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3485"/>
  </bookViews>
  <sheets>
    <sheet name="Rekapitulace stavby" sheetId="1" r:id="rId1"/>
    <sheet name="SO_01 - Přívodní řad Únět..." sheetId="2" r:id="rId2"/>
    <sheet name="SO_02 - Přívodní řad Drah..." sheetId="3" r:id="rId3"/>
    <sheet name="SO_03 - Vodovodní řad Pše..." sheetId="4" r:id="rId4"/>
    <sheet name="VRN - Vedlejší rozpočtové..." sheetId="5" r:id="rId5"/>
    <sheet name="Pokyny pro vyplnění" sheetId="6" r:id="rId6"/>
  </sheets>
  <definedNames>
    <definedName name="_xlnm._FilterDatabase" localSheetId="1" hidden="1">'SO_01 - Přívodní řad Únět...'!$C$89:$K$554</definedName>
    <definedName name="_xlnm._FilterDatabase" localSheetId="2" hidden="1">'SO_02 - Přívodní řad Drah...'!$C$88:$K$426</definedName>
    <definedName name="_xlnm._FilterDatabase" localSheetId="3" hidden="1">'SO_03 - Vodovodní řad Pše...'!$C$86:$K$297</definedName>
    <definedName name="_xlnm._FilterDatabase" localSheetId="4" hidden="1">'VRN - Vedlejší rozpočtové...'!$C$85:$K$125</definedName>
    <definedName name="_xlnm.Print_Titles" localSheetId="0">'Rekapitulace stavby'!$52:$52</definedName>
    <definedName name="_xlnm.Print_Titles" localSheetId="1">'SO_01 - Přívodní řad Únět...'!$89:$89</definedName>
    <definedName name="_xlnm.Print_Titles" localSheetId="2">'SO_02 - Přívodní řad Drah...'!$88:$88</definedName>
    <definedName name="_xlnm.Print_Titles" localSheetId="3">'SO_03 - Vodovodní řad Pše...'!$86:$86</definedName>
    <definedName name="_xlnm.Print_Titles" localSheetId="4">'VRN - Vedlejší rozpočtové...'!$85:$85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Area" localSheetId="1">'SO_01 - Přívodní řad Únět...'!$C$4:$J$39,'SO_01 - Přívodní řad Únět...'!$C$45:$J$71,'SO_01 - Přívodní řad Únět...'!$C$77:$K$554</definedName>
    <definedName name="_xlnm.Print_Area" localSheetId="2">'SO_02 - Přívodní řad Drah...'!$C$4:$J$39,'SO_02 - Přívodní řad Drah...'!$C$45:$J$70,'SO_02 - Přívodní řad Drah...'!$C$76:$K$426</definedName>
    <definedName name="_xlnm.Print_Area" localSheetId="3">'SO_03 - Vodovodní řad Pše...'!$C$4:$J$39,'SO_03 - Vodovodní řad Pše...'!$C$45:$J$68,'SO_03 - Vodovodní řad Pše...'!$C$74:$K$297</definedName>
    <definedName name="_xlnm.Print_Area" localSheetId="4">'VRN - Vedlejší rozpočtové...'!$C$4:$J$39,'VRN - Vedlejší rozpočtové...'!$C$45:$J$67,'VRN - Vedlejší rozpočtové...'!$C$73:$K$125</definedName>
  </definedNames>
  <calcPr calcId="145621"/>
</workbook>
</file>

<file path=xl/calcChain.xml><?xml version="1.0" encoding="utf-8"?>
<calcChain xmlns="http://schemas.openxmlformats.org/spreadsheetml/2006/main">
  <c r="J37" i="5" l="1"/>
  <c r="J36" i="5"/>
  <c r="AY58" i="1"/>
  <c r="J35" i="5"/>
  <c r="AX58" i="1"/>
  <c r="BI124" i="5"/>
  <c r="BH124" i="5"/>
  <c r="BG124" i="5"/>
  <c r="BF124" i="5"/>
  <c r="T124" i="5"/>
  <c r="R124" i="5"/>
  <c r="P124" i="5"/>
  <c r="BI121" i="5"/>
  <c r="BH121" i="5"/>
  <c r="BG121" i="5"/>
  <c r="BF121" i="5"/>
  <c r="T121" i="5"/>
  <c r="R121" i="5"/>
  <c r="P121" i="5"/>
  <c r="BI117" i="5"/>
  <c r="BH117" i="5"/>
  <c r="BG117" i="5"/>
  <c r="BF117" i="5"/>
  <c r="T117" i="5"/>
  <c r="T116" i="5"/>
  <c r="R117" i="5"/>
  <c r="R116" i="5"/>
  <c r="P117" i="5"/>
  <c r="P116" i="5"/>
  <c r="BI114" i="5"/>
  <c r="BH114" i="5"/>
  <c r="BG114" i="5"/>
  <c r="BF114" i="5"/>
  <c r="T114" i="5"/>
  <c r="T113" i="5"/>
  <c r="R114" i="5"/>
  <c r="R113" i="5"/>
  <c r="P114" i="5"/>
  <c r="P113" i="5"/>
  <c r="BI110" i="5"/>
  <c r="BH110" i="5"/>
  <c r="BG110" i="5"/>
  <c r="BF110" i="5"/>
  <c r="T110" i="5"/>
  <c r="R110" i="5"/>
  <c r="P110" i="5"/>
  <c r="BI107" i="5"/>
  <c r="BH107" i="5"/>
  <c r="BG107" i="5"/>
  <c r="BF107" i="5"/>
  <c r="T107" i="5"/>
  <c r="R107" i="5"/>
  <c r="P107" i="5"/>
  <c r="BI103" i="5"/>
  <c r="BH103" i="5"/>
  <c r="BG103" i="5"/>
  <c r="BF103" i="5"/>
  <c r="T103" i="5"/>
  <c r="T102" i="5"/>
  <c r="R103" i="5"/>
  <c r="R102" i="5"/>
  <c r="P103" i="5"/>
  <c r="P102" i="5"/>
  <c r="BI99" i="5"/>
  <c r="BH99" i="5"/>
  <c r="BG99" i="5"/>
  <c r="BF99" i="5"/>
  <c r="T99" i="5"/>
  <c r="R99" i="5"/>
  <c r="P99" i="5"/>
  <c r="BI96" i="5"/>
  <c r="BH96" i="5"/>
  <c r="BG96" i="5"/>
  <c r="BF96" i="5"/>
  <c r="T96" i="5"/>
  <c r="R96" i="5"/>
  <c r="P96" i="5"/>
  <c r="BI93" i="5"/>
  <c r="BH93" i="5"/>
  <c r="BG93" i="5"/>
  <c r="BF93" i="5"/>
  <c r="T93" i="5"/>
  <c r="R93" i="5"/>
  <c r="P93" i="5"/>
  <c r="BI90" i="5"/>
  <c r="BH90" i="5"/>
  <c r="BG90" i="5"/>
  <c r="BF90" i="5"/>
  <c r="T90" i="5"/>
  <c r="R90" i="5"/>
  <c r="P90" i="5"/>
  <c r="BI89" i="5"/>
  <c r="BH89" i="5"/>
  <c r="BG89" i="5"/>
  <c r="BF89" i="5"/>
  <c r="T89" i="5"/>
  <c r="R89" i="5"/>
  <c r="P89" i="5"/>
  <c r="J82" i="5"/>
  <c r="F82" i="5"/>
  <c r="F80" i="5"/>
  <c r="E78" i="5"/>
  <c r="J54" i="5"/>
  <c r="F54" i="5"/>
  <c r="F52" i="5"/>
  <c r="E50" i="5"/>
  <c r="J24" i="5"/>
  <c r="E24" i="5"/>
  <c r="J83" i="5" s="1"/>
  <c r="J23" i="5"/>
  <c r="J18" i="5"/>
  <c r="E18" i="5"/>
  <c r="F83" i="5" s="1"/>
  <c r="J17" i="5"/>
  <c r="J12" i="5"/>
  <c r="J52" i="5"/>
  <c r="E7" i="5"/>
  <c r="E48" i="5"/>
  <c r="J37" i="4"/>
  <c r="J36" i="4"/>
  <c r="AY57" i="1" s="1"/>
  <c r="J35" i="4"/>
  <c r="AX57" i="1" s="1"/>
  <c r="BI296" i="4"/>
  <c r="BH296" i="4"/>
  <c r="BG296" i="4"/>
  <c r="BF296" i="4"/>
  <c r="T296" i="4"/>
  <c r="T295" i="4" s="1"/>
  <c r="R296" i="4"/>
  <c r="R295" i="4" s="1"/>
  <c r="P296" i="4"/>
  <c r="P295" i="4" s="1"/>
  <c r="BI292" i="4"/>
  <c r="BH292" i="4"/>
  <c r="BG292" i="4"/>
  <c r="BF292" i="4"/>
  <c r="T292" i="4"/>
  <c r="R292" i="4"/>
  <c r="P292" i="4"/>
  <c r="BI290" i="4"/>
  <c r="BH290" i="4"/>
  <c r="BG290" i="4"/>
  <c r="BF290" i="4"/>
  <c r="T290" i="4"/>
  <c r="R290" i="4"/>
  <c r="P290" i="4"/>
  <c r="BI288" i="4"/>
  <c r="BH288" i="4"/>
  <c r="BG288" i="4"/>
  <c r="BF288" i="4"/>
  <c r="T288" i="4"/>
  <c r="R288" i="4"/>
  <c r="P288" i="4"/>
  <c r="BI285" i="4"/>
  <c r="BH285" i="4"/>
  <c r="BG285" i="4"/>
  <c r="BF285" i="4"/>
  <c r="T285" i="4"/>
  <c r="R285" i="4"/>
  <c r="P285" i="4"/>
  <c r="BI282" i="4"/>
  <c r="BH282" i="4"/>
  <c r="BG282" i="4"/>
  <c r="BF282" i="4"/>
  <c r="T282" i="4"/>
  <c r="R282" i="4"/>
  <c r="P282" i="4"/>
  <c r="BI277" i="4"/>
  <c r="BH277" i="4"/>
  <c r="BG277" i="4"/>
  <c r="BF277" i="4"/>
  <c r="T277" i="4"/>
  <c r="R277" i="4"/>
  <c r="P277" i="4"/>
  <c r="BI275" i="4"/>
  <c r="BH275" i="4"/>
  <c r="BG275" i="4"/>
  <c r="BF275" i="4"/>
  <c r="T275" i="4"/>
  <c r="R275" i="4"/>
  <c r="P275" i="4"/>
  <c r="BI274" i="4"/>
  <c r="BH274" i="4"/>
  <c r="BG274" i="4"/>
  <c r="BF274" i="4"/>
  <c r="T274" i="4"/>
  <c r="R274" i="4"/>
  <c r="P274" i="4"/>
  <c r="BI272" i="4"/>
  <c r="BH272" i="4"/>
  <c r="BG272" i="4"/>
  <c r="BF272" i="4"/>
  <c r="T272" i="4"/>
  <c r="R272" i="4"/>
  <c r="P272" i="4"/>
  <c r="BI270" i="4"/>
  <c r="BH270" i="4"/>
  <c r="BG270" i="4"/>
  <c r="BF270" i="4"/>
  <c r="T270" i="4"/>
  <c r="R270" i="4"/>
  <c r="P270" i="4"/>
  <c r="BI269" i="4"/>
  <c r="BH269" i="4"/>
  <c r="BG269" i="4"/>
  <c r="BF269" i="4"/>
  <c r="T269" i="4"/>
  <c r="R269" i="4"/>
  <c r="P269" i="4"/>
  <c r="BI268" i="4"/>
  <c r="BH268" i="4"/>
  <c r="BG268" i="4"/>
  <c r="BF268" i="4"/>
  <c r="T268" i="4"/>
  <c r="R268" i="4"/>
  <c r="P268" i="4"/>
  <c r="BI266" i="4"/>
  <c r="BH266" i="4"/>
  <c r="BG266" i="4"/>
  <c r="BF266" i="4"/>
  <c r="T266" i="4"/>
  <c r="R266" i="4"/>
  <c r="P266" i="4"/>
  <c r="BI265" i="4"/>
  <c r="BH265" i="4"/>
  <c r="BG265" i="4"/>
  <c r="BF265" i="4"/>
  <c r="T265" i="4"/>
  <c r="R265" i="4"/>
  <c r="P265" i="4"/>
  <c r="BI264" i="4"/>
  <c r="BH264" i="4"/>
  <c r="BG264" i="4"/>
  <c r="BF264" i="4"/>
  <c r="T264" i="4"/>
  <c r="R264" i="4"/>
  <c r="P264" i="4"/>
  <c r="BI262" i="4"/>
  <c r="BH262" i="4"/>
  <c r="BG262" i="4"/>
  <c r="BF262" i="4"/>
  <c r="T262" i="4"/>
  <c r="R262" i="4"/>
  <c r="P262" i="4"/>
  <c r="BI261" i="4"/>
  <c r="BH261" i="4"/>
  <c r="BG261" i="4"/>
  <c r="BF261" i="4"/>
  <c r="T261" i="4"/>
  <c r="R261" i="4"/>
  <c r="P261" i="4"/>
  <c r="BI260" i="4"/>
  <c r="BH260" i="4"/>
  <c r="BG260" i="4"/>
  <c r="BF260" i="4"/>
  <c r="T260" i="4"/>
  <c r="R260" i="4"/>
  <c r="P260" i="4"/>
  <c r="BI258" i="4"/>
  <c r="BH258" i="4"/>
  <c r="BG258" i="4"/>
  <c r="BF258" i="4"/>
  <c r="T258" i="4"/>
  <c r="R258" i="4"/>
  <c r="P258" i="4"/>
  <c r="BI257" i="4"/>
  <c r="BH257" i="4"/>
  <c r="BG257" i="4"/>
  <c r="BF257" i="4"/>
  <c r="T257" i="4"/>
  <c r="R257" i="4"/>
  <c r="P257" i="4"/>
  <c r="BI256" i="4"/>
  <c r="BH256" i="4"/>
  <c r="BG256" i="4"/>
  <c r="BF256" i="4"/>
  <c r="T256" i="4"/>
  <c r="R256" i="4"/>
  <c r="P256" i="4"/>
  <c r="BI255" i="4"/>
  <c r="BH255" i="4"/>
  <c r="BG255" i="4"/>
  <c r="BF255" i="4"/>
  <c r="T255" i="4"/>
  <c r="R255" i="4"/>
  <c r="P255" i="4"/>
  <c r="BI253" i="4"/>
  <c r="BH253" i="4"/>
  <c r="BG253" i="4"/>
  <c r="BF253" i="4"/>
  <c r="T253" i="4"/>
  <c r="R253" i="4"/>
  <c r="P253" i="4"/>
  <c r="BI251" i="4"/>
  <c r="BH251" i="4"/>
  <c r="BG251" i="4"/>
  <c r="BF251" i="4"/>
  <c r="T251" i="4"/>
  <c r="R251" i="4"/>
  <c r="P251" i="4"/>
  <c r="BI250" i="4"/>
  <c r="BH250" i="4"/>
  <c r="BG250" i="4"/>
  <c r="BF250" i="4"/>
  <c r="T250" i="4"/>
  <c r="R250" i="4"/>
  <c r="P250" i="4"/>
  <c r="BI248" i="4"/>
  <c r="BH248" i="4"/>
  <c r="BG248" i="4"/>
  <c r="BF248" i="4"/>
  <c r="T248" i="4"/>
  <c r="R248" i="4"/>
  <c r="P248" i="4"/>
  <c r="BI247" i="4"/>
  <c r="BH247" i="4"/>
  <c r="BG247" i="4"/>
  <c r="BF247" i="4"/>
  <c r="T247" i="4"/>
  <c r="R247" i="4"/>
  <c r="P247" i="4"/>
  <c r="BI246" i="4"/>
  <c r="BH246" i="4"/>
  <c r="BG246" i="4"/>
  <c r="BF246" i="4"/>
  <c r="T246" i="4"/>
  <c r="R246" i="4"/>
  <c r="P246" i="4"/>
  <c r="BI244" i="4"/>
  <c r="BH244" i="4"/>
  <c r="BG244" i="4"/>
  <c r="BF244" i="4"/>
  <c r="T244" i="4"/>
  <c r="R244" i="4"/>
  <c r="P244" i="4"/>
  <c r="BI243" i="4"/>
  <c r="BH243" i="4"/>
  <c r="BG243" i="4"/>
  <c r="BF243" i="4"/>
  <c r="T243" i="4"/>
  <c r="R243" i="4"/>
  <c r="P243" i="4"/>
  <c r="BI242" i="4"/>
  <c r="BH242" i="4"/>
  <c r="BG242" i="4"/>
  <c r="BF242" i="4"/>
  <c r="T242" i="4"/>
  <c r="R242" i="4"/>
  <c r="P242" i="4"/>
  <c r="BI240" i="4"/>
  <c r="BH240" i="4"/>
  <c r="BG240" i="4"/>
  <c r="BF240" i="4"/>
  <c r="T240" i="4"/>
  <c r="R240" i="4"/>
  <c r="P240" i="4"/>
  <c r="BI239" i="4"/>
  <c r="BH239" i="4"/>
  <c r="BG239" i="4"/>
  <c r="BF239" i="4"/>
  <c r="T239" i="4"/>
  <c r="R239" i="4"/>
  <c r="P239" i="4"/>
  <c r="BI237" i="4"/>
  <c r="BH237" i="4"/>
  <c r="BG237" i="4"/>
  <c r="BF237" i="4"/>
  <c r="T237" i="4"/>
  <c r="R237" i="4"/>
  <c r="P237" i="4"/>
  <c r="BI236" i="4"/>
  <c r="BH236" i="4"/>
  <c r="BG236" i="4"/>
  <c r="BF236" i="4"/>
  <c r="T236" i="4"/>
  <c r="R236" i="4"/>
  <c r="P236" i="4"/>
  <c r="BI235" i="4"/>
  <c r="BH235" i="4"/>
  <c r="BG235" i="4"/>
  <c r="BF235" i="4"/>
  <c r="T235" i="4"/>
  <c r="R235" i="4"/>
  <c r="P235" i="4"/>
  <c r="BI234" i="4"/>
  <c r="BH234" i="4"/>
  <c r="BG234" i="4"/>
  <c r="BF234" i="4"/>
  <c r="T234" i="4"/>
  <c r="R234" i="4"/>
  <c r="P234" i="4"/>
  <c r="BI233" i="4"/>
  <c r="BH233" i="4"/>
  <c r="BG233" i="4"/>
  <c r="BF233" i="4"/>
  <c r="T233" i="4"/>
  <c r="R233" i="4"/>
  <c r="P233" i="4"/>
  <c r="BI231" i="4"/>
  <c r="BH231" i="4"/>
  <c r="BG231" i="4"/>
  <c r="BF231" i="4"/>
  <c r="T231" i="4"/>
  <c r="R231" i="4"/>
  <c r="P231" i="4"/>
  <c r="BI230" i="4"/>
  <c r="BH230" i="4"/>
  <c r="BG230" i="4"/>
  <c r="BF230" i="4"/>
  <c r="T230" i="4"/>
  <c r="R230" i="4"/>
  <c r="P230" i="4"/>
  <c r="BI228" i="4"/>
  <c r="BH228" i="4"/>
  <c r="BG228" i="4"/>
  <c r="BF228" i="4"/>
  <c r="T228" i="4"/>
  <c r="R228" i="4"/>
  <c r="P228" i="4"/>
  <c r="BI227" i="4"/>
  <c r="BH227" i="4"/>
  <c r="BG227" i="4"/>
  <c r="BF227" i="4"/>
  <c r="T227" i="4"/>
  <c r="R227" i="4"/>
  <c r="P227" i="4"/>
  <c r="BI225" i="4"/>
  <c r="BH225" i="4"/>
  <c r="BG225" i="4"/>
  <c r="BF225" i="4"/>
  <c r="T225" i="4"/>
  <c r="R225" i="4"/>
  <c r="P225" i="4"/>
  <c r="BI223" i="4"/>
  <c r="BH223" i="4"/>
  <c r="BG223" i="4"/>
  <c r="BF223" i="4"/>
  <c r="T223" i="4"/>
  <c r="R223" i="4"/>
  <c r="P223" i="4"/>
  <c r="BI220" i="4"/>
  <c r="BH220" i="4"/>
  <c r="BG220" i="4"/>
  <c r="BF220" i="4"/>
  <c r="T220" i="4"/>
  <c r="R220" i="4"/>
  <c r="P220" i="4"/>
  <c r="BI219" i="4"/>
  <c r="BH219" i="4"/>
  <c r="BG219" i="4"/>
  <c r="BF219" i="4"/>
  <c r="T219" i="4"/>
  <c r="R219" i="4"/>
  <c r="P219" i="4"/>
  <c r="BI217" i="4"/>
  <c r="BH217" i="4"/>
  <c r="BG217" i="4"/>
  <c r="BF217" i="4"/>
  <c r="T217" i="4"/>
  <c r="R217" i="4"/>
  <c r="P217" i="4"/>
  <c r="BI216" i="4"/>
  <c r="BH216" i="4"/>
  <c r="BG216" i="4"/>
  <c r="BF216" i="4"/>
  <c r="T216" i="4"/>
  <c r="R216" i="4"/>
  <c r="P216" i="4"/>
  <c r="BI214" i="4"/>
  <c r="BH214" i="4"/>
  <c r="BG214" i="4"/>
  <c r="BF214" i="4"/>
  <c r="T214" i="4"/>
  <c r="R214" i="4"/>
  <c r="P214" i="4"/>
  <c r="BI209" i="4"/>
  <c r="BH209" i="4"/>
  <c r="BG209" i="4"/>
  <c r="BF209" i="4"/>
  <c r="T209" i="4"/>
  <c r="R209" i="4"/>
  <c r="P209" i="4"/>
  <c r="BI205" i="4"/>
  <c r="BH205" i="4"/>
  <c r="BG205" i="4"/>
  <c r="BF205" i="4"/>
  <c r="T205" i="4"/>
  <c r="R205" i="4"/>
  <c r="P205" i="4"/>
  <c r="BI203" i="4"/>
  <c r="BH203" i="4"/>
  <c r="BG203" i="4"/>
  <c r="BF203" i="4"/>
  <c r="T203" i="4"/>
  <c r="R203" i="4"/>
  <c r="P203" i="4"/>
  <c r="BI201" i="4"/>
  <c r="BH201" i="4"/>
  <c r="BG201" i="4"/>
  <c r="BF201" i="4"/>
  <c r="T201" i="4"/>
  <c r="R201" i="4"/>
  <c r="P201" i="4"/>
  <c r="BI197" i="4"/>
  <c r="BH197" i="4"/>
  <c r="BG197" i="4"/>
  <c r="BF197" i="4"/>
  <c r="T197" i="4"/>
  <c r="R197" i="4"/>
  <c r="P197" i="4"/>
  <c r="BI193" i="4"/>
  <c r="BH193" i="4"/>
  <c r="BG193" i="4"/>
  <c r="BF193" i="4"/>
  <c r="T193" i="4"/>
  <c r="R193" i="4"/>
  <c r="P193" i="4"/>
  <c r="BI189" i="4"/>
  <c r="BH189" i="4"/>
  <c r="BG189" i="4"/>
  <c r="BF189" i="4"/>
  <c r="T189" i="4"/>
  <c r="R189" i="4"/>
  <c r="P189" i="4"/>
  <c r="BI185" i="4"/>
  <c r="BH185" i="4"/>
  <c r="BG185" i="4"/>
  <c r="BF185" i="4"/>
  <c r="T185" i="4"/>
  <c r="R185" i="4"/>
  <c r="P185" i="4"/>
  <c r="BI182" i="4"/>
  <c r="BH182" i="4"/>
  <c r="BG182" i="4"/>
  <c r="BF182" i="4"/>
  <c r="T182" i="4"/>
  <c r="R182" i="4"/>
  <c r="P182" i="4"/>
  <c r="BI178" i="4"/>
  <c r="BH178" i="4"/>
  <c r="BG178" i="4"/>
  <c r="BF178" i="4"/>
  <c r="T178" i="4"/>
  <c r="R178" i="4"/>
  <c r="P178" i="4"/>
  <c r="BI175" i="4"/>
  <c r="BH175" i="4"/>
  <c r="BG175" i="4"/>
  <c r="BF175" i="4"/>
  <c r="T175" i="4"/>
  <c r="R175" i="4"/>
  <c r="P175" i="4"/>
  <c r="BI171" i="4"/>
  <c r="BH171" i="4"/>
  <c r="BG171" i="4"/>
  <c r="BF171" i="4"/>
  <c r="T171" i="4"/>
  <c r="R171" i="4"/>
  <c r="P171" i="4"/>
  <c r="BI168" i="4"/>
  <c r="BH168" i="4"/>
  <c r="BG168" i="4"/>
  <c r="BF168" i="4"/>
  <c r="T168" i="4"/>
  <c r="R168" i="4"/>
  <c r="P168" i="4"/>
  <c r="BI162" i="4"/>
  <c r="BH162" i="4"/>
  <c r="BG162" i="4"/>
  <c r="BF162" i="4"/>
  <c r="T162" i="4"/>
  <c r="R162" i="4"/>
  <c r="P162" i="4"/>
  <c r="BI157" i="4"/>
  <c r="BH157" i="4"/>
  <c r="BG157" i="4"/>
  <c r="BF157" i="4"/>
  <c r="T157" i="4"/>
  <c r="R157" i="4"/>
  <c r="P157" i="4"/>
  <c r="BI154" i="4"/>
  <c r="BH154" i="4"/>
  <c r="BG154" i="4"/>
  <c r="BF154" i="4"/>
  <c r="T154" i="4"/>
  <c r="R154" i="4"/>
  <c r="P154" i="4"/>
  <c r="BI151" i="4"/>
  <c r="BH151" i="4"/>
  <c r="BG151" i="4"/>
  <c r="BF151" i="4"/>
  <c r="T151" i="4"/>
  <c r="R151" i="4"/>
  <c r="P151" i="4"/>
  <c r="BI143" i="4"/>
  <c r="BH143" i="4"/>
  <c r="BG143" i="4"/>
  <c r="BF143" i="4"/>
  <c r="T143" i="4"/>
  <c r="R143" i="4"/>
  <c r="P143" i="4"/>
  <c r="BI141" i="4"/>
  <c r="BH141" i="4"/>
  <c r="BG141" i="4"/>
  <c r="BF141" i="4"/>
  <c r="T141" i="4"/>
  <c r="R141" i="4"/>
  <c r="P141" i="4"/>
  <c r="BI139" i="4"/>
  <c r="BH139" i="4"/>
  <c r="BG139" i="4"/>
  <c r="BF139" i="4"/>
  <c r="T139" i="4"/>
  <c r="R139" i="4"/>
  <c r="P139" i="4"/>
  <c r="BI137" i="4"/>
  <c r="BH137" i="4"/>
  <c r="BG137" i="4"/>
  <c r="BF137" i="4"/>
  <c r="T137" i="4"/>
  <c r="R137" i="4"/>
  <c r="P137" i="4"/>
  <c r="BI132" i="4"/>
  <c r="BH132" i="4"/>
  <c r="BG132" i="4"/>
  <c r="BF132" i="4"/>
  <c r="T132" i="4"/>
  <c r="R132" i="4"/>
  <c r="P132" i="4"/>
  <c r="BI130" i="4"/>
  <c r="BH130" i="4"/>
  <c r="BG130" i="4"/>
  <c r="BF130" i="4"/>
  <c r="T130" i="4"/>
  <c r="R130" i="4"/>
  <c r="P130" i="4"/>
  <c r="BI123" i="4"/>
  <c r="BH123" i="4"/>
  <c r="BG123" i="4"/>
  <c r="BF123" i="4"/>
  <c r="T123" i="4"/>
  <c r="R123" i="4"/>
  <c r="P123" i="4"/>
  <c r="BI116" i="4"/>
  <c r="BH116" i="4"/>
  <c r="BG116" i="4"/>
  <c r="BF116" i="4"/>
  <c r="T116" i="4"/>
  <c r="R116" i="4"/>
  <c r="P116" i="4"/>
  <c r="BI109" i="4"/>
  <c r="BH109" i="4"/>
  <c r="BG109" i="4"/>
  <c r="BF109" i="4"/>
  <c r="T109" i="4"/>
  <c r="R109" i="4"/>
  <c r="P109" i="4"/>
  <c r="BI106" i="4"/>
  <c r="BH106" i="4"/>
  <c r="BG106" i="4"/>
  <c r="BF106" i="4"/>
  <c r="T106" i="4"/>
  <c r="R106" i="4"/>
  <c r="P106" i="4"/>
  <c r="BI102" i="4"/>
  <c r="BH102" i="4"/>
  <c r="BG102" i="4"/>
  <c r="BF102" i="4"/>
  <c r="T102" i="4"/>
  <c r="R102" i="4"/>
  <c r="P102" i="4"/>
  <c r="BI98" i="4"/>
  <c r="BH98" i="4"/>
  <c r="BG98" i="4"/>
  <c r="BF98" i="4"/>
  <c r="T98" i="4"/>
  <c r="R98" i="4"/>
  <c r="P98" i="4"/>
  <c r="BI94" i="4"/>
  <c r="BH94" i="4"/>
  <c r="BG94" i="4"/>
  <c r="BF94" i="4"/>
  <c r="T94" i="4"/>
  <c r="R94" i="4"/>
  <c r="P94" i="4"/>
  <c r="BI90" i="4"/>
  <c r="BH90" i="4"/>
  <c r="BG90" i="4"/>
  <c r="BF90" i="4"/>
  <c r="T90" i="4"/>
  <c r="R90" i="4"/>
  <c r="P90" i="4"/>
  <c r="J84" i="4"/>
  <c r="J83" i="4"/>
  <c r="F83" i="4"/>
  <c r="F81" i="4"/>
  <c r="E79" i="4"/>
  <c r="J55" i="4"/>
  <c r="J54" i="4"/>
  <c r="F54" i="4"/>
  <c r="F52" i="4"/>
  <c r="E50" i="4"/>
  <c r="J18" i="4"/>
  <c r="E18" i="4"/>
  <c r="F84" i="4"/>
  <c r="J17" i="4"/>
  <c r="J12" i="4"/>
  <c r="J81" i="4" s="1"/>
  <c r="E7" i="4"/>
  <c r="E77" i="4" s="1"/>
  <c r="J37" i="3"/>
  <c r="J36" i="3"/>
  <c r="AY56" i="1"/>
  <c r="J35" i="3"/>
  <c r="AX56" i="1"/>
  <c r="BI426" i="3"/>
  <c r="BH426" i="3"/>
  <c r="BG426" i="3"/>
  <c r="BF426" i="3"/>
  <c r="T426" i="3"/>
  <c r="R426" i="3"/>
  <c r="P426" i="3"/>
  <c r="BI424" i="3"/>
  <c r="BH424" i="3"/>
  <c r="BG424" i="3"/>
  <c r="BF424" i="3"/>
  <c r="T424" i="3"/>
  <c r="R424" i="3"/>
  <c r="P424" i="3"/>
  <c r="BI420" i="3"/>
  <c r="BH420" i="3"/>
  <c r="BG420" i="3"/>
  <c r="BF420" i="3"/>
  <c r="T420" i="3"/>
  <c r="T419" i="3"/>
  <c r="R420" i="3"/>
  <c r="R419" i="3"/>
  <c r="P420" i="3"/>
  <c r="P419" i="3"/>
  <c r="BI416" i="3"/>
  <c r="BH416" i="3"/>
  <c r="BG416" i="3"/>
  <c r="BF416" i="3"/>
  <c r="T416" i="3"/>
  <c r="R416" i="3"/>
  <c r="P416" i="3"/>
  <c r="BI413" i="3"/>
  <c r="BH413" i="3"/>
  <c r="BG413" i="3"/>
  <c r="BF413" i="3"/>
  <c r="T413" i="3"/>
  <c r="R413" i="3"/>
  <c r="P413" i="3"/>
  <c r="BI410" i="3"/>
  <c r="BH410" i="3"/>
  <c r="BG410" i="3"/>
  <c r="BF410" i="3"/>
  <c r="T410" i="3"/>
  <c r="R410" i="3"/>
  <c r="P410" i="3"/>
  <c r="BI407" i="3"/>
  <c r="BH407" i="3"/>
  <c r="BG407" i="3"/>
  <c r="BF407" i="3"/>
  <c r="T407" i="3"/>
  <c r="R407" i="3"/>
  <c r="P407" i="3"/>
  <c r="BI405" i="3"/>
  <c r="BH405" i="3"/>
  <c r="BG405" i="3"/>
  <c r="BF405" i="3"/>
  <c r="T405" i="3"/>
  <c r="R405" i="3"/>
  <c r="P405" i="3"/>
  <c r="BI396" i="3"/>
  <c r="BH396" i="3"/>
  <c r="BG396" i="3"/>
  <c r="BF396" i="3"/>
  <c r="T396" i="3"/>
  <c r="R396" i="3"/>
  <c r="P396" i="3"/>
  <c r="BI388" i="3"/>
  <c r="BH388" i="3"/>
  <c r="BG388" i="3"/>
  <c r="BF388" i="3"/>
  <c r="T388" i="3"/>
  <c r="R388" i="3"/>
  <c r="P388" i="3"/>
  <c r="BI381" i="3"/>
  <c r="BH381" i="3"/>
  <c r="BG381" i="3"/>
  <c r="BF381" i="3"/>
  <c r="T381" i="3"/>
  <c r="R381" i="3"/>
  <c r="P381" i="3"/>
  <c r="BI377" i="3"/>
  <c r="BH377" i="3"/>
  <c r="BG377" i="3"/>
  <c r="BF377" i="3"/>
  <c r="T377" i="3"/>
  <c r="R377" i="3"/>
  <c r="P377" i="3"/>
  <c r="BI376" i="3"/>
  <c r="BH376" i="3"/>
  <c r="BG376" i="3"/>
  <c r="BF376" i="3"/>
  <c r="T376" i="3"/>
  <c r="R376" i="3"/>
  <c r="P376" i="3"/>
  <c r="BI373" i="3"/>
  <c r="BH373" i="3"/>
  <c r="BG373" i="3"/>
  <c r="BF373" i="3"/>
  <c r="T373" i="3"/>
  <c r="R373" i="3"/>
  <c r="P373" i="3"/>
  <c r="BI370" i="3"/>
  <c r="BH370" i="3"/>
  <c r="BG370" i="3"/>
  <c r="BF370" i="3"/>
  <c r="T370" i="3"/>
  <c r="R370" i="3"/>
  <c r="P370" i="3"/>
  <c r="BI369" i="3"/>
  <c r="BH369" i="3"/>
  <c r="BG369" i="3"/>
  <c r="BF369" i="3"/>
  <c r="T369" i="3"/>
  <c r="R369" i="3"/>
  <c r="P369" i="3"/>
  <c r="BI368" i="3"/>
  <c r="BH368" i="3"/>
  <c r="BG368" i="3"/>
  <c r="BF368" i="3"/>
  <c r="T368" i="3"/>
  <c r="R368" i="3"/>
  <c r="P368" i="3"/>
  <c r="BI367" i="3"/>
  <c r="BH367" i="3"/>
  <c r="BG367" i="3"/>
  <c r="BF367" i="3"/>
  <c r="T367" i="3"/>
  <c r="R367" i="3"/>
  <c r="P367" i="3"/>
  <c r="BI366" i="3"/>
  <c r="BH366" i="3"/>
  <c r="BG366" i="3"/>
  <c r="BF366" i="3"/>
  <c r="T366" i="3"/>
  <c r="R366" i="3"/>
  <c r="P366" i="3"/>
  <c r="BI364" i="3"/>
  <c r="BH364" i="3"/>
  <c r="BG364" i="3"/>
  <c r="BF364" i="3"/>
  <c r="T364" i="3"/>
  <c r="R364" i="3"/>
  <c r="P364" i="3"/>
  <c r="BI363" i="3"/>
  <c r="BH363" i="3"/>
  <c r="BG363" i="3"/>
  <c r="BF363" i="3"/>
  <c r="T363" i="3"/>
  <c r="R363" i="3"/>
  <c r="P363" i="3"/>
  <c r="BI362" i="3"/>
  <c r="BH362" i="3"/>
  <c r="BG362" i="3"/>
  <c r="BF362" i="3"/>
  <c r="T362" i="3"/>
  <c r="R362" i="3"/>
  <c r="P362" i="3"/>
  <c r="BI360" i="3"/>
  <c r="BH360" i="3"/>
  <c r="BG360" i="3"/>
  <c r="BF360" i="3"/>
  <c r="T360" i="3"/>
  <c r="R360" i="3"/>
  <c r="P360" i="3"/>
  <c r="BI359" i="3"/>
  <c r="BH359" i="3"/>
  <c r="BG359" i="3"/>
  <c r="BF359" i="3"/>
  <c r="T359" i="3"/>
  <c r="R359" i="3"/>
  <c r="P359" i="3"/>
  <c r="BI358" i="3"/>
  <c r="BH358" i="3"/>
  <c r="BG358" i="3"/>
  <c r="BF358" i="3"/>
  <c r="T358" i="3"/>
  <c r="R358" i="3"/>
  <c r="P358" i="3"/>
  <c r="BI356" i="3"/>
  <c r="BH356" i="3"/>
  <c r="BG356" i="3"/>
  <c r="BF356" i="3"/>
  <c r="T356" i="3"/>
  <c r="R356" i="3"/>
  <c r="P356" i="3"/>
  <c r="BI355" i="3"/>
  <c r="BH355" i="3"/>
  <c r="BG355" i="3"/>
  <c r="BF355" i="3"/>
  <c r="T355" i="3"/>
  <c r="R355" i="3"/>
  <c r="P355" i="3"/>
  <c r="BI353" i="3"/>
  <c r="BH353" i="3"/>
  <c r="BG353" i="3"/>
  <c r="BF353" i="3"/>
  <c r="T353" i="3"/>
  <c r="R353" i="3"/>
  <c r="P353" i="3"/>
  <c r="BI352" i="3"/>
  <c r="BH352" i="3"/>
  <c r="BG352" i="3"/>
  <c r="BF352" i="3"/>
  <c r="T352" i="3"/>
  <c r="R352" i="3"/>
  <c r="P352" i="3"/>
  <c r="BI350" i="3"/>
  <c r="BH350" i="3"/>
  <c r="BG350" i="3"/>
  <c r="BF350" i="3"/>
  <c r="T350" i="3"/>
  <c r="R350" i="3"/>
  <c r="P350" i="3"/>
  <c r="BI349" i="3"/>
  <c r="BH349" i="3"/>
  <c r="BG349" i="3"/>
  <c r="BF349" i="3"/>
  <c r="T349" i="3"/>
  <c r="R349" i="3"/>
  <c r="P349" i="3"/>
  <c r="BI348" i="3"/>
  <c r="BH348" i="3"/>
  <c r="BG348" i="3"/>
  <c r="BF348" i="3"/>
  <c r="T348" i="3"/>
  <c r="R348" i="3"/>
  <c r="P348" i="3"/>
  <c r="BI347" i="3"/>
  <c r="BH347" i="3"/>
  <c r="BG347" i="3"/>
  <c r="BF347" i="3"/>
  <c r="T347" i="3"/>
  <c r="R347" i="3"/>
  <c r="P347" i="3"/>
  <c r="BI346" i="3"/>
  <c r="BH346" i="3"/>
  <c r="BG346" i="3"/>
  <c r="BF346" i="3"/>
  <c r="T346" i="3"/>
  <c r="R346" i="3"/>
  <c r="P346" i="3"/>
  <c r="BI344" i="3"/>
  <c r="BH344" i="3"/>
  <c r="BG344" i="3"/>
  <c r="BF344" i="3"/>
  <c r="T344" i="3"/>
  <c r="R344" i="3"/>
  <c r="P344" i="3"/>
  <c r="BI343" i="3"/>
  <c r="BH343" i="3"/>
  <c r="BG343" i="3"/>
  <c r="BF343" i="3"/>
  <c r="T343" i="3"/>
  <c r="R343" i="3"/>
  <c r="P343" i="3"/>
  <c r="BI341" i="3"/>
  <c r="BH341" i="3"/>
  <c r="BG341" i="3"/>
  <c r="BF341" i="3"/>
  <c r="T341" i="3"/>
  <c r="R341" i="3"/>
  <c r="P341" i="3"/>
  <c r="BI340" i="3"/>
  <c r="BH340" i="3"/>
  <c r="BG340" i="3"/>
  <c r="BF340" i="3"/>
  <c r="T340" i="3"/>
  <c r="R340" i="3"/>
  <c r="P340" i="3"/>
  <c r="BI339" i="3"/>
  <c r="BH339" i="3"/>
  <c r="BG339" i="3"/>
  <c r="BF339" i="3"/>
  <c r="T339" i="3"/>
  <c r="R339" i="3"/>
  <c r="P339" i="3"/>
  <c r="BI337" i="3"/>
  <c r="BH337" i="3"/>
  <c r="BG337" i="3"/>
  <c r="BF337" i="3"/>
  <c r="T337" i="3"/>
  <c r="R337" i="3"/>
  <c r="P337" i="3"/>
  <c r="BI336" i="3"/>
  <c r="BH336" i="3"/>
  <c r="BG336" i="3"/>
  <c r="BF336" i="3"/>
  <c r="T336" i="3"/>
  <c r="R336" i="3"/>
  <c r="P336" i="3"/>
  <c r="BI335" i="3"/>
  <c r="BH335" i="3"/>
  <c r="BG335" i="3"/>
  <c r="BF335" i="3"/>
  <c r="T335" i="3"/>
  <c r="R335" i="3"/>
  <c r="P335" i="3"/>
  <c r="BI333" i="3"/>
  <c r="BH333" i="3"/>
  <c r="BG333" i="3"/>
  <c r="BF333" i="3"/>
  <c r="T333" i="3"/>
  <c r="R333" i="3"/>
  <c r="P333" i="3"/>
  <c r="BI332" i="3"/>
  <c r="BH332" i="3"/>
  <c r="BG332" i="3"/>
  <c r="BF332" i="3"/>
  <c r="T332" i="3"/>
  <c r="R332" i="3"/>
  <c r="P332" i="3"/>
  <c r="BI331" i="3"/>
  <c r="BH331" i="3"/>
  <c r="BG331" i="3"/>
  <c r="BF331" i="3"/>
  <c r="T331" i="3"/>
  <c r="R331" i="3"/>
  <c r="P331" i="3"/>
  <c r="BI330" i="3"/>
  <c r="BH330" i="3"/>
  <c r="BG330" i="3"/>
  <c r="BF330" i="3"/>
  <c r="T330" i="3"/>
  <c r="R330" i="3"/>
  <c r="P330" i="3"/>
  <c r="BI329" i="3"/>
  <c r="BH329" i="3"/>
  <c r="BG329" i="3"/>
  <c r="BF329" i="3"/>
  <c r="T329" i="3"/>
  <c r="R329" i="3"/>
  <c r="P329" i="3"/>
  <c r="BI328" i="3"/>
  <c r="BH328" i="3"/>
  <c r="BG328" i="3"/>
  <c r="BF328" i="3"/>
  <c r="T328" i="3"/>
  <c r="R328" i="3"/>
  <c r="P328" i="3"/>
  <c r="BI327" i="3"/>
  <c r="BH327" i="3"/>
  <c r="BG327" i="3"/>
  <c r="BF327" i="3"/>
  <c r="T327" i="3"/>
  <c r="R327" i="3"/>
  <c r="P327" i="3"/>
  <c r="BI326" i="3"/>
  <c r="BH326" i="3"/>
  <c r="BG326" i="3"/>
  <c r="BF326" i="3"/>
  <c r="T326" i="3"/>
  <c r="R326" i="3"/>
  <c r="P326" i="3"/>
  <c r="BI325" i="3"/>
  <c r="BH325" i="3"/>
  <c r="BG325" i="3"/>
  <c r="BF325" i="3"/>
  <c r="T325" i="3"/>
  <c r="R325" i="3"/>
  <c r="P325" i="3"/>
  <c r="BI323" i="3"/>
  <c r="BH323" i="3"/>
  <c r="BG323" i="3"/>
  <c r="BF323" i="3"/>
  <c r="T323" i="3"/>
  <c r="R323" i="3"/>
  <c r="P323" i="3"/>
  <c r="BI321" i="3"/>
  <c r="BH321" i="3"/>
  <c r="BG321" i="3"/>
  <c r="BF321" i="3"/>
  <c r="T321" i="3"/>
  <c r="R321" i="3"/>
  <c r="P321" i="3"/>
  <c r="BI318" i="3"/>
  <c r="BH318" i="3"/>
  <c r="BG318" i="3"/>
  <c r="BF318" i="3"/>
  <c r="T318" i="3"/>
  <c r="R318" i="3"/>
  <c r="P318" i="3"/>
  <c r="BI316" i="3"/>
  <c r="BH316" i="3"/>
  <c r="BG316" i="3"/>
  <c r="BF316" i="3"/>
  <c r="T316" i="3"/>
  <c r="R316" i="3"/>
  <c r="P316" i="3"/>
  <c r="BI313" i="3"/>
  <c r="BH313" i="3"/>
  <c r="BG313" i="3"/>
  <c r="BF313" i="3"/>
  <c r="T313" i="3"/>
  <c r="R313" i="3"/>
  <c r="P313" i="3"/>
  <c r="BI312" i="3"/>
  <c r="BH312" i="3"/>
  <c r="BG312" i="3"/>
  <c r="BF312" i="3"/>
  <c r="T312" i="3"/>
  <c r="R312" i="3"/>
  <c r="P312" i="3"/>
  <c r="BI310" i="3"/>
  <c r="BH310" i="3"/>
  <c r="BG310" i="3"/>
  <c r="BF310" i="3"/>
  <c r="T310" i="3"/>
  <c r="R310" i="3"/>
  <c r="P310" i="3"/>
  <c r="BI309" i="3"/>
  <c r="BH309" i="3"/>
  <c r="BG309" i="3"/>
  <c r="BF309" i="3"/>
  <c r="T309" i="3"/>
  <c r="R309" i="3"/>
  <c r="P309" i="3"/>
  <c r="BI307" i="3"/>
  <c r="BH307" i="3"/>
  <c r="BG307" i="3"/>
  <c r="BF307" i="3"/>
  <c r="T307" i="3"/>
  <c r="R307" i="3"/>
  <c r="P307" i="3"/>
  <c r="BI306" i="3"/>
  <c r="BH306" i="3"/>
  <c r="BG306" i="3"/>
  <c r="BF306" i="3"/>
  <c r="T306" i="3"/>
  <c r="R306" i="3"/>
  <c r="P306" i="3"/>
  <c r="BI304" i="3"/>
  <c r="BH304" i="3"/>
  <c r="BG304" i="3"/>
  <c r="BF304" i="3"/>
  <c r="T304" i="3"/>
  <c r="R304" i="3"/>
  <c r="P304" i="3"/>
  <c r="BI303" i="3"/>
  <c r="BH303" i="3"/>
  <c r="BG303" i="3"/>
  <c r="BF303" i="3"/>
  <c r="T303" i="3"/>
  <c r="R303" i="3"/>
  <c r="P303" i="3"/>
  <c r="BI302" i="3"/>
  <c r="BH302" i="3"/>
  <c r="BG302" i="3"/>
  <c r="BF302" i="3"/>
  <c r="T302" i="3"/>
  <c r="R302" i="3"/>
  <c r="P302" i="3"/>
  <c r="BI301" i="3"/>
  <c r="BH301" i="3"/>
  <c r="BG301" i="3"/>
  <c r="BF301" i="3"/>
  <c r="T301" i="3"/>
  <c r="R301" i="3"/>
  <c r="P301" i="3"/>
  <c r="BI300" i="3"/>
  <c r="BH300" i="3"/>
  <c r="BG300" i="3"/>
  <c r="BF300" i="3"/>
  <c r="T300" i="3"/>
  <c r="R300" i="3"/>
  <c r="P300" i="3"/>
  <c r="BI299" i="3"/>
  <c r="BH299" i="3"/>
  <c r="BG299" i="3"/>
  <c r="BF299" i="3"/>
  <c r="T299" i="3"/>
  <c r="R299" i="3"/>
  <c r="P299" i="3"/>
  <c r="BI297" i="3"/>
  <c r="BH297" i="3"/>
  <c r="BG297" i="3"/>
  <c r="BF297" i="3"/>
  <c r="T297" i="3"/>
  <c r="R297" i="3"/>
  <c r="P297" i="3"/>
  <c r="BI289" i="3"/>
  <c r="BH289" i="3"/>
  <c r="BG289" i="3"/>
  <c r="BF289" i="3"/>
  <c r="T289" i="3"/>
  <c r="R289" i="3"/>
  <c r="P289" i="3"/>
  <c r="BI281" i="3"/>
  <c r="BH281" i="3"/>
  <c r="BG281" i="3"/>
  <c r="BF281" i="3"/>
  <c r="T281" i="3"/>
  <c r="R281" i="3"/>
  <c r="P281" i="3"/>
  <c r="BI279" i="3"/>
  <c r="BH279" i="3"/>
  <c r="BG279" i="3"/>
  <c r="BF279" i="3"/>
  <c r="T279" i="3"/>
  <c r="R279" i="3"/>
  <c r="P279" i="3"/>
  <c r="BI277" i="3"/>
  <c r="BH277" i="3"/>
  <c r="BG277" i="3"/>
  <c r="BF277" i="3"/>
  <c r="T277" i="3"/>
  <c r="R277" i="3"/>
  <c r="P277" i="3"/>
  <c r="BI270" i="3"/>
  <c r="BH270" i="3"/>
  <c r="BG270" i="3"/>
  <c r="BF270" i="3"/>
  <c r="T270" i="3"/>
  <c r="R270" i="3"/>
  <c r="P270" i="3"/>
  <c r="BI263" i="3"/>
  <c r="BH263" i="3"/>
  <c r="BG263" i="3"/>
  <c r="BF263" i="3"/>
  <c r="T263" i="3"/>
  <c r="R263" i="3"/>
  <c r="P263" i="3"/>
  <c r="BI256" i="3"/>
  <c r="BH256" i="3"/>
  <c r="BG256" i="3"/>
  <c r="BF256" i="3"/>
  <c r="T256" i="3"/>
  <c r="R256" i="3"/>
  <c r="P256" i="3"/>
  <c r="BI254" i="3"/>
  <c r="BH254" i="3"/>
  <c r="BG254" i="3"/>
  <c r="BF254" i="3"/>
  <c r="T254" i="3"/>
  <c r="R254" i="3"/>
  <c r="P254" i="3"/>
  <c r="BI251" i="3"/>
  <c r="BH251" i="3"/>
  <c r="BG251" i="3"/>
  <c r="BF251" i="3"/>
  <c r="T251" i="3"/>
  <c r="R251" i="3"/>
  <c r="P251" i="3"/>
  <c r="BI242" i="3"/>
  <c r="BH242" i="3"/>
  <c r="BG242" i="3"/>
  <c r="BF242" i="3"/>
  <c r="T242" i="3"/>
  <c r="R242" i="3"/>
  <c r="P242" i="3"/>
  <c r="BI239" i="3"/>
  <c r="BH239" i="3"/>
  <c r="BG239" i="3"/>
  <c r="BF239" i="3"/>
  <c r="T239" i="3"/>
  <c r="R239" i="3"/>
  <c r="P239" i="3"/>
  <c r="BI236" i="3"/>
  <c r="BH236" i="3"/>
  <c r="BG236" i="3"/>
  <c r="BF236" i="3"/>
  <c r="T236" i="3"/>
  <c r="R236" i="3"/>
  <c r="P236" i="3"/>
  <c r="BI227" i="3"/>
  <c r="BH227" i="3"/>
  <c r="BG227" i="3"/>
  <c r="BF227" i="3"/>
  <c r="T227" i="3"/>
  <c r="R227" i="3"/>
  <c r="P227" i="3"/>
  <c r="BI226" i="3"/>
  <c r="BH226" i="3"/>
  <c r="BG226" i="3"/>
  <c r="BF226" i="3"/>
  <c r="T226" i="3"/>
  <c r="R226" i="3"/>
  <c r="P226" i="3"/>
  <c r="BI224" i="3"/>
  <c r="BH224" i="3"/>
  <c r="BG224" i="3"/>
  <c r="BF224" i="3"/>
  <c r="T224" i="3"/>
  <c r="R224" i="3"/>
  <c r="P224" i="3"/>
  <c r="BI219" i="3"/>
  <c r="BH219" i="3"/>
  <c r="BG219" i="3"/>
  <c r="BF219" i="3"/>
  <c r="T219" i="3"/>
  <c r="R219" i="3"/>
  <c r="P219" i="3"/>
  <c r="BI216" i="3"/>
  <c r="BH216" i="3"/>
  <c r="BG216" i="3"/>
  <c r="BF216" i="3"/>
  <c r="T216" i="3"/>
  <c r="R216" i="3"/>
  <c r="P216" i="3"/>
  <c r="BI213" i="3"/>
  <c r="BH213" i="3"/>
  <c r="BG213" i="3"/>
  <c r="BF213" i="3"/>
  <c r="T213" i="3"/>
  <c r="R213" i="3"/>
  <c r="P213" i="3"/>
  <c r="BI211" i="3"/>
  <c r="BH211" i="3"/>
  <c r="BG211" i="3"/>
  <c r="BF211" i="3"/>
  <c r="T211" i="3"/>
  <c r="R211" i="3"/>
  <c r="P211" i="3"/>
  <c r="BI200" i="3"/>
  <c r="BH200" i="3"/>
  <c r="BG200" i="3"/>
  <c r="BF200" i="3"/>
  <c r="T200" i="3"/>
  <c r="R200" i="3"/>
  <c r="P200" i="3"/>
  <c r="BI196" i="3"/>
  <c r="BH196" i="3"/>
  <c r="BG196" i="3"/>
  <c r="BF196" i="3"/>
  <c r="T196" i="3"/>
  <c r="R196" i="3"/>
  <c r="P196" i="3"/>
  <c r="BI190" i="3"/>
  <c r="BH190" i="3"/>
  <c r="BG190" i="3"/>
  <c r="BF190" i="3"/>
  <c r="T190" i="3"/>
  <c r="R190" i="3"/>
  <c r="P190" i="3"/>
  <c r="BI185" i="3"/>
  <c r="BH185" i="3"/>
  <c r="BG185" i="3"/>
  <c r="BF185" i="3"/>
  <c r="T185" i="3"/>
  <c r="R185" i="3"/>
  <c r="P185" i="3"/>
  <c r="BI178" i="3"/>
  <c r="BH178" i="3"/>
  <c r="BG178" i="3"/>
  <c r="BF178" i="3"/>
  <c r="T178" i="3"/>
  <c r="R178" i="3"/>
  <c r="P178" i="3"/>
  <c r="BI167" i="3"/>
  <c r="BH167" i="3"/>
  <c r="BG167" i="3"/>
  <c r="BF167" i="3"/>
  <c r="T167" i="3"/>
  <c r="R167" i="3"/>
  <c r="P167" i="3"/>
  <c r="BI165" i="3"/>
  <c r="BH165" i="3"/>
  <c r="BG165" i="3"/>
  <c r="BF165" i="3"/>
  <c r="T165" i="3"/>
  <c r="R165" i="3"/>
  <c r="P165" i="3"/>
  <c r="BI162" i="3"/>
  <c r="BH162" i="3"/>
  <c r="BG162" i="3"/>
  <c r="BF162" i="3"/>
  <c r="T162" i="3"/>
  <c r="R162" i="3"/>
  <c r="P162" i="3"/>
  <c r="BI157" i="3"/>
  <c r="BH157" i="3"/>
  <c r="BG157" i="3"/>
  <c r="BF157" i="3"/>
  <c r="T157" i="3"/>
  <c r="R157" i="3"/>
  <c r="P157" i="3"/>
  <c r="BI155" i="3"/>
  <c r="BH155" i="3"/>
  <c r="BG155" i="3"/>
  <c r="BF155" i="3"/>
  <c r="T155" i="3"/>
  <c r="R155" i="3"/>
  <c r="P155" i="3"/>
  <c r="BI151" i="3"/>
  <c r="BH151" i="3"/>
  <c r="BG151" i="3"/>
  <c r="BF151" i="3"/>
  <c r="T151" i="3"/>
  <c r="R151" i="3"/>
  <c r="P151" i="3"/>
  <c r="BI147" i="3"/>
  <c r="BH147" i="3"/>
  <c r="BG147" i="3"/>
  <c r="BF147" i="3"/>
  <c r="T147" i="3"/>
  <c r="R147" i="3"/>
  <c r="P147" i="3"/>
  <c r="BI146" i="3"/>
  <c r="BH146" i="3"/>
  <c r="BG146" i="3"/>
  <c r="BF146" i="3"/>
  <c r="T146" i="3"/>
  <c r="R146" i="3"/>
  <c r="P146" i="3"/>
  <c r="BI142" i="3"/>
  <c r="BH142" i="3"/>
  <c r="BG142" i="3"/>
  <c r="BF142" i="3"/>
  <c r="T142" i="3"/>
  <c r="R142" i="3"/>
  <c r="P142" i="3"/>
  <c r="BI139" i="3"/>
  <c r="BH139" i="3"/>
  <c r="BG139" i="3"/>
  <c r="BF139" i="3"/>
  <c r="T139" i="3"/>
  <c r="R139" i="3"/>
  <c r="P139" i="3"/>
  <c r="BI131" i="3"/>
  <c r="BH131" i="3"/>
  <c r="BG131" i="3"/>
  <c r="BF131" i="3"/>
  <c r="T131" i="3"/>
  <c r="R131" i="3"/>
  <c r="P131" i="3"/>
  <c r="BI123" i="3"/>
  <c r="BH123" i="3"/>
  <c r="BG123" i="3"/>
  <c r="BF123" i="3"/>
  <c r="T123" i="3"/>
  <c r="R123" i="3"/>
  <c r="P123" i="3"/>
  <c r="BI112" i="3"/>
  <c r="BH112" i="3"/>
  <c r="BG112" i="3"/>
  <c r="BF112" i="3"/>
  <c r="T112" i="3"/>
  <c r="R112" i="3"/>
  <c r="P112" i="3"/>
  <c r="BI106" i="3"/>
  <c r="BH106" i="3"/>
  <c r="BG106" i="3"/>
  <c r="BF106" i="3"/>
  <c r="T106" i="3"/>
  <c r="R106" i="3"/>
  <c r="P106" i="3"/>
  <c r="BI102" i="3"/>
  <c r="BH102" i="3"/>
  <c r="BG102" i="3"/>
  <c r="BF102" i="3"/>
  <c r="T102" i="3"/>
  <c r="R102" i="3"/>
  <c r="P102" i="3"/>
  <c r="BI96" i="3"/>
  <c r="BH96" i="3"/>
  <c r="BG96" i="3"/>
  <c r="BF96" i="3"/>
  <c r="T96" i="3"/>
  <c r="R96" i="3"/>
  <c r="P96" i="3"/>
  <c r="BI92" i="3"/>
  <c r="BH92" i="3"/>
  <c r="BG92" i="3"/>
  <c r="BF92" i="3"/>
  <c r="T92" i="3"/>
  <c r="R92" i="3"/>
  <c r="P92" i="3"/>
  <c r="J86" i="3"/>
  <c r="J85" i="3"/>
  <c r="F85" i="3"/>
  <c r="F83" i="3"/>
  <c r="E81" i="3"/>
  <c r="J55" i="3"/>
  <c r="J54" i="3"/>
  <c r="F54" i="3"/>
  <c r="F52" i="3"/>
  <c r="E50" i="3"/>
  <c r="J18" i="3"/>
  <c r="E18" i="3"/>
  <c r="F86" i="3" s="1"/>
  <c r="J17" i="3"/>
  <c r="J12" i="3"/>
  <c r="J83" i="3"/>
  <c r="E7" i="3"/>
  <c r="E48" i="3"/>
  <c r="J37" i="2"/>
  <c r="J36" i="2"/>
  <c r="AY55" i="1" s="1"/>
  <c r="J35" i="2"/>
  <c r="AX55" i="1" s="1"/>
  <c r="BI554" i="2"/>
  <c r="BH554" i="2"/>
  <c r="BG554" i="2"/>
  <c r="BF554" i="2"/>
  <c r="T554" i="2"/>
  <c r="R554" i="2"/>
  <c r="P554" i="2"/>
  <c r="BI552" i="2"/>
  <c r="BH552" i="2"/>
  <c r="BG552" i="2"/>
  <c r="BF552" i="2"/>
  <c r="T552" i="2"/>
  <c r="R552" i="2"/>
  <c r="P552" i="2"/>
  <c r="BI549" i="2"/>
  <c r="BH549" i="2"/>
  <c r="BG549" i="2"/>
  <c r="BF549" i="2"/>
  <c r="T549" i="2"/>
  <c r="R549" i="2"/>
  <c r="P549" i="2"/>
  <c r="BI546" i="2"/>
  <c r="BH546" i="2"/>
  <c r="BG546" i="2"/>
  <c r="BF546" i="2"/>
  <c r="T546" i="2"/>
  <c r="R546" i="2"/>
  <c r="P546" i="2"/>
  <c r="BI544" i="2"/>
  <c r="BH544" i="2"/>
  <c r="BG544" i="2"/>
  <c r="BF544" i="2"/>
  <c r="T544" i="2"/>
  <c r="R544" i="2"/>
  <c r="P544" i="2"/>
  <c r="BI542" i="2"/>
  <c r="BH542" i="2"/>
  <c r="BG542" i="2"/>
  <c r="BF542" i="2"/>
  <c r="T542" i="2"/>
  <c r="R542" i="2"/>
  <c r="P542" i="2"/>
  <c r="BI540" i="2"/>
  <c r="BH540" i="2"/>
  <c r="BG540" i="2"/>
  <c r="BF540" i="2"/>
  <c r="T540" i="2"/>
  <c r="R540" i="2"/>
  <c r="P540" i="2"/>
  <c r="BI537" i="2"/>
  <c r="BH537" i="2"/>
  <c r="BG537" i="2"/>
  <c r="BF537" i="2"/>
  <c r="T537" i="2"/>
  <c r="R537" i="2"/>
  <c r="P537" i="2"/>
  <c r="BI534" i="2"/>
  <c r="BH534" i="2"/>
  <c r="BG534" i="2"/>
  <c r="BF534" i="2"/>
  <c r="T534" i="2"/>
  <c r="R534" i="2"/>
  <c r="P534" i="2"/>
  <c r="BI530" i="2"/>
  <c r="BH530" i="2"/>
  <c r="BG530" i="2"/>
  <c r="BF530" i="2"/>
  <c r="T530" i="2"/>
  <c r="T529" i="2"/>
  <c r="R530" i="2"/>
  <c r="R529" i="2"/>
  <c r="P530" i="2"/>
  <c r="P529" i="2"/>
  <c r="BI526" i="2"/>
  <c r="BH526" i="2"/>
  <c r="BG526" i="2"/>
  <c r="BF526" i="2"/>
  <c r="T526" i="2"/>
  <c r="R526" i="2"/>
  <c r="P526" i="2"/>
  <c r="BI524" i="2"/>
  <c r="BH524" i="2"/>
  <c r="BG524" i="2"/>
  <c r="BF524" i="2"/>
  <c r="T524" i="2"/>
  <c r="R524" i="2"/>
  <c r="P524" i="2"/>
  <c r="BI522" i="2"/>
  <c r="BH522" i="2"/>
  <c r="BG522" i="2"/>
  <c r="BF522" i="2"/>
  <c r="T522" i="2"/>
  <c r="R522" i="2"/>
  <c r="P522" i="2"/>
  <c r="BI519" i="2"/>
  <c r="BH519" i="2"/>
  <c r="BG519" i="2"/>
  <c r="BF519" i="2"/>
  <c r="T519" i="2"/>
  <c r="R519" i="2"/>
  <c r="P519" i="2"/>
  <c r="BI517" i="2"/>
  <c r="BH517" i="2"/>
  <c r="BG517" i="2"/>
  <c r="BF517" i="2"/>
  <c r="T517" i="2"/>
  <c r="R517" i="2"/>
  <c r="P517" i="2"/>
  <c r="BI508" i="2"/>
  <c r="BH508" i="2"/>
  <c r="BG508" i="2"/>
  <c r="BF508" i="2"/>
  <c r="T508" i="2"/>
  <c r="R508" i="2"/>
  <c r="P508" i="2"/>
  <c r="BI500" i="2"/>
  <c r="BH500" i="2"/>
  <c r="BG500" i="2"/>
  <c r="BF500" i="2"/>
  <c r="T500" i="2"/>
  <c r="R500" i="2"/>
  <c r="P500" i="2"/>
  <c r="BI493" i="2"/>
  <c r="BH493" i="2"/>
  <c r="BG493" i="2"/>
  <c r="BF493" i="2"/>
  <c r="T493" i="2"/>
  <c r="R493" i="2"/>
  <c r="P493" i="2"/>
  <c r="BI490" i="2"/>
  <c r="BH490" i="2"/>
  <c r="BG490" i="2"/>
  <c r="BF490" i="2"/>
  <c r="T490" i="2"/>
  <c r="R490" i="2"/>
  <c r="P490" i="2"/>
  <c r="BI488" i="2"/>
  <c r="BH488" i="2"/>
  <c r="BG488" i="2"/>
  <c r="BF488" i="2"/>
  <c r="T488" i="2"/>
  <c r="R488" i="2"/>
  <c r="P488" i="2"/>
  <c r="BI485" i="2"/>
  <c r="BH485" i="2"/>
  <c r="BG485" i="2"/>
  <c r="BF485" i="2"/>
  <c r="T485" i="2"/>
  <c r="R485" i="2"/>
  <c r="P485" i="2"/>
  <c r="BI484" i="2"/>
  <c r="BH484" i="2"/>
  <c r="BG484" i="2"/>
  <c r="BF484" i="2"/>
  <c r="T484" i="2"/>
  <c r="R484" i="2"/>
  <c r="P484" i="2"/>
  <c r="BI481" i="2"/>
  <c r="BH481" i="2"/>
  <c r="BG481" i="2"/>
  <c r="BF481" i="2"/>
  <c r="T481" i="2"/>
  <c r="R481" i="2"/>
  <c r="P481" i="2"/>
  <c r="BI479" i="2"/>
  <c r="BH479" i="2"/>
  <c r="BG479" i="2"/>
  <c r="BF479" i="2"/>
  <c r="T479" i="2"/>
  <c r="R479" i="2"/>
  <c r="P479" i="2"/>
  <c r="BI478" i="2"/>
  <c r="BH478" i="2"/>
  <c r="BG478" i="2"/>
  <c r="BF478" i="2"/>
  <c r="T478" i="2"/>
  <c r="R478" i="2"/>
  <c r="P478" i="2"/>
  <c r="BI476" i="2"/>
  <c r="BH476" i="2"/>
  <c r="BG476" i="2"/>
  <c r="BF476" i="2"/>
  <c r="T476" i="2"/>
  <c r="R476" i="2"/>
  <c r="P476" i="2"/>
  <c r="BI473" i="2"/>
  <c r="BH473" i="2"/>
  <c r="BG473" i="2"/>
  <c r="BF473" i="2"/>
  <c r="T473" i="2"/>
  <c r="R473" i="2"/>
  <c r="P473" i="2"/>
  <c r="BI470" i="2"/>
  <c r="BH470" i="2"/>
  <c r="BG470" i="2"/>
  <c r="BF470" i="2"/>
  <c r="T470" i="2"/>
  <c r="R470" i="2"/>
  <c r="P470" i="2"/>
  <c r="BI467" i="2"/>
  <c r="BH467" i="2"/>
  <c r="BG467" i="2"/>
  <c r="BF467" i="2"/>
  <c r="T467" i="2"/>
  <c r="R467" i="2"/>
  <c r="P467" i="2"/>
  <c r="BI466" i="2"/>
  <c r="BH466" i="2"/>
  <c r="BG466" i="2"/>
  <c r="BF466" i="2"/>
  <c r="T466" i="2"/>
  <c r="R466" i="2"/>
  <c r="P466" i="2"/>
  <c r="BI465" i="2"/>
  <c r="BH465" i="2"/>
  <c r="BG465" i="2"/>
  <c r="BF465" i="2"/>
  <c r="T465" i="2"/>
  <c r="R465" i="2"/>
  <c r="P465" i="2"/>
  <c r="BI463" i="2"/>
  <c r="BH463" i="2"/>
  <c r="BG463" i="2"/>
  <c r="BF463" i="2"/>
  <c r="T463" i="2"/>
  <c r="R463" i="2"/>
  <c r="P463" i="2"/>
  <c r="BI462" i="2"/>
  <c r="BH462" i="2"/>
  <c r="BG462" i="2"/>
  <c r="BF462" i="2"/>
  <c r="T462" i="2"/>
  <c r="R462" i="2"/>
  <c r="P462" i="2"/>
  <c r="BI461" i="2"/>
  <c r="BH461" i="2"/>
  <c r="BG461" i="2"/>
  <c r="BF461" i="2"/>
  <c r="T461" i="2"/>
  <c r="R461" i="2"/>
  <c r="P461" i="2"/>
  <c r="BI459" i="2"/>
  <c r="BH459" i="2"/>
  <c r="BG459" i="2"/>
  <c r="BF459" i="2"/>
  <c r="T459" i="2"/>
  <c r="R459" i="2"/>
  <c r="P459" i="2"/>
  <c r="BI458" i="2"/>
  <c r="BH458" i="2"/>
  <c r="BG458" i="2"/>
  <c r="BF458" i="2"/>
  <c r="T458" i="2"/>
  <c r="R458" i="2"/>
  <c r="P458" i="2"/>
  <c r="BI457" i="2"/>
  <c r="BH457" i="2"/>
  <c r="BG457" i="2"/>
  <c r="BF457" i="2"/>
  <c r="T457" i="2"/>
  <c r="R457" i="2"/>
  <c r="P457" i="2"/>
  <c r="BI455" i="2"/>
  <c r="BH455" i="2"/>
  <c r="BG455" i="2"/>
  <c r="BF455" i="2"/>
  <c r="T455" i="2"/>
  <c r="R455" i="2"/>
  <c r="P455" i="2"/>
  <c r="BI453" i="2"/>
  <c r="BH453" i="2"/>
  <c r="BG453" i="2"/>
  <c r="BF453" i="2"/>
  <c r="T453" i="2"/>
  <c r="R453" i="2"/>
  <c r="P453" i="2"/>
  <c r="BI452" i="2"/>
  <c r="BH452" i="2"/>
  <c r="BG452" i="2"/>
  <c r="BF452" i="2"/>
  <c r="T452" i="2"/>
  <c r="R452" i="2"/>
  <c r="P452" i="2"/>
  <c r="BI450" i="2"/>
  <c r="BH450" i="2"/>
  <c r="BG450" i="2"/>
  <c r="BF450" i="2"/>
  <c r="T450" i="2"/>
  <c r="R450" i="2"/>
  <c r="P450" i="2"/>
  <c r="BI449" i="2"/>
  <c r="BH449" i="2"/>
  <c r="BG449" i="2"/>
  <c r="BF449" i="2"/>
  <c r="T449" i="2"/>
  <c r="R449" i="2"/>
  <c r="P449" i="2"/>
  <c r="BI446" i="2"/>
  <c r="BH446" i="2"/>
  <c r="BG446" i="2"/>
  <c r="BF446" i="2"/>
  <c r="T446" i="2"/>
  <c r="R446" i="2"/>
  <c r="P446" i="2"/>
  <c r="BI443" i="2"/>
  <c r="BH443" i="2"/>
  <c r="BG443" i="2"/>
  <c r="BF443" i="2"/>
  <c r="T443" i="2"/>
  <c r="R443" i="2"/>
  <c r="P443" i="2"/>
  <c r="BI440" i="2"/>
  <c r="BH440" i="2"/>
  <c r="BG440" i="2"/>
  <c r="BF440" i="2"/>
  <c r="T440" i="2"/>
  <c r="R440" i="2"/>
  <c r="P440" i="2"/>
  <c r="BI437" i="2"/>
  <c r="BH437" i="2"/>
  <c r="BG437" i="2"/>
  <c r="BF437" i="2"/>
  <c r="T437" i="2"/>
  <c r="R437" i="2"/>
  <c r="P437" i="2"/>
  <c r="BI434" i="2"/>
  <c r="BH434" i="2"/>
  <c r="BG434" i="2"/>
  <c r="BF434" i="2"/>
  <c r="T434" i="2"/>
  <c r="R434" i="2"/>
  <c r="P434" i="2"/>
  <c r="BI431" i="2"/>
  <c r="BH431" i="2"/>
  <c r="BG431" i="2"/>
  <c r="BF431" i="2"/>
  <c r="T431" i="2"/>
  <c r="R431" i="2"/>
  <c r="P431" i="2"/>
  <c r="BI428" i="2"/>
  <c r="BH428" i="2"/>
  <c r="BG428" i="2"/>
  <c r="BF428" i="2"/>
  <c r="T428" i="2"/>
  <c r="R428" i="2"/>
  <c r="P428" i="2"/>
  <c r="BI426" i="2"/>
  <c r="BH426" i="2"/>
  <c r="BG426" i="2"/>
  <c r="BF426" i="2"/>
  <c r="T426" i="2"/>
  <c r="R426" i="2"/>
  <c r="P426" i="2"/>
  <c r="BI424" i="2"/>
  <c r="BH424" i="2"/>
  <c r="BG424" i="2"/>
  <c r="BF424" i="2"/>
  <c r="T424" i="2"/>
  <c r="R424" i="2"/>
  <c r="P424" i="2"/>
  <c r="BI423" i="2"/>
  <c r="BH423" i="2"/>
  <c r="BG423" i="2"/>
  <c r="BF423" i="2"/>
  <c r="T423" i="2"/>
  <c r="R423" i="2"/>
  <c r="P423" i="2"/>
  <c r="BI421" i="2"/>
  <c r="BH421" i="2"/>
  <c r="BG421" i="2"/>
  <c r="BF421" i="2"/>
  <c r="T421" i="2"/>
  <c r="R421" i="2"/>
  <c r="P421" i="2"/>
  <c r="BI420" i="2"/>
  <c r="BH420" i="2"/>
  <c r="BG420" i="2"/>
  <c r="BF420" i="2"/>
  <c r="T420" i="2"/>
  <c r="R420" i="2"/>
  <c r="P420" i="2"/>
  <c r="BI419" i="2"/>
  <c r="BH419" i="2"/>
  <c r="BG419" i="2"/>
  <c r="BF419" i="2"/>
  <c r="T419" i="2"/>
  <c r="R419" i="2"/>
  <c r="P419" i="2"/>
  <c r="BI418" i="2"/>
  <c r="BH418" i="2"/>
  <c r="BG418" i="2"/>
  <c r="BF418" i="2"/>
  <c r="T418" i="2"/>
  <c r="R418" i="2"/>
  <c r="P418" i="2"/>
  <c r="BI416" i="2"/>
  <c r="BH416" i="2"/>
  <c r="BG416" i="2"/>
  <c r="BF416" i="2"/>
  <c r="T416" i="2"/>
  <c r="R416" i="2"/>
  <c r="P416" i="2"/>
  <c r="BI414" i="2"/>
  <c r="BH414" i="2"/>
  <c r="BG414" i="2"/>
  <c r="BF414" i="2"/>
  <c r="T414" i="2"/>
  <c r="R414" i="2"/>
  <c r="P414" i="2"/>
  <c r="BI413" i="2"/>
  <c r="BH413" i="2"/>
  <c r="BG413" i="2"/>
  <c r="BF413" i="2"/>
  <c r="T413" i="2"/>
  <c r="R413" i="2"/>
  <c r="P413" i="2"/>
  <c r="BI411" i="2"/>
  <c r="BH411" i="2"/>
  <c r="BG411" i="2"/>
  <c r="BF411" i="2"/>
  <c r="T411" i="2"/>
  <c r="R411" i="2"/>
  <c r="P411" i="2"/>
  <c r="BI410" i="2"/>
  <c r="BH410" i="2"/>
  <c r="BG410" i="2"/>
  <c r="BF410" i="2"/>
  <c r="T410" i="2"/>
  <c r="R410" i="2"/>
  <c r="P410" i="2"/>
  <c r="BI409" i="2"/>
  <c r="BH409" i="2"/>
  <c r="BG409" i="2"/>
  <c r="BF409" i="2"/>
  <c r="T409" i="2"/>
  <c r="R409" i="2"/>
  <c r="P409" i="2"/>
  <c r="BI407" i="2"/>
  <c r="BH407" i="2"/>
  <c r="BG407" i="2"/>
  <c r="BF407" i="2"/>
  <c r="T407" i="2"/>
  <c r="R407" i="2"/>
  <c r="P407" i="2"/>
  <c r="BI406" i="2"/>
  <c r="BH406" i="2"/>
  <c r="BG406" i="2"/>
  <c r="BF406" i="2"/>
  <c r="T406" i="2"/>
  <c r="R406" i="2"/>
  <c r="P406" i="2"/>
  <c r="BI404" i="2"/>
  <c r="BH404" i="2"/>
  <c r="BG404" i="2"/>
  <c r="BF404" i="2"/>
  <c r="T404" i="2"/>
  <c r="R404" i="2"/>
  <c r="P404" i="2"/>
  <c r="BI403" i="2"/>
  <c r="BH403" i="2"/>
  <c r="BG403" i="2"/>
  <c r="BF403" i="2"/>
  <c r="T403" i="2"/>
  <c r="R403" i="2"/>
  <c r="P403" i="2"/>
  <c r="BI401" i="2"/>
  <c r="BH401" i="2"/>
  <c r="BG401" i="2"/>
  <c r="BF401" i="2"/>
  <c r="T401" i="2"/>
  <c r="R401" i="2"/>
  <c r="P401" i="2"/>
  <c r="BI400" i="2"/>
  <c r="BH400" i="2"/>
  <c r="BG400" i="2"/>
  <c r="BF400" i="2"/>
  <c r="T400" i="2"/>
  <c r="R400" i="2"/>
  <c r="P400" i="2"/>
  <c r="BI398" i="2"/>
  <c r="BH398" i="2"/>
  <c r="BG398" i="2"/>
  <c r="BF398" i="2"/>
  <c r="T398" i="2"/>
  <c r="R398" i="2"/>
  <c r="P398" i="2"/>
  <c r="BI397" i="2"/>
  <c r="BH397" i="2"/>
  <c r="BG397" i="2"/>
  <c r="BF397" i="2"/>
  <c r="T397" i="2"/>
  <c r="R397" i="2"/>
  <c r="P397" i="2"/>
  <c r="BI395" i="2"/>
  <c r="BH395" i="2"/>
  <c r="BG395" i="2"/>
  <c r="BF395" i="2"/>
  <c r="T395" i="2"/>
  <c r="R395" i="2"/>
  <c r="P395" i="2"/>
  <c r="BI394" i="2"/>
  <c r="BH394" i="2"/>
  <c r="BG394" i="2"/>
  <c r="BF394" i="2"/>
  <c r="T394" i="2"/>
  <c r="R394" i="2"/>
  <c r="P394" i="2"/>
  <c r="BI393" i="2"/>
  <c r="BH393" i="2"/>
  <c r="BG393" i="2"/>
  <c r="BF393" i="2"/>
  <c r="T393" i="2"/>
  <c r="R393" i="2"/>
  <c r="P393" i="2"/>
  <c r="BI391" i="2"/>
  <c r="BH391" i="2"/>
  <c r="BG391" i="2"/>
  <c r="BF391" i="2"/>
  <c r="T391" i="2"/>
  <c r="R391" i="2"/>
  <c r="P391" i="2"/>
  <c r="BI390" i="2"/>
  <c r="BH390" i="2"/>
  <c r="BG390" i="2"/>
  <c r="BF390" i="2"/>
  <c r="T390" i="2"/>
  <c r="R390" i="2"/>
  <c r="P390" i="2"/>
  <c r="BI389" i="2"/>
  <c r="BH389" i="2"/>
  <c r="BG389" i="2"/>
  <c r="BF389" i="2"/>
  <c r="T389" i="2"/>
  <c r="R389" i="2"/>
  <c r="P389" i="2"/>
  <c r="BI387" i="2"/>
  <c r="BH387" i="2"/>
  <c r="BG387" i="2"/>
  <c r="BF387" i="2"/>
  <c r="T387" i="2"/>
  <c r="R387" i="2"/>
  <c r="P387" i="2"/>
  <c r="BI386" i="2"/>
  <c r="BH386" i="2"/>
  <c r="BG386" i="2"/>
  <c r="BF386" i="2"/>
  <c r="T386" i="2"/>
  <c r="R386" i="2"/>
  <c r="P386" i="2"/>
  <c r="BI385" i="2"/>
  <c r="BH385" i="2"/>
  <c r="BG385" i="2"/>
  <c r="BF385" i="2"/>
  <c r="T385" i="2"/>
  <c r="R385" i="2"/>
  <c r="P385" i="2"/>
  <c r="BI384" i="2"/>
  <c r="BH384" i="2"/>
  <c r="BG384" i="2"/>
  <c r="BF384" i="2"/>
  <c r="T384" i="2"/>
  <c r="R384" i="2"/>
  <c r="P384" i="2"/>
  <c r="BI383" i="2"/>
  <c r="BH383" i="2"/>
  <c r="BG383" i="2"/>
  <c r="BF383" i="2"/>
  <c r="T383" i="2"/>
  <c r="R383" i="2"/>
  <c r="P383" i="2"/>
  <c r="BI382" i="2"/>
  <c r="BH382" i="2"/>
  <c r="BG382" i="2"/>
  <c r="BF382" i="2"/>
  <c r="T382" i="2"/>
  <c r="R382" i="2"/>
  <c r="P382" i="2"/>
  <c r="BI381" i="2"/>
  <c r="BH381" i="2"/>
  <c r="BG381" i="2"/>
  <c r="BF381" i="2"/>
  <c r="T381" i="2"/>
  <c r="R381" i="2"/>
  <c r="P381" i="2"/>
  <c r="BI380" i="2"/>
  <c r="BH380" i="2"/>
  <c r="BG380" i="2"/>
  <c r="BF380" i="2"/>
  <c r="T380" i="2"/>
  <c r="R380" i="2"/>
  <c r="P380" i="2"/>
  <c r="BI379" i="2"/>
  <c r="BH379" i="2"/>
  <c r="BG379" i="2"/>
  <c r="BF379" i="2"/>
  <c r="T379" i="2"/>
  <c r="R379" i="2"/>
  <c r="P379" i="2"/>
  <c r="BI377" i="2"/>
  <c r="BH377" i="2"/>
  <c r="BG377" i="2"/>
  <c r="BF377" i="2"/>
  <c r="T377" i="2"/>
  <c r="R377" i="2"/>
  <c r="P377" i="2"/>
  <c r="BI375" i="2"/>
  <c r="BH375" i="2"/>
  <c r="BG375" i="2"/>
  <c r="BF375" i="2"/>
  <c r="T375" i="2"/>
  <c r="R375" i="2"/>
  <c r="P375" i="2"/>
  <c r="BI372" i="2"/>
  <c r="BH372" i="2"/>
  <c r="BG372" i="2"/>
  <c r="BF372" i="2"/>
  <c r="T372" i="2"/>
  <c r="R372" i="2"/>
  <c r="P372" i="2"/>
  <c r="BI369" i="2"/>
  <c r="BH369" i="2"/>
  <c r="BG369" i="2"/>
  <c r="BF369" i="2"/>
  <c r="T369" i="2"/>
  <c r="R369" i="2"/>
  <c r="P369" i="2"/>
  <c r="BI366" i="2"/>
  <c r="BH366" i="2"/>
  <c r="BG366" i="2"/>
  <c r="BF366" i="2"/>
  <c r="T366" i="2"/>
  <c r="R366" i="2"/>
  <c r="P366" i="2"/>
  <c r="BI365" i="2"/>
  <c r="BH365" i="2"/>
  <c r="BG365" i="2"/>
  <c r="BF365" i="2"/>
  <c r="T365" i="2"/>
  <c r="R365" i="2"/>
  <c r="P365" i="2"/>
  <c r="BI364" i="2"/>
  <c r="BH364" i="2"/>
  <c r="BG364" i="2"/>
  <c r="BF364" i="2"/>
  <c r="T364" i="2"/>
  <c r="R364" i="2"/>
  <c r="P364" i="2"/>
  <c r="BI362" i="2"/>
  <c r="BH362" i="2"/>
  <c r="BG362" i="2"/>
  <c r="BF362" i="2"/>
  <c r="T362" i="2"/>
  <c r="R362" i="2"/>
  <c r="P362" i="2"/>
  <c r="BI361" i="2"/>
  <c r="BH361" i="2"/>
  <c r="BG361" i="2"/>
  <c r="BF361" i="2"/>
  <c r="T361" i="2"/>
  <c r="R361" i="2"/>
  <c r="P361" i="2"/>
  <c r="BI360" i="2"/>
  <c r="BH360" i="2"/>
  <c r="BG360" i="2"/>
  <c r="BF360" i="2"/>
  <c r="T360" i="2"/>
  <c r="R360" i="2"/>
  <c r="P360" i="2"/>
  <c r="BI358" i="2"/>
  <c r="BH358" i="2"/>
  <c r="BG358" i="2"/>
  <c r="BF358" i="2"/>
  <c r="T358" i="2"/>
  <c r="R358" i="2"/>
  <c r="P358" i="2"/>
  <c r="BI357" i="2"/>
  <c r="BH357" i="2"/>
  <c r="BG357" i="2"/>
  <c r="BF357" i="2"/>
  <c r="T357" i="2"/>
  <c r="R357" i="2"/>
  <c r="P357" i="2"/>
  <c r="BI355" i="2"/>
  <c r="BH355" i="2"/>
  <c r="BG355" i="2"/>
  <c r="BF355" i="2"/>
  <c r="T355" i="2"/>
  <c r="R355" i="2"/>
  <c r="P355" i="2"/>
  <c r="BI354" i="2"/>
  <c r="BH354" i="2"/>
  <c r="BG354" i="2"/>
  <c r="BF354" i="2"/>
  <c r="T354" i="2"/>
  <c r="R354" i="2"/>
  <c r="P354" i="2"/>
  <c r="BI352" i="2"/>
  <c r="BH352" i="2"/>
  <c r="BG352" i="2"/>
  <c r="BF352" i="2"/>
  <c r="T352" i="2"/>
  <c r="R352" i="2"/>
  <c r="P352" i="2"/>
  <c r="BI350" i="2"/>
  <c r="BH350" i="2"/>
  <c r="BG350" i="2"/>
  <c r="BF350" i="2"/>
  <c r="T350" i="2"/>
  <c r="R350" i="2"/>
  <c r="P350" i="2"/>
  <c r="BI349" i="2"/>
  <c r="BH349" i="2"/>
  <c r="BG349" i="2"/>
  <c r="BF349" i="2"/>
  <c r="T349" i="2"/>
  <c r="R349" i="2"/>
  <c r="P349" i="2"/>
  <c r="BI347" i="2"/>
  <c r="BH347" i="2"/>
  <c r="BG347" i="2"/>
  <c r="BF347" i="2"/>
  <c r="T347" i="2"/>
  <c r="R347" i="2"/>
  <c r="P347" i="2"/>
  <c r="BI345" i="2"/>
  <c r="BH345" i="2"/>
  <c r="BG345" i="2"/>
  <c r="BF345" i="2"/>
  <c r="T345" i="2"/>
  <c r="R345" i="2"/>
  <c r="P345" i="2"/>
  <c r="BI343" i="2"/>
  <c r="BH343" i="2"/>
  <c r="BG343" i="2"/>
  <c r="BF343" i="2"/>
  <c r="T343" i="2"/>
  <c r="R343" i="2"/>
  <c r="P343" i="2"/>
  <c r="BI334" i="2"/>
  <c r="BH334" i="2"/>
  <c r="BG334" i="2"/>
  <c r="BF334" i="2"/>
  <c r="T334" i="2"/>
  <c r="R334" i="2"/>
  <c r="P334" i="2"/>
  <c r="BI332" i="2"/>
  <c r="BH332" i="2"/>
  <c r="BG332" i="2"/>
  <c r="BF332" i="2"/>
  <c r="T332" i="2"/>
  <c r="R332" i="2"/>
  <c r="P332" i="2"/>
  <c r="BI325" i="2"/>
  <c r="BH325" i="2"/>
  <c r="BG325" i="2"/>
  <c r="BF325" i="2"/>
  <c r="T325" i="2"/>
  <c r="R325" i="2"/>
  <c r="P325" i="2"/>
  <c r="BI318" i="2"/>
  <c r="BH318" i="2"/>
  <c r="BG318" i="2"/>
  <c r="BF318" i="2"/>
  <c r="T318" i="2"/>
  <c r="R318" i="2"/>
  <c r="P318" i="2"/>
  <c r="BI316" i="2"/>
  <c r="BH316" i="2"/>
  <c r="BG316" i="2"/>
  <c r="BF316" i="2"/>
  <c r="T316" i="2"/>
  <c r="R316" i="2"/>
  <c r="P316" i="2"/>
  <c r="BI313" i="2"/>
  <c r="BH313" i="2"/>
  <c r="BG313" i="2"/>
  <c r="BF313" i="2"/>
  <c r="T313" i="2"/>
  <c r="R313" i="2"/>
  <c r="P313" i="2"/>
  <c r="BI308" i="2"/>
  <c r="BH308" i="2"/>
  <c r="BG308" i="2"/>
  <c r="BF308" i="2"/>
  <c r="T308" i="2"/>
  <c r="R308" i="2"/>
  <c r="P308" i="2"/>
  <c r="BI297" i="2"/>
  <c r="BH297" i="2"/>
  <c r="BG297" i="2"/>
  <c r="BF297" i="2"/>
  <c r="T297" i="2"/>
  <c r="R297" i="2"/>
  <c r="P297" i="2"/>
  <c r="BI292" i="2"/>
  <c r="BH292" i="2"/>
  <c r="BG292" i="2"/>
  <c r="BF292" i="2"/>
  <c r="T292" i="2"/>
  <c r="R292" i="2"/>
  <c r="P292" i="2"/>
  <c r="BI283" i="2"/>
  <c r="BH283" i="2"/>
  <c r="BG283" i="2"/>
  <c r="BF283" i="2"/>
  <c r="T283" i="2"/>
  <c r="R283" i="2"/>
  <c r="P283" i="2"/>
  <c r="BI282" i="2"/>
  <c r="BH282" i="2"/>
  <c r="BG282" i="2"/>
  <c r="BF282" i="2"/>
  <c r="T282" i="2"/>
  <c r="R282" i="2"/>
  <c r="P282" i="2"/>
  <c r="BI280" i="2"/>
  <c r="BH280" i="2"/>
  <c r="BG280" i="2"/>
  <c r="BF280" i="2"/>
  <c r="T280" i="2"/>
  <c r="R280" i="2"/>
  <c r="P280" i="2"/>
  <c r="BI274" i="2"/>
  <c r="BH274" i="2"/>
  <c r="BG274" i="2"/>
  <c r="BF274" i="2"/>
  <c r="T274" i="2"/>
  <c r="R274" i="2"/>
  <c r="P274" i="2"/>
  <c r="BI271" i="2"/>
  <c r="BH271" i="2"/>
  <c r="BG271" i="2"/>
  <c r="BF271" i="2"/>
  <c r="T271" i="2"/>
  <c r="R271" i="2"/>
  <c r="P271" i="2"/>
  <c r="BI268" i="2"/>
  <c r="BH268" i="2"/>
  <c r="BG268" i="2"/>
  <c r="BF268" i="2"/>
  <c r="T268" i="2"/>
  <c r="R268" i="2"/>
  <c r="P268" i="2"/>
  <c r="BI266" i="2"/>
  <c r="BH266" i="2"/>
  <c r="BG266" i="2"/>
  <c r="BF266" i="2"/>
  <c r="T266" i="2"/>
  <c r="R266" i="2"/>
  <c r="P266" i="2"/>
  <c r="BI251" i="2"/>
  <c r="BH251" i="2"/>
  <c r="BG251" i="2"/>
  <c r="BF251" i="2"/>
  <c r="T251" i="2"/>
  <c r="R251" i="2"/>
  <c r="P251" i="2"/>
  <c r="BI247" i="2"/>
  <c r="BH247" i="2"/>
  <c r="BG247" i="2"/>
  <c r="BF247" i="2"/>
  <c r="T247" i="2"/>
  <c r="R247" i="2"/>
  <c r="P247" i="2"/>
  <c r="BI241" i="2"/>
  <c r="BH241" i="2"/>
  <c r="BG241" i="2"/>
  <c r="BF241" i="2"/>
  <c r="T241" i="2"/>
  <c r="R241" i="2"/>
  <c r="P241" i="2"/>
  <c r="BI236" i="2"/>
  <c r="BH236" i="2"/>
  <c r="BG236" i="2"/>
  <c r="BF236" i="2"/>
  <c r="T236" i="2"/>
  <c r="R236" i="2"/>
  <c r="P236" i="2"/>
  <c r="BI231" i="2"/>
  <c r="BH231" i="2"/>
  <c r="BG231" i="2"/>
  <c r="BF231" i="2"/>
  <c r="T231" i="2"/>
  <c r="R231" i="2"/>
  <c r="P231" i="2"/>
  <c r="BI224" i="2"/>
  <c r="BH224" i="2"/>
  <c r="BG224" i="2"/>
  <c r="BF224" i="2"/>
  <c r="T224" i="2"/>
  <c r="R224" i="2"/>
  <c r="P224" i="2"/>
  <c r="BI208" i="2"/>
  <c r="BH208" i="2"/>
  <c r="BG208" i="2"/>
  <c r="BF208" i="2"/>
  <c r="T208" i="2"/>
  <c r="R208" i="2"/>
  <c r="P208" i="2"/>
  <c r="BI205" i="2"/>
  <c r="BH205" i="2"/>
  <c r="BG205" i="2"/>
  <c r="BF205" i="2"/>
  <c r="T205" i="2"/>
  <c r="R205" i="2"/>
  <c r="P205" i="2"/>
  <c r="BI203" i="2"/>
  <c r="BH203" i="2"/>
  <c r="BG203" i="2"/>
  <c r="BF203" i="2"/>
  <c r="T203" i="2"/>
  <c r="R203" i="2"/>
  <c r="P203" i="2"/>
  <c r="BI200" i="2"/>
  <c r="BH200" i="2"/>
  <c r="BG200" i="2"/>
  <c r="BF200" i="2"/>
  <c r="T200" i="2"/>
  <c r="R200" i="2"/>
  <c r="P200" i="2"/>
  <c r="BI198" i="2"/>
  <c r="BH198" i="2"/>
  <c r="BG198" i="2"/>
  <c r="BF198" i="2"/>
  <c r="T198" i="2"/>
  <c r="R198" i="2"/>
  <c r="P198" i="2"/>
  <c r="BI195" i="2"/>
  <c r="BH195" i="2"/>
  <c r="BG195" i="2"/>
  <c r="BF195" i="2"/>
  <c r="T195" i="2"/>
  <c r="R195" i="2"/>
  <c r="P195" i="2"/>
  <c r="BI193" i="2"/>
  <c r="BH193" i="2"/>
  <c r="BG193" i="2"/>
  <c r="BF193" i="2"/>
  <c r="T193" i="2"/>
  <c r="R193" i="2"/>
  <c r="P193" i="2"/>
  <c r="BI185" i="2"/>
  <c r="BH185" i="2"/>
  <c r="BG185" i="2"/>
  <c r="BF185" i="2"/>
  <c r="T185" i="2"/>
  <c r="R185" i="2"/>
  <c r="P185" i="2"/>
  <c r="BI179" i="2"/>
  <c r="BH179" i="2"/>
  <c r="BG179" i="2"/>
  <c r="BF179" i="2"/>
  <c r="T179" i="2"/>
  <c r="R179" i="2"/>
  <c r="P179" i="2"/>
  <c r="BI176" i="2"/>
  <c r="BH176" i="2"/>
  <c r="BG176" i="2"/>
  <c r="BF176" i="2"/>
  <c r="T176" i="2"/>
  <c r="R176" i="2"/>
  <c r="P176" i="2"/>
  <c r="BI166" i="2"/>
  <c r="BH166" i="2"/>
  <c r="BG166" i="2"/>
  <c r="BF166" i="2"/>
  <c r="T166" i="2"/>
  <c r="R166" i="2"/>
  <c r="P166" i="2"/>
  <c r="BI156" i="2"/>
  <c r="BH156" i="2"/>
  <c r="BG156" i="2"/>
  <c r="BF156" i="2"/>
  <c r="T156" i="2"/>
  <c r="R156" i="2"/>
  <c r="P156" i="2"/>
  <c r="BI151" i="2"/>
  <c r="BH151" i="2"/>
  <c r="BG151" i="2"/>
  <c r="BF151" i="2"/>
  <c r="T151" i="2"/>
  <c r="R151" i="2"/>
  <c r="P151" i="2"/>
  <c r="BI146" i="2"/>
  <c r="BH146" i="2"/>
  <c r="BG146" i="2"/>
  <c r="BF146" i="2"/>
  <c r="T146" i="2"/>
  <c r="R146" i="2"/>
  <c r="P146" i="2"/>
  <c r="BI140" i="2"/>
  <c r="BH140" i="2"/>
  <c r="BG140" i="2"/>
  <c r="BF140" i="2"/>
  <c r="T140" i="2"/>
  <c r="R140" i="2"/>
  <c r="P140" i="2"/>
  <c r="BI134" i="2"/>
  <c r="BH134" i="2"/>
  <c r="BG134" i="2"/>
  <c r="BF134" i="2"/>
  <c r="T134" i="2"/>
  <c r="R134" i="2"/>
  <c r="P134" i="2"/>
  <c r="BI128" i="2"/>
  <c r="BH128" i="2"/>
  <c r="BG128" i="2"/>
  <c r="BF128" i="2"/>
  <c r="T128" i="2"/>
  <c r="R128" i="2"/>
  <c r="P128" i="2"/>
  <c r="BI125" i="2"/>
  <c r="BH125" i="2"/>
  <c r="BG125" i="2"/>
  <c r="BF125" i="2"/>
  <c r="T125" i="2"/>
  <c r="R125" i="2"/>
  <c r="P125" i="2"/>
  <c r="BI117" i="2"/>
  <c r="BH117" i="2"/>
  <c r="BG117" i="2"/>
  <c r="BF117" i="2"/>
  <c r="T117" i="2"/>
  <c r="R117" i="2"/>
  <c r="P117" i="2"/>
  <c r="BI111" i="2"/>
  <c r="BH111" i="2"/>
  <c r="BG111" i="2"/>
  <c r="BF111" i="2"/>
  <c r="T111" i="2"/>
  <c r="R111" i="2"/>
  <c r="P111" i="2"/>
  <c r="BI105" i="2"/>
  <c r="BH105" i="2"/>
  <c r="BG105" i="2"/>
  <c r="BF105" i="2"/>
  <c r="T105" i="2"/>
  <c r="R105" i="2"/>
  <c r="P105" i="2"/>
  <c r="BI100" i="2"/>
  <c r="BH100" i="2"/>
  <c r="BG100" i="2"/>
  <c r="BF100" i="2"/>
  <c r="T100" i="2"/>
  <c r="R100" i="2"/>
  <c r="P100" i="2"/>
  <c r="BI96" i="2"/>
  <c r="BH96" i="2"/>
  <c r="BG96" i="2"/>
  <c r="BF96" i="2"/>
  <c r="T96" i="2"/>
  <c r="R96" i="2"/>
  <c r="P96" i="2"/>
  <c r="BI93" i="2"/>
  <c r="BH93" i="2"/>
  <c r="BG93" i="2"/>
  <c r="BF93" i="2"/>
  <c r="T93" i="2"/>
  <c r="R93" i="2"/>
  <c r="P93" i="2"/>
  <c r="J87" i="2"/>
  <c r="J86" i="2"/>
  <c r="F86" i="2"/>
  <c r="F84" i="2"/>
  <c r="E82" i="2"/>
  <c r="J55" i="2"/>
  <c r="J54" i="2"/>
  <c r="F54" i="2"/>
  <c r="F52" i="2"/>
  <c r="E50" i="2"/>
  <c r="J18" i="2"/>
  <c r="E18" i="2"/>
  <c r="F87" i="2"/>
  <c r="J17" i="2"/>
  <c r="J12" i="2"/>
  <c r="J84" i="2" s="1"/>
  <c r="E7" i="2"/>
  <c r="E48" i="2" s="1"/>
  <c r="L50" i="1"/>
  <c r="AM50" i="1"/>
  <c r="AM49" i="1"/>
  <c r="L49" i="1"/>
  <c r="AM47" i="1"/>
  <c r="L47" i="1"/>
  <c r="L45" i="1"/>
  <c r="L44" i="1"/>
  <c r="BK479" i="2"/>
  <c r="BK400" i="2"/>
  <c r="J366" i="2"/>
  <c r="BK313" i="2"/>
  <c r="J134" i="2"/>
  <c r="BK484" i="2"/>
  <c r="J420" i="2"/>
  <c r="BK316" i="2"/>
  <c r="BK96" i="2"/>
  <c r="J479" i="2"/>
  <c r="J413" i="2"/>
  <c r="J379" i="2"/>
  <c r="BK292" i="2"/>
  <c r="BK117" i="2"/>
  <c r="J493" i="2"/>
  <c r="J428" i="2"/>
  <c r="BK379" i="2"/>
  <c r="BK308" i="2"/>
  <c r="BK241" i="2"/>
  <c r="J370" i="3"/>
  <c r="BK325" i="3"/>
  <c r="J277" i="3"/>
  <c r="J405" i="3"/>
  <c r="BK353" i="3"/>
  <c r="BK318" i="3"/>
  <c r="BK165" i="3"/>
  <c r="J353" i="3"/>
  <c r="J303" i="3"/>
  <c r="BK226" i="3"/>
  <c r="BK426" i="3"/>
  <c r="BK337" i="3"/>
  <c r="J213" i="3"/>
  <c r="BK268" i="4"/>
  <c r="J223" i="4"/>
  <c r="BK157" i="4"/>
  <c r="J270" i="4"/>
  <c r="BK228" i="4"/>
  <c r="BK98" i="4"/>
  <c r="BK243" i="4"/>
  <c r="BK154" i="4"/>
  <c r="J260" i="4"/>
  <c r="J225" i="4"/>
  <c r="BK109" i="4"/>
  <c r="J117" i="5"/>
  <c r="BK519" i="2"/>
  <c r="BK398" i="2"/>
  <c r="J347" i="2"/>
  <c r="BK179" i="2"/>
  <c r="J524" i="2"/>
  <c r="J458" i="2"/>
  <c r="BK404" i="2"/>
  <c r="BK334" i="2"/>
  <c r="BK111" i="2"/>
  <c r="J467" i="2"/>
  <c r="J398" i="2"/>
  <c r="J364" i="2"/>
  <c r="BK231" i="2"/>
  <c r="BK100" i="2"/>
  <c r="J484" i="2"/>
  <c r="J394" i="2"/>
  <c r="BK360" i="2"/>
  <c r="J247" i="2"/>
  <c r="BK420" i="3"/>
  <c r="J340" i="3"/>
  <c r="BK281" i="3"/>
  <c r="J142" i="3"/>
  <c r="BK369" i="3"/>
  <c r="J333" i="3"/>
  <c r="J224" i="3"/>
  <c r="BK407" i="3"/>
  <c r="J336" i="3"/>
  <c r="J200" i="3"/>
  <c r="BK396" i="3"/>
  <c r="BK330" i="3"/>
  <c r="BK219" i="3"/>
  <c r="J277" i="4"/>
  <c r="J240" i="4"/>
  <c r="J171" i="4"/>
  <c r="BK274" i="4"/>
  <c r="J234" i="4"/>
  <c r="J102" i="4"/>
  <c r="BK247" i="4"/>
  <c r="J168" i="4"/>
  <c r="BK264" i="4"/>
  <c r="BK231" i="4"/>
  <c r="J137" i="4"/>
  <c r="BK124" i="5"/>
  <c r="BK453" i="2"/>
  <c r="J390" i="2"/>
  <c r="BK352" i="2"/>
  <c r="J200" i="2"/>
  <c r="J540" i="2"/>
  <c r="J446" i="2"/>
  <c r="BK390" i="2"/>
  <c r="BK266" i="2"/>
  <c r="BK552" i="2"/>
  <c r="BK459" i="2"/>
  <c r="J409" i="2"/>
  <c r="J372" i="2"/>
  <c r="J283" i="2"/>
  <c r="J111" i="2"/>
  <c r="BK467" i="2"/>
  <c r="J401" i="2"/>
  <c r="J361" i="2"/>
  <c r="BK297" i="2"/>
  <c r="BK416" i="3"/>
  <c r="BK339" i="3"/>
  <c r="BK313" i="3"/>
  <c r="BK196" i="3"/>
  <c r="BK377" i="3"/>
  <c r="J343" i="3"/>
  <c r="J301" i="3"/>
  <c r="J157" i="3"/>
  <c r="BK349" i="3"/>
  <c r="BK300" i="3"/>
  <c r="BK178" i="3"/>
  <c r="BK370" i="3"/>
  <c r="J299" i="3"/>
  <c r="BK146" i="3"/>
  <c r="BK253" i="4"/>
  <c r="J201" i="4"/>
  <c r="J296" i="4"/>
  <c r="BK246" i="4"/>
  <c r="J116" i="4"/>
  <c r="BK216" i="4"/>
  <c r="BK116" i="4"/>
  <c r="J248" i="4"/>
  <c r="BK197" i="4"/>
  <c r="BK90" i="5"/>
  <c r="BK493" i="2"/>
  <c r="BK423" i="2"/>
  <c r="BK387" i="2"/>
  <c r="J308" i="2"/>
  <c r="J166" i="2"/>
  <c r="J478" i="2"/>
  <c r="J426" i="2"/>
  <c r="J365" i="2"/>
  <c r="J193" i="2"/>
  <c r="BK522" i="2"/>
  <c r="J443" i="2"/>
  <c r="BK407" i="2"/>
  <c r="BK366" i="2"/>
  <c r="J268" i="2"/>
  <c r="AS54" i="1"/>
  <c r="J93" i="2"/>
  <c r="J344" i="3"/>
  <c r="J323" i="3"/>
  <c r="BK185" i="3"/>
  <c r="J373" i="3"/>
  <c r="J347" i="3"/>
  <c r="BK297" i="3"/>
  <c r="J424" i="3"/>
  <c r="J331" i="3"/>
  <c r="BK236" i="3"/>
  <c r="J92" i="3"/>
  <c r="BK362" i="3"/>
  <c r="BK355" i="3"/>
  <c r="BK323" i="3"/>
  <c r="BK216" i="3"/>
  <c r="J269" i="4"/>
  <c r="BK237" i="4"/>
  <c r="BK151" i="4"/>
  <c r="BK269" i="4"/>
  <c r="BK225" i="4"/>
  <c r="BK94" i="4"/>
  <c r="J244" i="4"/>
  <c r="J130" i="4"/>
  <c r="BK250" i="4"/>
  <c r="J203" i="4"/>
  <c r="BK99" i="5"/>
  <c r="J96" i="5"/>
  <c r="J121" i="5"/>
  <c r="J522" i="2"/>
  <c r="BK440" i="2"/>
  <c r="J386" i="2"/>
  <c r="J271" i="2"/>
  <c r="BK156" i="2"/>
  <c r="BK500" i="2"/>
  <c r="BK437" i="2"/>
  <c r="J380" i="2"/>
  <c r="BK236" i="2"/>
  <c r="J549" i="2"/>
  <c r="J437" i="2"/>
  <c r="J397" i="2"/>
  <c r="BK361" i="2"/>
  <c r="BK274" i="2"/>
  <c r="BK546" i="2"/>
  <c r="BK458" i="2"/>
  <c r="BK384" i="2"/>
  <c r="J355" i="2"/>
  <c r="J176" i="2"/>
  <c r="J410" i="3"/>
  <c r="J346" i="3"/>
  <c r="J300" i="3"/>
  <c r="BK151" i="3"/>
  <c r="BK348" i="3"/>
  <c r="J325" i="3"/>
  <c r="BK251" i="3"/>
  <c r="BK96" i="3"/>
  <c r="J335" i="3"/>
  <c r="J256" i="3"/>
  <c r="BK123" i="3"/>
  <c r="J367" i="3"/>
  <c r="J279" i="3"/>
  <c r="BK112" i="3"/>
  <c r="J243" i="4"/>
  <c r="J193" i="4"/>
  <c r="J290" i="4"/>
  <c r="J236" i="4"/>
  <c r="BK123" i="4"/>
  <c r="J261" i="4"/>
  <c r="J189" i="4"/>
  <c r="J265" i="4"/>
  <c r="BK234" i="4"/>
  <c r="BK141" i="4"/>
  <c r="BK117" i="5"/>
  <c r="BK534" i="2"/>
  <c r="BK461" i="2"/>
  <c r="BK413" i="2"/>
  <c r="J325" i="2"/>
  <c r="BK203" i="2"/>
  <c r="BK537" i="2"/>
  <c r="J449" i="2"/>
  <c r="J385" i="2"/>
  <c r="BK208" i="2"/>
  <c r="BK93" i="2"/>
  <c r="BK434" i="2"/>
  <c r="J404" i="2"/>
  <c r="J354" i="2"/>
  <c r="BK200" i="2"/>
  <c r="BK517" i="2"/>
  <c r="J440" i="2"/>
  <c r="BK381" i="2"/>
  <c r="J318" i="2"/>
  <c r="BK198" i="2"/>
  <c r="J369" i="3"/>
  <c r="BK326" i="3"/>
  <c r="BK200" i="3"/>
  <c r="BK388" i="3"/>
  <c r="J341" i="3"/>
  <c r="BK303" i="3"/>
  <c r="J190" i="3"/>
  <c r="J366" i="3"/>
  <c r="BK306" i="3"/>
  <c r="J227" i="3"/>
  <c r="BK366" i="3"/>
  <c r="BK239" i="3"/>
  <c r="BK147" i="3"/>
  <c r="J250" i="4"/>
  <c r="BK203" i="4"/>
  <c r="J292" i="4"/>
  <c r="J256" i="4"/>
  <c r="BK175" i="4"/>
  <c r="BK282" i="4"/>
  <c r="J220" i="4"/>
  <c r="J109" i="4"/>
  <c r="J247" i="4"/>
  <c r="BK201" i="4"/>
  <c r="BK121" i="5"/>
  <c r="BK554" i="2"/>
  <c r="J462" i="2"/>
  <c r="BK397" i="2"/>
  <c r="BK280" i="2"/>
  <c r="BK151" i="2"/>
  <c r="BK485" i="2"/>
  <c r="BK431" i="2"/>
  <c r="J383" i="2"/>
  <c r="BK224" i="2"/>
  <c r="J508" i="2"/>
  <c r="BK426" i="2"/>
  <c r="BK394" i="2"/>
  <c r="J352" i="2"/>
  <c r="J224" i="2"/>
  <c r="J500" i="2"/>
  <c r="J431" i="2"/>
  <c r="J375" i="2"/>
  <c r="J266" i="2"/>
  <c r="J128" i="2"/>
  <c r="BK347" i="3"/>
  <c r="J304" i="3"/>
  <c r="BK157" i="3"/>
  <c r="J368" i="3"/>
  <c r="BK335" i="3"/>
  <c r="J239" i="3"/>
  <c r="BK410" i="3"/>
  <c r="BK304" i="3"/>
  <c r="J242" i="3"/>
  <c r="J388" i="3"/>
  <c r="J316" i="3"/>
  <c r="BK224" i="3"/>
  <c r="BK270" i="4"/>
  <c r="J230" i="4"/>
  <c r="BK178" i="4"/>
  <c r="BK255" i="4"/>
  <c r="J182" i="4"/>
  <c r="BK288" i="4"/>
  <c r="BK236" i="4"/>
  <c r="J151" i="4"/>
  <c r="J262" i="4"/>
  <c r="J227" i="4"/>
  <c r="J139" i="4"/>
  <c r="BK110" i="5"/>
  <c r="J452" i="2"/>
  <c r="J395" i="2"/>
  <c r="BK332" i="2"/>
  <c r="J208" i="2"/>
  <c r="J530" i="2"/>
  <c r="BK452" i="2"/>
  <c r="J393" i="2"/>
  <c r="J297" i="2"/>
  <c r="J100" i="2"/>
  <c r="BK470" i="2"/>
  <c r="BK411" i="2"/>
  <c r="BK375" i="2"/>
  <c r="J282" i="2"/>
  <c r="BK105" i="2"/>
  <c r="J434" i="2"/>
  <c r="BK395" i="2"/>
  <c r="BK377" i="2"/>
  <c r="BK325" i="2"/>
  <c r="BK195" i="2"/>
  <c r="J396" i="3"/>
  <c r="J329" i="3"/>
  <c r="BK256" i="3"/>
  <c r="BK424" i="3"/>
  <c r="BK332" i="3"/>
  <c r="BK307" i="3"/>
  <c r="J155" i="3"/>
  <c r="J355" i="3"/>
  <c r="J302" i="3"/>
  <c r="J211" i="3"/>
  <c r="J381" i="3"/>
  <c r="J360" i="3"/>
  <c r="J352" i="3"/>
  <c r="BK310" i="3"/>
  <c r="BK162" i="3"/>
  <c r="BK256" i="4"/>
  <c r="J228" i="4"/>
  <c r="J90" i="4"/>
  <c r="BK235" i="4"/>
  <c r="BK137" i="4"/>
  <c r="BK257" i="4"/>
  <c r="J178" i="4"/>
  <c r="J274" i="4"/>
  <c r="BK242" i="4"/>
  <c r="BK182" i="4"/>
  <c r="J103" i="5"/>
  <c r="J124" i="5"/>
  <c r="J470" i="2"/>
  <c r="BK418" i="2"/>
  <c r="BK357" i="2"/>
  <c r="BK205" i="2"/>
  <c r="BK540" i="2"/>
  <c r="J461" i="2"/>
  <c r="BK403" i="2"/>
  <c r="BK354" i="2"/>
  <c r="J125" i="2"/>
  <c r="BK465" i="2"/>
  <c r="J423" i="2"/>
  <c r="J387" i="2"/>
  <c r="BK347" i="2"/>
  <c r="J205" i="2"/>
  <c r="J534" i="2"/>
  <c r="J481" i="2"/>
  <c r="J400" i="2"/>
  <c r="J343" i="2"/>
  <c r="BK134" i="2"/>
  <c r="BK360" i="3"/>
  <c r="BK312" i="3"/>
  <c r="BK190" i="3"/>
  <c r="BK381" i="3"/>
  <c r="J337" i="3"/>
  <c r="J306" i="3"/>
  <c r="BK213" i="3"/>
  <c r="BK373" i="3"/>
  <c r="J309" i="3"/>
  <c r="J185" i="3"/>
  <c r="J377" i="3"/>
  <c r="BK321" i="3"/>
  <c r="J236" i="3"/>
  <c r="J285" i="4"/>
  <c r="J239" i="4"/>
  <c r="J132" i="4"/>
  <c r="J257" i="4"/>
  <c r="BK189" i="4"/>
  <c r="BK292" i="4"/>
  <c r="BK227" i="4"/>
  <c r="J123" i="4"/>
  <c r="J251" i="4"/>
  <c r="BK205" i="4"/>
  <c r="J89" i="5"/>
  <c r="J93" i="5"/>
  <c r="J473" i="2"/>
  <c r="BK419" i="2"/>
  <c r="J381" i="2"/>
  <c r="BK282" i="2"/>
  <c r="BK146" i="2"/>
  <c r="J488" i="2"/>
  <c r="BK428" i="2"/>
  <c r="BK391" i="2"/>
  <c r="BK268" i="2"/>
  <c r="J544" i="2"/>
  <c r="J457" i="2"/>
  <c r="BK410" i="2"/>
  <c r="J377" i="2"/>
  <c r="J280" i="2"/>
  <c r="J537" i="2"/>
  <c r="BK478" i="2"/>
  <c r="J424" i="2"/>
  <c r="BK369" i="2"/>
  <c r="J292" i="2"/>
  <c r="J96" i="2"/>
  <c r="BK356" i="3"/>
  <c r="J310" i="3"/>
  <c r="J178" i="3"/>
  <c r="J349" i="3"/>
  <c r="J326" i="3"/>
  <c r="BK263" i="3"/>
  <c r="BK102" i="3"/>
  <c r="BK327" i="3"/>
  <c r="J281" i="3"/>
  <c r="J112" i="3"/>
  <c r="BK346" i="3"/>
  <c r="J297" i="3"/>
  <c r="J106" i="3"/>
  <c r="J233" i="4"/>
  <c r="J141" i="4"/>
  <c r="BK265" i="4"/>
  <c r="J219" i="4"/>
  <c r="BK296" i="4"/>
  <c r="J237" i="4"/>
  <c r="BK132" i="4"/>
  <c r="BK258" i="4"/>
  <c r="J216" i="4"/>
  <c r="J107" i="5"/>
  <c r="BK96" i="5"/>
  <c r="J476" i="2"/>
  <c r="BK409" i="2"/>
  <c r="BK365" i="2"/>
  <c r="J241" i="2"/>
  <c r="J105" i="2"/>
  <c r="J465" i="2"/>
  <c r="BK421" i="2"/>
  <c r="BK349" i="2"/>
  <c r="J179" i="2"/>
  <c r="BK542" i="2"/>
  <c r="BK449" i="2"/>
  <c r="J403" i="2"/>
  <c r="J362" i="2"/>
  <c r="BK271" i="2"/>
  <c r="J554" i="2"/>
  <c r="J490" i="2"/>
  <c r="BK420" i="2"/>
  <c r="BK380" i="2"/>
  <c r="J334" i="2"/>
  <c r="BK166" i="2"/>
  <c r="J364" i="3"/>
  <c r="J328" i="3"/>
  <c r="J251" i="3"/>
  <c r="J416" i="3"/>
  <c r="J350" i="3"/>
  <c r="J312" i="3"/>
  <c r="BK211" i="3"/>
  <c r="BK367" i="3"/>
  <c r="J318" i="3"/>
  <c r="J219" i="3"/>
  <c r="J96" i="3"/>
  <c r="BK336" i="3"/>
  <c r="J165" i="3"/>
  <c r="BK266" i="4"/>
  <c r="J214" i="4"/>
  <c r="BK102" i="4"/>
  <c r="BK262" i="4"/>
  <c r="BK223" i="4"/>
  <c r="BK90" i="4"/>
  <c r="BK248" i="4"/>
  <c r="J175" i="4"/>
  <c r="BK240" i="4"/>
  <c r="J154" i="4"/>
  <c r="J110" i="5"/>
  <c r="BK481" i="2"/>
  <c r="J414" i="2"/>
  <c r="BK372" i="2"/>
  <c r="J251" i="2"/>
  <c r="J140" i="2"/>
  <c r="BK508" i="2"/>
  <c r="BK443" i="2"/>
  <c r="BK386" i="2"/>
  <c r="BK251" i="2"/>
  <c r="J546" i="2"/>
  <c r="BK455" i="2"/>
  <c r="BK401" i="2"/>
  <c r="J350" i="2"/>
  <c r="BK128" i="2"/>
  <c r="J459" i="2"/>
  <c r="J382" i="2"/>
  <c r="BK358" i="2"/>
  <c r="BK283" i="2"/>
  <c r="J236" i="2"/>
  <c r="BK413" i="3"/>
  <c r="BK333" i="3"/>
  <c r="BK299" i="3"/>
  <c r="J147" i="3"/>
  <c r="J362" i="3"/>
  <c r="J327" i="3"/>
  <c r="J226" i="3"/>
  <c r="J123" i="3"/>
  <c r="BK343" i="3"/>
  <c r="BK270" i="3"/>
  <c r="J131" i="3"/>
  <c r="J363" i="3"/>
  <c r="J358" i="3"/>
  <c r="J339" i="3"/>
  <c r="BK227" i="3"/>
  <c r="J288" i="4"/>
  <c r="J209" i="4"/>
  <c r="BK106" i="4"/>
  <c r="J258" i="4"/>
  <c r="BK217" i="4"/>
  <c r="BK290" i="4"/>
  <c r="J231" i="4"/>
  <c r="J157" i="4"/>
  <c r="BK261" i="4"/>
  <c r="BK219" i="4"/>
  <c r="BK130" i="4"/>
  <c r="BK93" i="5"/>
  <c r="BK107" i="5"/>
  <c r="J552" i="2"/>
  <c r="BK457" i="2"/>
  <c r="BK393" i="2"/>
  <c r="J345" i="2"/>
  <c r="BK193" i="2"/>
  <c r="J526" i="2"/>
  <c r="J450" i="2"/>
  <c r="BK389" i="2"/>
  <c r="J185" i="2"/>
  <c r="BK524" i="2"/>
  <c r="J453" i="2"/>
  <c r="J406" i="2"/>
  <c r="J369" i="2"/>
  <c r="BK176" i="2"/>
  <c r="J519" i="2"/>
  <c r="BK466" i="2"/>
  <c r="J411" i="2"/>
  <c r="BK364" i="2"/>
  <c r="J274" i="2"/>
  <c r="J426" i="3"/>
  <c r="J332" i="3"/>
  <c r="BK242" i="3"/>
  <c r="BK106" i="3"/>
  <c r="BK363" i="3"/>
  <c r="BK329" i="3"/>
  <c r="BK289" i="3"/>
  <c r="BK139" i="3"/>
  <c r="BK341" i="3"/>
  <c r="J289" i="3"/>
  <c r="J151" i="3"/>
  <c r="BK350" i="3"/>
  <c r="BK302" i="3"/>
  <c r="BK155" i="3"/>
  <c r="J255" i="4"/>
  <c r="J205" i="4"/>
  <c r="J94" i="4"/>
  <c r="J253" i="4"/>
  <c r="BK168" i="4"/>
  <c r="J275" i="4"/>
  <c r="BK214" i="4"/>
  <c r="BK277" i="4"/>
  <c r="BK244" i="4"/>
  <c r="BK185" i="4"/>
  <c r="J114" i="5"/>
  <c r="J90" i="5"/>
  <c r="BK446" i="2"/>
  <c r="J389" i="2"/>
  <c r="J360" i="2"/>
  <c r="BK247" i="2"/>
  <c r="BK544" i="2"/>
  <c r="J466" i="2"/>
  <c r="J419" i="2"/>
  <c r="J357" i="2"/>
  <c r="J156" i="2"/>
  <c r="J485" i="2"/>
  <c r="J416" i="2"/>
  <c r="J384" i="2"/>
  <c r="J313" i="2"/>
  <c r="BK125" i="2"/>
  <c r="BK526" i="2"/>
  <c r="BK462" i="2"/>
  <c r="J407" i="2"/>
  <c r="J349" i="2"/>
  <c r="J146" i="2"/>
  <c r="J407" i="3"/>
  <c r="BK331" i="3"/>
  <c r="BK254" i="3"/>
  <c r="J420" i="3"/>
  <c r="BK358" i="3"/>
  <c r="BK316" i="3"/>
  <c r="BK142" i="3"/>
  <c r="BK344" i="3"/>
  <c r="BK301" i="3"/>
  <c r="J162" i="3"/>
  <c r="BK376" i="3"/>
  <c r="J313" i="3"/>
  <c r="J196" i="3"/>
  <c r="BK260" i="4"/>
  <c r="BK220" i="4"/>
  <c r="J98" i="4"/>
  <c r="BK239" i="4"/>
  <c r="BK139" i="4"/>
  <c r="J264" i="4"/>
  <c r="J197" i="4"/>
  <c r="BK275" i="4"/>
  <c r="J235" i="4"/>
  <c r="J162" i="4"/>
  <c r="BK103" i="5"/>
  <c r="BK490" i="2"/>
  <c r="J421" i="2"/>
  <c r="BK382" i="2"/>
  <c r="J316" i="2"/>
  <c r="BK185" i="2"/>
  <c r="J517" i="2"/>
  <c r="J455" i="2"/>
  <c r="J410" i="2"/>
  <c r="BK318" i="2"/>
  <c r="J117" i="2"/>
  <c r="BK476" i="2"/>
  <c r="BK414" i="2"/>
  <c r="BK383" i="2"/>
  <c r="J332" i="2"/>
  <c r="J198" i="2"/>
  <c r="BK530" i="2"/>
  <c r="BK450" i="2"/>
  <c r="BK385" i="2"/>
  <c r="BK350" i="2"/>
  <c r="J231" i="2"/>
  <c r="BK405" i="3"/>
  <c r="J330" i="3"/>
  <c r="BK279" i="3"/>
  <c r="J102" i="3"/>
  <c r="J356" i="3"/>
  <c r="BK328" i="3"/>
  <c r="J254" i="3"/>
  <c r="BK131" i="3"/>
  <c r="BK340" i="3"/>
  <c r="J263" i="3"/>
  <c r="J146" i="3"/>
  <c r="BK364" i="3"/>
  <c r="J270" i="3"/>
  <c r="BK92" i="3"/>
  <c r="J242" i="4"/>
  <c r="BK143" i="4"/>
  <c r="BK272" i="4"/>
  <c r="BK230" i="4"/>
  <c r="BK162" i="4"/>
  <c r="J268" i="4"/>
  <c r="BK193" i="4"/>
  <c r="J266" i="4"/>
  <c r="J217" i="4"/>
  <c r="J106" i="4"/>
  <c r="BK549" i="2"/>
  <c r="J463" i="2"/>
  <c r="BK406" i="2"/>
  <c r="J358" i="2"/>
  <c r="J195" i="2"/>
  <c r="J542" i="2"/>
  <c r="BK463" i="2"/>
  <c r="BK416" i="2"/>
  <c r="BK343" i="2"/>
  <c r="J151" i="2"/>
  <c r="BK488" i="2"/>
  <c r="BK424" i="2"/>
  <c r="J391" i="2"/>
  <c r="BK355" i="2"/>
  <c r="J203" i="2"/>
  <c r="BK473" i="2"/>
  <c r="J418" i="2"/>
  <c r="BK362" i="2"/>
  <c r="BK345" i="2"/>
  <c r="BK140" i="2"/>
  <c r="J359" i="3"/>
  <c r="BK309" i="3"/>
  <c r="J216" i="3"/>
  <c r="J413" i="3"/>
  <c r="BK352" i="3"/>
  <c r="J321" i="3"/>
  <c r="BK167" i="3"/>
  <c r="J376" i="3"/>
  <c r="J307" i="3"/>
  <c r="J167" i="3"/>
  <c r="BK368" i="3"/>
  <c r="BK359" i="3"/>
  <c r="J348" i="3"/>
  <c r="BK277" i="3"/>
  <c r="J139" i="3"/>
  <c r="J246" i="4"/>
  <c r="J185" i="4"/>
  <c r="BK285" i="4"/>
  <c r="BK251" i="4"/>
  <c r="BK171" i="4"/>
  <c r="J272" i="4"/>
  <c r="BK209" i="4"/>
  <c r="J282" i="4"/>
  <c r="BK233" i="4"/>
  <c r="J143" i="4"/>
  <c r="J99" i="5"/>
  <c r="BK89" i="5"/>
  <c r="BK114" i="5"/>
  <c r="R92" i="2" l="1"/>
  <c r="BK273" i="2"/>
  <c r="J273" i="2" s="1"/>
  <c r="J62" i="2" s="1"/>
  <c r="T273" i="2"/>
  <c r="P317" i="2"/>
  <c r="BK342" i="2"/>
  <c r="J342" i="2" s="1"/>
  <c r="J64" i="2" s="1"/>
  <c r="BK492" i="2"/>
  <c r="J492" i="2"/>
  <c r="J65" i="2" s="1"/>
  <c r="BK516" i="2"/>
  <c r="J516" i="2" s="1"/>
  <c r="J66" i="2" s="1"/>
  <c r="P533" i="2"/>
  <c r="BK551" i="2"/>
  <c r="J551" i="2" s="1"/>
  <c r="J70" i="2" s="1"/>
  <c r="R91" i="3"/>
  <c r="P218" i="3"/>
  <c r="BK255" i="3"/>
  <c r="J255" i="3"/>
  <c r="J63" i="3" s="1"/>
  <c r="P296" i="3"/>
  <c r="R380" i="3"/>
  <c r="BK404" i="3"/>
  <c r="J404" i="3" s="1"/>
  <c r="J66" i="3" s="1"/>
  <c r="T423" i="3"/>
  <c r="T422" i="3"/>
  <c r="P89" i="4"/>
  <c r="T177" i="4"/>
  <c r="R188" i="4"/>
  <c r="P213" i="4"/>
  <c r="R273" i="4"/>
  <c r="BK281" i="4"/>
  <c r="J281" i="4" s="1"/>
  <c r="J66" i="4" s="1"/>
  <c r="R281" i="4"/>
  <c r="P92" i="2"/>
  <c r="P273" i="2"/>
  <c r="T317" i="2"/>
  <c r="T342" i="2"/>
  <c r="R492" i="2"/>
  <c r="T516" i="2"/>
  <c r="R533" i="2"/>
  <c r="R551" i="2"/>
  <c r="R532" i="2" s="1"/>
  <c r="BK91" i="3"/>
  <c r="J91" i="3"/>
  <c r="J61" i="3"/>
  <c r="R218" i="3"/>
  <c r="P255" i="3"/>
  <c r="T296" i="3"/>
  <c r="T380" i="3"/>
  <c r="R404" i="3"/>
  <c r="P423" i="3"/>
  <c r="P422" i="3"/>
  <c r="T89" i="4"/>
  <c r="P177" i="4"/>
  <c r="T188" i="4"/>
  <c r="R213" i="4"/>
  <c r="P273" i="4"/>
  <c r="T273" i="4"/>
  <c r="P281" i="4"/>
  <c r="T281" i="4"/>
  <c r="BK88" i="5"/>
  <c r="J88" i="5"/>
  <c r="J61" i="5" s="1"/>
  <c r="T88" i="5"/>
  <c r="R106" i="5"/>
  <c r="BK92" i="2"/>
  <c r="J92" i="2" s="1"/>
  <c r="J61" i="2" s="1"/>
  <c r="R317" i="2"/>
  <c r="R342" i="2"/>
  <c r="T492" i="2"/>
  <c r="R516" i="2"/>
  <c r="T533" i="2"/>
  <c r="T551" i="2"/>
  <c r="P91" i="3"/>
  <c r="T218" i="3"/>
  <c r="T255" i="3"/>
  <c r="BK296" i="3"/>
  <c r="J296" i="3" s="1"/>
  <c r="J64" i="3" s="1"/>
  <c r="BK380" i="3"/>
  <c r="J380" i="3"/>
  <c r="J65" i="3" s="1"/>
  <c r="T404" i="3"/>
  <c r="R423" i="3"/>
  <c r="R422" i="3"/>
  <c r="R89" i="4"/>
  <c r="R88" i="4" s="1"/>
  <c r="R87" i="4" s="1"/>
  <c r="R177" i="4"/>
  <c r="P188" i="4"/>
  <c r="T213" i="4"/>
  <c r="R88" i="5"/>
  <c r="BK106" i="5"/>
  <c r="J106" i="5" s="1"/>
  <c r="J63" i="5" s="1"/>
  <c r="T106" i="5"/>
  <c r="BK120" i="5"/>
  <c r="J120" i="5" s="1"/>
  <c r="J66" i="5" s="1"/>
  <c r="R120" i="5"/>
  <c r="T92" i="2"/>
  <c r="T91" i="2" s="1"/>
  <c r="R273" i="2"/>
  <c r="BK317" i="2"/>
  <c r="J317" i="2"/>
  <c r="J63" i="2" s="1"/>
  <c r="P342" i="2"/>
  <c r="P492" i="2"/>
  <c r="P516" i="2"/>
  <c r="BK533" i="2"/>
  <c r="J533" i="2"/>
  <c r="J69" i="2" s="1"/>
  <c r="P551" i="2"/>
  <c r="T91" i="3"/>
  <c r="T90" i="3"/>
  <c r="T89" i="3" s="1"/>
  <c r="BK218" i="3"/>
  <c r="J218" i="3" s="1"/>
  <c r="J62" i="3" s="1"/>
  <c r="R255" i="3"/>
  <c r="R296" i="3"/>
  <c r="P380" i="3"/>
  <c r="P404" i="3"/>
  <c r="BK423" i="3"/>
  <c r="BK422" i="3"/>
  <c r="J422" i="3" s="1"/>
  <c r="J68" i="3" s="1"/>
  <c r="BK89" i="4"/>
  <c r="J89" i="4"/>
  <c r="J61" i="4" s="1"/>
  <c r="BK177" i="4"/>
  <c r="J177" i="4"/>
  <c r="J62" i="4"/>
  <c r="BK188" i="4"/>
  <c r="J188" i="4"/>
  <c r="J63" i="4"/>
  <c r="BK213" i="4"/>
  <c r="J213" i="4" s="1"/>
  <c r="J64" i="4" s="1"/>
  <c r="BK273" i="4"/>
  <c r="J273" i="4"/>
  <c r="J65" i="4" s="1"/>
  <c r="P88" i="5"/>
  <c r="P106" i="5"/>
  <c r="P120" i="5"/>
  <c r="T120" i="5"/>
  <c r="BK529" i="2"/>
  <c r="J529" i="2"/>
  <c r="J67" i="2"/>
  <c r="BK295" i="4"/>
  <c r="J295" i="4"/>
  <c r="J67" i="4"/>
  <c r="BK419" i="3"/>
  <c r="J419" i="3" s="1"/>
  <c r="J67" i="3" s="1"/>
  <c r="BK116" i="5"/>
  <c r="J116" i="5"/>
  <c r="J65" i="5" s="1"/>
  <c r="BK102" i="5"/>
  <c r="J102" i="5"/>
  <c r="J62" i="5"/>
  <c r="BK113" i="5"/>
  <c r="J113" i="5" s="1"/>
  <c r="J64" i="5" s="1"/>
  <c r="E76" i="5"/>
  <c r="J80" i="5"/>
  <c r="BE99" i="5"/>
  <c r="BE103" i="5"/>
  <c r="J55" i="5"/>
  <c r="BE96" i="5"/>
  <c r="BE110" i="5"/>
  <c r="BE121" i="5"/>
  <c r="BE124" i="5"/>
  <c r="F55" i="5"/>
  <c r="BE89" i="5"/>
  <c r="BE90" i="5"/>
  <c r="BE93" i="5"/>
  <c r="BE107" i="5"/>
  <c r="BE114" i="5"/>
  <c r="BE117" i="5"/>
  <c r="BE90" i="4"/>
  <c r="BE116" i="4"/>
  <c r="BE168" i="4"/>
  <c r="BE175" i="4"/>
  <c r="BE189" i="4"/>
  <c r="BE209" i="4"/>
  <c r="BE220" i="4"/>
  <c r="BE236" i="4"/>
  <c r="BE253" i="4"/>
  <c r="BE256" i="4"/>
  <c r="BE268" i="4"/>
  <c r="BE270" i="4"/>
  <c r="BE285" i="4"/>
  <c r="E48" i="4"/>
  <c r="F55" i="4"/>
  <c r="BE94" i="4"/>
  <c r="BE98" i="4"/>
  <c r="BE137" i="4"/>
  <c r="BE157" i="4"/>
  <c r="BE182" i="4"/>
  <c r="BE201" i="4"/>
  <c r="BE231" i="4"/>
  <c r="BE233" i="4"/>
  <c r="BE237" i="4"/>
  <c r="BE239" i="4"/>
  <c r="BE240" i="4"/>
  <c r="BE251" i="4"/>
  <c r="BE255" i="4"/>
  <c r="BE258" i="4"/>
  <c r="BE265" i="4"/>
  <c r="BE269" i="4"/>
  <c r="BE275" i="4"/>
  <c r="BE282" i="4"/>
  <c r="BE296" i="4"/>
  <c r="J423" i="3"/>
  <c r="J69" i="3"/>
  <c r="J52" i="4"/>
  <c r="BE102" i="4"/>
  <c r="BE106" i="4"/>
  <c r="BE130" i="4"/>
  <c r="BE141" i="4"/>
  <c r="BE143" i="4"/>
  <c r="BE151" i="4"/>
  <c r="BE154" i="4"/>
  <c r="BE185" i="4"/>
  <c r="BE193" i="4"/>
  <c r="BE197" i="4"/>
  <c r="BE203" i="4"/>
  <c r="BE205" i="4"/>
  <c r="BE214" i="4"/>
  <c r="BE219" i="4"/>
  <c r="BE225" i="4"/>
  <c r="BE228" i="4"/>
  <c r="BE230" i="4"/>
  <c r="BE242" i="4"/>
  <c r="BE247" i="4"/>
  <c r="BE248" i="4"/>
  <c r="BE260" i="4"/>
  <c r="BE264" i="4"/>
  <c r="BE266" i="4"/>
  <c r="BE277" i="4"/>
  <c r="BE292" i="4"/>
  <c r="BE109" i="4"/>
  <c r="BE123" i="4"/>
  <c r="BE132" i="4"/>
  <c r="BE139" i="4"/>
  <c r="BE162" i="4"/>
  <c r="BE171" i="4"/>
  <c r="BE178" i="4"/>
  <c r="BE216" i="4"/>
  <c r="BE217" i="4"/>
  <c r="BE223" i="4"/>
  <c r="BE227" i="4"/>
  <c r="BE234" i="4"/>
  <c r="BE235" i="4"/>
  <c r="BE243" i="4"/>
  <c r="BE244" i="4"/>
  <c r="BE246" i="4"/>
  <c r="BE250" i="4"/>
  <c r="BE257" i="4"/>
  <c r="BE261" i="4"/>
  <c r="BE262" i="4"/>
  <c r="BE272" i="4"/>
  <c r="BE274" i="4"/>
  <c r="BE288" i="4"/>
  <c r="BE290" i="4"/>
  <c r="J52" i="3"/>
  <c r="F55" i="3"/>
  <c r="BE96" i="3"/>
  <c r="BE123" i="3"/>
  <c r="BE167" i="3"/>
  <c r="BE185" i="3"/>
  <c r="BE200" i="3"/>
  <c r="BE242" i="3"/>
  <c r="BE254" i="3"/>
  <c r="BE256" i="3"/>
  <c r="BE281" i="3"/>
  <c r="BE300" i="3"/>
  <c r="BE307" i="3"/>
  <c r="BE326" i="3"/>
  <c r="BE327" i="3"/>
  <c r="BE331" i="3"/>
  <c r="BE333" i="3"/>
  <c r="BE340" i="3"/>
  <c r="BE343" i="3"/>
  <c r="BE356" i="3"/>
  <c r="BE405" i="3"/>
  <c r="BE407" i="3"/>
  <c r="BE410" i="3"/>
  <c r="BE416" i="3"/>
  <c r="BE420" i="3"/>
  <c r="BK91" i="2"/>
  <c r="J91" i="2"/>
  <c r="J60" i="2" s="1"/>
  <c r="BE102" i="3"/>
  <c r="BE139" i="3"/>
  <c r="BE151" i="3"/>
  <c r="BE155" i="3"/>
  <c r="BE190" i="3"/>
  <c r="BE213" i="3"/>
  <c r="BE219" i="3"/>
  <c r="BE251" i="3"/>
  <c r="BE277" i="3"/>
  <c r="BE297" i="3"/>
  <c r="BE310" i="3"/>
  <c r="BE312" i="3"/>
  <c r="BE313" i="3"/>
  <c r="BE323" i="3"/>
  <c r="BE325" i="3"/>
  <c r="BE328" i="3"/>
  <c r="BE329" i="3"/>
  <c r="BE332" i="3"/>
  <c r="BE336" i="3"/>
  <c r="BE337" i="3"/>
  <c r="BE346" i="3"/>
  <c r="BE347" i="3"/>
  <c r="BE350" i="3"/>
  <c r="BE355" i="3"/>
  <c r="BE358" i="3"/>
  <c r="BE360" i="3"/>
  <c r="BE363" i="3"/>
  <c r="BE368" i="3"/>
  <c r="BE388" i="3"/>
  <c r="BE396" i="3"/>
  <c r="BE413" i="3"/>
  <c r="E79" i="3"/>
  <c r="BE106" i="3"/>
  <c r="BE146" i="3"/>
  <c r="BE147" i="3"/>
  <c r="BE157" i="3"/>
  <c r="BE178" i="3"/>
  <c r="BE196" i="3"/>
  <c r="BE216" i="3"/>
  <c r="BE227" i="3"/>
  <c r="BE239" i="3"/>
  <c r="BE270" i="3"/>
  <c r="BE279" i="3"/>
  <c r="BE299" i="3"/>
  <c r="BE301" i="3"/>
  <c r="BE304" i="3"/>
  <c r="BE309" i="3"/>
  <c r="BE321" i="3"/>
  <c r="BE330" i="3"/>
  <c r="BE339" i="3"/>
  <c r="BE344" i="3"/>
  <c r="BE359" i="3"/>
  <c r="BE364" i="3"/>
  <c r="BE373" i="3"/>
  <c r="BE426" i="3"/>
  <c r="BE92" i="3"/>
  <c r="BE112" i="3"/>
  <c r="BE131" i="3"/>
  <c r="BE142" i="3"/>
  <c r="BE162" i="3"/>
  <c r="BE165" i="3"/>
  <c r="BE211" i="3"/>
  <c r="BE224" i="3"/>
  <c r="BE226" i="3"/>
  <c r="BE236" i="3"/>
  <c r="BE263" i="3"/>
  <c r="BE289" i="3"/>
  <c r="BE302" i="3"/>
  <c r="BE303" i="3"/>
  <c r="BE306" i="3"/>
  <c r="BE316" i="3"/>
  <c r="BE318" i="3"/>
  <c r="BE335" i="3"/>
  <c r="BE341" i="3"/>
  <c r="BE348" i="3"/>
  <c r="BE349" i="3"/>
  <c r="BE352" i="3"/>
  <c r="BE353" i="3"/>
  <c r="BE362" i="3"/>
  <c r="BE366" i="3"/>
  <c r="BE367" i="3"/>
  <c r="BE369" i="3"/>
  <c r="BE370" i="3"/>
  <c r="BE376" i="3"/>
  <c r="BE377" i="3"/>
  <c r="BE381" i="3"/>
  <c r="BE424" i="3"/>
  <c r="J52" i="2"/>
  <c r="E80" i="2"/>
  <c r="BE100" i="2"/>
  <c r="BE105" i="2"/>
  <c r="BE117" i="2"/>
  <c r="BE176" i="2"/>
  <c r="BE185" i="2"/>
  <c r="BE208" i="2"/>
  <c r="BE268" i="2"/>
  <c r="BE274" i="2"/>
  <c r="BE280" i="2"/>
  <c r="BE313" i="2"/>
  <c r="BE347" i="2"/>
  <c r="BE352" i="2"/>
  <c r="BE355" i="2"/>
  <c r="BE365" i="2"/>
  <c r="BE382" i="2"/>
  <c r="BE386" i="2"/>
  <c r="BE387" i="2"/>
  <c r="BE389" i="2"/>
  <c r="BE391" i="2"/>
  <c r="BE397" i="2"/>
  <c r="BE400" i="2"/>
  <c r="BE404" i="2"/>
  <c r="BE406" i="2"/>
  <c r="BE407" i="2"/>
  <c r="BE409" i="2"/>
  <c r="BE410" i="2"/>
  <c r="BE414" i="2"/>
  <c r="BE418" i="2"/>
  <c r="BE421" i="2"/>
  <c r="BE443" i="2"/>
  <c r="BE446" i="2"/>
  <c r="BE452" i="2"/>
  <c r="BE453" i="2"/>
  <c r="BE455" i="2"/>
  <c r="BE459" i="2"/>
  <c r="BE463" i="2"/>
  <c r="BE485" i="2"/>
  <c r="BE522" i="2"/>
  <c r="BE546" i="2"/>
  <c r="BE552" i="2"/>
  <c r="F55" i="2"/>
  <c r="BE134" i="2"/>
  <c r="BE146" i="2"/>
  <c r="BE156" i="2"/>
  <c r="BE179" i="2"/>
  <c r="BE205" i="2"/>
  <c r="BE236" i="2"/>
  <c r="BE247" i="2"/>
  <c r="BE251" i="2"/>
  <c r="BE297" i="2"/>
  <c r="BE316" i="2"/>
  <c r="BE318" i="2"/>
  <c r="BE332" i="2"/>
  <c r="BE343" i="2"/>
  <c r="BE357" i="2"/>
  <c r="BE358" i="2"/>
  <c r="BE364" i="2"/>
  <c r="BE385" i="2"/>
  <c r="BE394" i="2"/>
  <c r="BE398" i="2"/>
  <c r="BE416" i="2"/>
  <c r="BE419" i="2"/>
  <c r="BE420" i="2"/>
  <c r="BE428" i="2"/>
  <c r="BE450" i="2"/>
  <c r="BE457" i="2"/>
  <c r="BE461" i="2"/>
  <c r="BE462" i="2"/>
  <c r="BE478" i="2"/>
  <c r="BE481" i="2"/>
  <c r="BE490" i="2"/>
  <c r="BE493" i="2"/>
  <c r="BE517" i="2"/>
  <c r="BE542" i="2"/>
  <c r="BE128" i="2"/>
  <c r="BE140" i="2"/>
  <c r="BE193" i="2"/>
  <c r="BE198" i="2"/>
  <c r="BE200" i="2"/>
  <c r="BE203" i="2"/>
  <c r="BE224" i="2"/>
  <c r="BE241" i="2"/>
  <c r="BE271" i="2"/>
  <c r="BE282" i="2"/>
  <c r="BE283" i="2"/>
  <c r="BE308" i="2"/>
  <c r="BE325" i="2"/>
  <c r="BE345" i="2"/>
  <c r="BE350" i="2"/>
  <c r="BE362" i="2"/>
  <c r="BE366" i="2"/>
  <c r="BE369" i="2"/>
  <c r="BE372" i="2"/>
  <c r="BE377" i="2"/>
  <c r="BE380" i="2"/>
  <c r="BE381" i="2"/>
  <c r="BE393" i="2"/>
  <c r="BE395" i="2"/>
  <c r="BE411" i="2"/>
  <c r="BE413" i="2"/>
  <c r="BE423" i="2"/>
  <c r="BE434" i="2"/>
  <c r="BE437" i="2"/>
  <c r="BE467" i="2"/>
  <c r="BE470" i="2"/>
  <c r="BE473" i="2"/>
  <c r="BE479" i="2"/>
  <c r="BE519" i="2"/>
  <c r="BE534" i="2"/>
  <c r="BE537" i="2"/>
  <c r="BE540" i="2"/>
  <c r="BE549" i="2"/>
  <c r="BE93" i="2"/>
  <c r="BE96" i="2"/>
  <c r="BE111" i="2"/>
  <c r="BE125" i="2"/>
  <c r="BE151" i="2"/>
  <c r="BE166" i="2"/>
  <c r="BE195" i="2"/>
  <c r="BE231" i="2"/>
  <c r="BE266" i="2"/>
  <c r="BE292" i="2"/>
  <c r="BE334" i="2"/>
  <c r="BE349" i="2"/>
  <c r="BE354" i="2"/>
  <c r="BE360" i="2"/>
  <c r="BE361" i="2"/>
  <c r="BE375" i="2"/>
  <c r="BE379" i="2"/>
  <c r="BE383" i="2"/>
  <c r="BE384" i="2"/>
  <c r="BE390" i="2"/>
  <c r="BE401" i="2"/>
  <c r="BE403" i="2"/>
  <c r="BE424" i="2"/>
  <c r="BE426" i="2"/>
  <c r="BE431" i="2"/>
  <c r="BE440" i="2"/>
  <c r="BE449" i="2"/>
  <c r="BE458" i="2"/>
  <c r="BE465" i="2"/>
  <c r="BE466" i="2"/>
  <c r="BE476" i="2"/>
  <c r="BE484" i="2"/>
  <c r="BE488" i="2"/>
  <c r="BE500" i="2"/>
  <c r="BE508" i="2"/>
  <c r="BE524" i="2"/>
  <c r="BE526" i="2"/>
  <c r="BE530" i="2"/>
  <c r="BE544" i="2"/>
  <c r="BE554" i="2"/>
  <c r="F36" i="3"/>
  <c r="BC56" i="1"/>
  <c r="F35" i="3"/>
  <c r="BB56" i="1" s="1"/>
  <c r="F34" i="3"/>
  <c r="BA56" i="1" s="1"/>
  <c r="J34" i="5"/>
  <c r="AW58" i="1" s="1"/>
  <c r="J34" i="3"/>
  <c r="AW56" i="1" s="1"/>
  <c r="F35" i="2"/>
  <c r="BB55" i="1" s="1"/>
  <c r="F37" i="3"/>
  <c r="BD56" i="1" s="1"/>
  <c r="J34" i="4"/>
  <c r="AW57" i="1" s="1"/>
  <c r="F37" i="4"/>
  <c r="BD57" i="1" s="1"/>
  <c r="F37" i="2"/>
  <c r="BD55" i="1" s="1"/>
  <c r="F37" i="5"/>
  <c r="BD58" i="1" s="1"/>
  <c r="F34" i="5"/>
  <c r="BA58" i="1" s="1"/>
  <c r="F34" i="2"/>
  <c r="BA55" i="1" s="1"/>
  <c r="J34" i="2"/>
  <c r="AW55" i="1" s="1"/>
  <c r="F36" i="4"/>
  <c r="BC57" i="1" s="1"/>
  <c r="F36" i="5"/>
  <c r="BC58" i="1" s="1"/>
  <c r="F36" i="2"/>
  <c r="BC55" i="1" s="1"/>
  <c r="F35" i="4"/>
  <c r="BB57" i="1" s="1"/>
  <c r="F35" i="5"/>
  <c r="BB58" i="1" s="1"/>
  <c r="F34" i="4"/>
  <c r="BA57" i="1" s="1"/>
  <c r="R87" i="5" l="1"/>
  <c r="R86" i="5" s="1"/>
  <c r="P90" i="3"/>
  <c r="P89" i="3" s="1"/>
  <c r="AU56" i="1" s="1"/>
  <c r="T88" i="4"/>
  <c r="T87" i="4"/>
  <c r="P91" i="2"/>
  <c r="P88" i="4"/>
  <c r="P87" i="4" s="1"/>
  <c r="AU57" i="1" s="1"/>
  <c r="R90" i="3"/>
  <c r="R89" i="3" s="1"/>
  <c r="P532" i="2"/>
  <c r="R91" i="2"/>
  <c r="R90" i="2" s="1"/>
  <c r="P87" i="5"/>
  <c r="P86" i="5" s="1"/>
  <c r="AU58" i="1" s="1"/>
  <c r="T532" i="2"/>
  <c r="T90" i="2"/>
  <c r="T87" i="5"/>
  <c r="T86" i="5"/>
  <c r="BK88" i="4"/>
  <c r="J88" i="4" s="1"/>
  <c r="J60" i="4" s="1"/>
  <c r="BK90" i="3"/>
  <c r="J90" i="3" s="1"/>
  <c r="J60" i="3" s="1"/>
  <c r="BK87" i="5"/>
  <c r="J87" i="5"/>
  <c r="J60" i="5" s="1"/>
  <c r="BK532" i="2"/>
  <c r="J532" i="2" s="1"/>
  <c r="J68" i="2" s="1"/>
  <c r="BK90" i="2"/>
  <c r="J90" i="2" s="1"/>
  <c r="J59" i="2" s="1"/>
  <c r="J33" i="2"/>
  <c r="AV55" i="1" s="1"/>
  <c r="AT55" i="1" s="1"/>
  <c r="BC54" i="1"/>
  <c r="W32" i="1" s="1"/>
  <c r="J33" i="4"/>
  <c r="AV57" i="1"/>
  <c r="AT57" i="1" s="1"/>
  <c r="F33" i="5"/>
  <c r="AZ58" i="1" s="1"/>
  <c r="BA54" i="1"/>
  <c r="AW54" i="1" s="1"/>
  <c r="AK30" i="1" s="1"/>
  <c r="BB54" i="1"/>
  <c r="AX54" i="1" s="1"/>
  <c r="F33" i="4"/>
  <c r="AZ57" i="1"/>
  <c r="BD54" i="1"/>
  <c r="W33" i="1" s="1"/>
  <c r="J33" i="3"/>
  <c r="AV56" i="1"/>
  <c r="AT56" i="1" s="1"/>
  <c r="F33" i="3"/>
  <c r="AZ56" i="1" s="1"/>
  <c r="J33" i="5"/>
  <c r="AV58" i="1" s="1"/>
  <c r="AT58" i="1" s="1"/>
  <c r="F33" i="2"/>
  <c r="AZ55" i="1" s="1"/>
  <c r="P90" i="2" l="1"/>
  <c r="AU55" i="1"/>
  <c r="BK87" i="4"/>
  <c r="J87" i="4" s="1"/>
  <c r="J30" i="4" s="1"/>
  <c r="AG57" i="1" s="1"/>
  <c r="BK89" i="3"/>
  <c r="J89" i="3"/>
  <c r="BK86" i="5"/>
  <c r="J86" i="5" s="1"/>
  <c r="J59" i="5" s="1"/>
  <c r="W30" i="1"/>
  <c r="W31" i="1"/>
  <c r="AZ54" i="1"/>
  <c r="W29" i="1" s="1"/>
  <c r="AY54" i="1"/>
  <c r="J30" i="2"/>
  <c r="AG55" i="1"/>
  <c r="AU54" i="1"/>
  <c r="J30" i="3"/>
  <c r="AG56" i="1"/>
  <c r="J39" i="4" l="1"/>
  <c r="J39" i="3"/>
  <c r="J59" i="3"/>
  <c r="J59" i="4"/>
  <c r="J39" i="2"/>
  <c r="AN55" i="1"/>
  <c r="AN56" i="1"/>
  <c r="AN57" i="1"/>
  <c r="J30" i="5"/>
  <c r="AG58" i="1"/>
  <c r="AG54" i="1"/>
  <c r="AK26" i="1" s="1"/>
  <c r="AV54" i="1"/>
  <c r="AK29" i="1" s="1"/>
  <c r="AK35" i="1" l="1"/>
  <c r="J39" i="5"/>
  <c r="AN58" i="1"/>
  <c r="AT54" i="1"/>
  <c r="AN54" i="1" l="1"/>
</calcChain>
</file>

<file path=xl/sharedStrings.xml><?xml version="1.0" encoding="utf-8"?>
<sst xmlns="http://schemas.openxmlformats.org/spreadsheetml/2006/main" count="11428" uniqueCount="1694">
  <si>
    <t>Export Komplet</t>
  </si>
  <si>
    <t>VZ</t>
  </si>
  <si>
    <t>2.0</t>
  </si>
  <si>
    <t>ZAMOK</t>
  </si>
  <si>
    <t>False</t>
  </si>
  <si>
    <t>{d695c52c-7c0f-4ada-80bf-a593fe656615}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</si>
  <si>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</si>
  <si>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</si>
  <si>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</si>
  <si>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</si>
  <si>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</si>
  <si>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</si>
  <si>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</si>
  <si>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</si>
  <si>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202134/0322_U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</si>
  <si>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</si>
  <si>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</si>
  <si>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Propojení skupinových vodovodů Sobotka a Kopidlno – pro stavbu B (Pševes, Drahoraz)</t>
  </si>
  <si>
    <t>KSO:</t>
  </si>
  <si>
    <t>827 11 1</t>
  </si>
  <si>
    <t>CC-CZ:</t>
  </si>
  <si>
    <t/>
  </si>
  <si>
    <t>Místo:</t>
  </si>
  <si>
    <t>Únětice-Drahoraz-Pševes</t>
  </si>
  <si>
    <t>Datum:</t>
  </si>
  <si>
    <t>27. 5. 2022</t>
  </si>
  <si>
    <t>Zadavatel:</t>
  </si>
  <si>
    <t>IČ:</t>
  </si>
  <si>
    <t>60109149</t>
  </si>
  <si>
    <t>Vodohospodářská a obchodní společnost, a.s., Jičín</t>
  </si>
  <si>
    <t>DIČ:</t>
  </si>
  <si>
    <t>Uchazeč:</t>
  </si>
  <si>
    <t>Vyplň údaj</t>
  </si>
  <si>
    <t>Projektant:</t>
  </si>
  <si>
    <t>27482782</t>
  </si>
  <si>
    <t>IKKO Hradec Králové,s.r.o., Bratří Štefanů 238, HK</t>
  </si>
  <si>
    <t>True</t>
  </si>
  <si>
    <t>Zpracovatel:</t>
  </si>
  <si>
    <t>P. Žehra, K. Hlaváčková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</si>
  <si>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</si>
  <si>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</si>
  <si>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</si>
  <si>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</si>
  <si>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</si>
  <si>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</si>
  <si>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</si>
  <si>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</si>
  <si>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</si>
  <si>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</si>
  <si>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</si>
  <si>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</si>
  <si>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</si>
  <si>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</si>
  <si>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</si>
  <si>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</si>
  <si>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</si>
  <si>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</si>
  <si>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</si>
  <si>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</si>
  <si>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</si>
  <si>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</si>
  <si>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</si>
  <si>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</si>
  <si>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</si>
  <si>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</si>
  <si>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</si>
  <si>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</si>
  <si>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</si>
  <si>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</si>
  <si>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</si>
  <si>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</si>
  <si>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</si>
  <si>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</si>
  <si>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</si>
  <si>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</si>
  <si>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</si>
  <si>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</si>
  <si>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</si>
  <si>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</si>
  <si>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</si>
  <si>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SO_01</t>
  </si>
  <si>
    <t>Přívodní řad Únětice-Drahoraz</t>
  </si>
  <si>
    <t>STA</t>
  </si>
  <si>
    <t>1</t>
  </si>
  <si>
    <t>{7af172b7-58c0-4ae4-a241-25af75ffc774}</t>
  </si>
  <si>
    <t>2</t>
  </si>
  <si>
    <t>SO_02</t>
  </si>
  <si>
    <t>Přívodní řad Drahoraz-Pševes</t>
  </si>
  <si>
    <t>ING</t>
  </si>
  <si>
    <t>{7a11f172-2ece-46fb-92e6-ad8dbd017c31}</t>
  </si>
  <si>
    <t>SO_03</t>
  </si>
  <si>
    <t>Vodovodní řad Pševes - sever - oprava</t>
  </si>
  <si>
    <t>{082dd2b6-f86d-4c84-b03a-c76171d222b2}</t>
  </si>
  <si>
    <t>VRN</t>
  </si>
  <si>
    <t>Vedlejší rozpočtové náklady a náklady s umístěním stavby</t>
  </si>
  <si>
    <t>{bb8403c0-d2bd-4650-b7b3-9358eeba3d3e}</t>
  </si>
  <si>
    <t>KRYCÍ LIST SOUPISU PRACÍ</t>
  </si>
  <si>
    <t>Objekt:</t>
  </si>
  <si>
    <t>SO_01 - Přívodní řad Únětice-Drahoraz</t>
  </si>
  <si>
    <t>P. Žehra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</si>
  <si>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</si>
  <si>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</si>
  <si>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</si>
  <si>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</si>
  <si>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</si>
  <si>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</si>
  <si>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</si>
  <si>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</si>
  <si>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</si>
  <si>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</si>
  <si>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</si>
  <si>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</si>
  <si>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</si>
  <si>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</si>
  <si>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</si>
  <si>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</si>
  <si>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</si>
  <si>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</si>
  <si>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</si>
  <si>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</si>
  <si>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</si>
  <si>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</si>
  <si>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</si>
  <si>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</si>
  <si>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</si>
  <si>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</si>
  <si>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</si>
  <si>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</si>
  <si>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</si>
  <si>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</si>
  <si>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</si>
  <si>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</si>
  <si>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</si>
  <si>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</si>
  <si>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s odstraněním kořenů ručně průměru kmene do 100 mm jakékoliv plochy v rovině nebo ve svahu o sklonu do 1:5</t>
  </si>
  <si>
    <t>m2</t>
  </si>
  <si>
    <t>CS ÚRS 2022 01</t>
  </si>
  <si>
    <t>4</t>
  </si>
  <si>
    <t>599811412</t>
  </si>
  <si>
    <t>Online PSC</t>
  </si>
  <si>
    <t>https://podminky.urs.cz/item/CS_URS_2022_01/111211101</t>
  </si>
  <si>
    <t>VV</t>
  </si>
  <si>
    <t>"zásobní řad Únětice - Drahoraz - břízořadí - M-200 - M-400" 200,00*3,00</t>
  </si>
  <si>
    <t>113107164</t>
  </si>
  <si>
    <t>Odstranění podkladů nebo krytů strojně plochy jednotlivě přes 50 m2 do 200 m2 s přemístěním hmot na skládku na vzdálenost do 20 m nebo s naložením na dopravní prostředek z kameniva hrubého drceného, o tl. vrstvy přes 300 do 400 mm</t>
  </si>
  <si>
    <t>399347208</t>
  </si>
  <si>
    <t>https://podminky.urs.cz/item/CS_URS_2022_01/113107164</t>
  </si>
  <si>
    <t>ŠP v šířce rýhy</t>
  </si>
  <si>
    <t>"zásobní řad Únětice - Drahoraz - ve staničení M 1100,00-1238,00" 138,00*1,0</t>
  </si>
  <si>
    <t>3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</si>
  <si>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</si>
  <si>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</si>
  <si>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1946291887</t>
  </si>
  <si>
    <t>https://podminky.urs.cz/item/CS_URS_2022_01/113107182</t>
  </si>
  <si>
    <t>s přesahem 20cm na obě strany nad rýhou ze ŠD</t>
  </si>
  <si>
    <t>"zásobní řad Únětice - Drahoraz - ve staničení M 1100,00-1238,00" 138,00*1,40</t>
  </si>
  <si>
    <t>Součet</t>
  </si>
  <si>
    <t>113107324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</si>
  <si>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</si>
  <si>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-1597776265</t>
  </si>
  <si>
    <t>https://podminky.urs.cz/item/CS_URS_2022_01/113107324</t>
  </si>
  <si>
    <t>"ve staničení M 0,00-70,00" 2,00*2,00+3,00*5,00</t>
  </si>
  <si>
    <t>"ve staničení M 70,00-400,00" 4*2,00*2,00</t>
  </si>
  <si>
    <t>5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</si>
  <si>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</si>
  <si>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</si>
  <si>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760747636</t>
  </si>
  <si>
    <t>https://podminky.urs.cz/item/CS_URS_2022_01/113107342</t>
  </si>
  <si>
    <t>s přesahem 20cm na obě strany nad rýhou z ŠD</t>
  </si>
  <si>
    <t>"ve staničení M 0,00-70,00" 2,40*2,40+3,40*5,40</t>
  </si>
  <si>
    <t>"ve staničení M 70,00-400,00" 4*2,40*2,40</t>
  </si>
  <si>
    <t>6</t>
  </si>
  <si>
    <t>113154122</t>
  </si>
  <si>
    <t>Frézování živičného podkladu nebo krytu s naložením na dopravní prostředek plochy do 500 m2 bez překážek v trase pruhu šířky přes 0,5 m do 1 m, tloušťky vrstvy 40 mm</t>
  </si>
  <si>
    <t>935749688</t>
  </si>
  <si>
    <t>https://podminky.urs.cz/item/CS_URS_2022_01/113154122</t>
  </si>
  <si>
    <t>"ve staničení M 0,00-70,00" 2,80*2,80+3,80*5,80</t>
  </si>
  <si>
    <t>"ve staničení M 70,00-400,00" 4*2,80*2,80</t>
  </si>
  <si>
    <t>Mezisoučet</t>
  </si>
  <si>
    <t>"zásobní řad Únětice - Drahoraz - ve staničení M 1100,00-1238,00" 138,00*1,80</t>
  </si>
  <si>
    <t>7</t>
  </si>
  <si>
    <t>129001101</t>
  </si>
  <si>
    <t>Příplatek k cenám vykopávek za ztížení vykopávky v blízkosti podzemního vedení nebo výbušnin v horninách jakékoliv třídy</t>
  </si>
  <si>
    <t>m3</t>
  </si>
  <si>
    <t>-1734034672</t>
  </si>
  <si>
    <t>https://podminky.urs.cz/item/CS_URS_2022_01/129001101</t>
  </si>
  <si>
    <t>"5% celk.objemu hloubených vykopávek" (840,48+119,425)*0,05</t>
  </si>
  <si>
    <t>8</t>
  </si>
  <si>
    <t>131151201</t>
  </si>
  <si>
    <t>Hloubení zapažených jam a zářezů strojně s urovnáním dna do předepsaného profilu a spádu v hornině třídy těžitelnosti I skupiny 1 a 2 do 20 m3</t>
  </si>
  <si>
    <t>-265329733</t>
  </si>
  <si>
    <t>https://podminky.urs.cz/item/CS_URS_2022_01/131151201</t>
  </si>
  <si>
    <t>40% zastoupení zeminy tř.těžitelnosti 1/2</t>
  </si>
  <si>
    <t>"jáma na protlaku chráničky - startovací+koncová" (2,50*6,00*1,85+2,50*2,50*1,90)*0,40</t>
  </si>
  <si>
    <t>"jámy pro napojení+vzd.šachtu+VDM šachtu a odběrné místo" (7*2,00*2,00*1,60+5,00*2,00*2,70+2,00*2,00*2,00)*0,40</t>
  </si>
  <si>
    <t>9</t>
  </si>
  <si>
    <t>131251201</t>
  </si>
  <si>
    <t>Hloubení zapažených jam a zářezů strojně s urovnáním dna do předepsaného profilu a spádu v hornině třídy těžitelnosti I skupiny 3 do 20 m3</t>
  </si>
  <si>
    <t>-1271557085</t>
  </si>
  <si>
    <t>https://podminky.urs.cz/item/CS_URS_2022_01/131251201</t>
  </si>
  <si>
    <t>40% zastoupení zeminy tř.těžitelnosti 3</t>
  </si>
  <si>
    <t>10</t>
  </si>
  <si>
    <t>131351201</t>
  </si>
  <si>
    <t>Hloubení zapažených jam a zářezů strojně s urovnáním dna do předepsaného profilu a spádu v hornině třídy těžitelnosti II skupiny 4 do 20 m3</t>
  </si>
  <si>
    <t>1386515609</t>
  </si>
  <si>
    <t>https://podminky.urs.cz/item/CS_URS_2022_01/131351201</t>
  </si>
  <si>
    <t>20% zastoupení zeminy tř.těžitelnosti 4</t>
  </si>
  <si>
    <t>"jáma na protlaku chráničky - startovací+koncová" (2,50*6,00*1,85+2,50*2,50*1,90)*0,20</t>
  </si>
  <si>
    <t>"jámy pro napojení+vzd.šachtu+VDM šachtu a odběrné místo" (7*2,00*2,00*1,60+5,00*2,00*2,70+2,00*2,00*2,00)*0,20</t>
  </si>
  <si>
    <t>11</t>
  </si>
  <si>
    <t>460633113R</t>
  </si>
  <si>
    <t>Zemní protlaky zemní práce nutné k provedení protlaku výkop včetně zásypu strojně startovací jáma v hornině třídy těžitelnosti II skupiny 4</t>
  </si>
  <si>
    <t>kus</t>
  </si>
  <si>
    <t>64</t>
  </si>
  <si>
    <t>-527219782</t>
  </si>
  <si>
    <t>"ve staničení M 0,00-70,00" 1</t>
  </si>
  <si>
    <t>"ve staničení M 70,00-400,00" 3</t>
  </si>
  <si>
    <t>"ve staničení M 800,00-1100,00" 3</t>
  </si>
  <si>
    <t>12</t>
  </si>
  <si>
    <t>460633213R</t>
  </si>
  <si>
    <t>Zemní protlaky zemní práce nutné k provedení protlaku výkop včetně zásypu strojně koncová jáma v hornině třídy těžitelnosti II skupiny 4</t>
  </si>
  <si>
    <t>810227671</t>
  </si>
  <si>
    <t>"ve staničení M 70,00-400,00" 1</t>
  </si>
  <si>
    <t>"ve staničení M 800,00-1100,00" 1</t>
  </si>
  <si>
    <t>13</t>
  </si>
  <si>
    <t>132154204</t>
  </si>
  <si>
    <t>Hloubení zapažených rýh šířky přes 800 do 2 000 mm strojně s urovnáním dna do předepsaného profilu a spádu v hornině třídy těžitelnosti I skupiny 1 a 2 přes 100 do 500 m3</t>
  </si>
  <si>
    <t>-1793597737</t>
  </si>
  <si>
    <t>https://podminky.urs.cz/item/CS_URS_2022_01/132154204</t>
  </si>
  <si>
    <t>50% zastoupení zeminy tř.těžitelnosti 1/2</t>
  </si>
  <si>
    <t>(22,00*1,75+47,00*1,80+35,00*1,75+30,00*1,70+31,00*1,70)*1,00*0,50</t>
  </si>
  <si>
    <t>(10,00*1,60+29,00*1,72+34,00*1,65+14,00*1,60+35,00*1,70+17,00*1,90+60,00*1,70+39,00*1,75)*1,00*0,50</t>
  </si>
  <si>
    <t>(63,00*1,60+47,00*1,60+33,00*1,60)*1,00*0,50</t>
  </si>
  <si>
    <t>Mezisoučet - hloubení rýhy do hl.v. 2,5m</t>
  </si>
  <si>
    <t>"zásobní řad Únětice - Drahoraz - asfalt - odečet kubatury včetně podkladů" -(138,00)*1,00*0,60*0,50</t>
  </si>
  <si>
    <t>14</t>
  </si>
  <si>
    <t>132254204</t>
  </si>
  <si>
    <t>Hloubení zapažených rýh šířky přes 800 do 2 000 mm strojně s urovnáním dna do předepsaného profilu a spádu v hornině třídy těžitelnosti I skupiny 3 přes 100 do 500 m3</t>
  </si>
  <si>
    <t>-1125497326</t>
  </si>
  <si>
    <t>https://podminky.urs.cz/item/CS_URS_2022_01/132254204</t>
  </si>
  <si>
    <t>50% zastoupení zeminy tř.těžitelnosti 3</t>
  </si>
  <si>
    <t>141721215</t>
  </si>
  <si>
    <t>Řízený zemní protlak délky protlaku do 50 m v hornině třídy těžitelnosti I a II, skupiny 1 až 4 včetně protlačení trub v hloubce do 6 m vnějšího průměru vrtu přes 180 do 225 mm</t>
  </si>
  <si>
    <t>m</t>
  </si>
  <si>
    <t>-1736435741</t>
  </si>
  <si>
    <t>https://podminky.urs.cz/item/CS_URS_2022_01/141721215</t>
  </si>
  <si>
    <t>"protlak chráničky pod vodotečí" 6,00</t>
  </si>
  <si>
    <t>16</t>
  </si>
  <si>
    <t>141721252</t>
  </si>
  <si>
    <t>Řízený zemní protlak délky protlaku přes 50 do 100 m v hornině třídy těžitelnosti I a II, skupiny 1 až 4 včetně protlačení trub v hloubce do 6 m vnějšího průměru vrtu přes 90 do 110 mm</t>
  </si>
  <si>
    <t>408454695</t>
  </si>
  <si>
    <t>https://podminky.urs.cz/item/CS_URS_2022_01/141721252</t>
  </si>
  <si>
    <t>"ve staničení M 0,00-70,00" 64,00</t>
  </si>
  <si>
    <t>"ve staničení M 70,00-400,00" 330,00</t>
  </si>
  <si>
    <t>"ve staničení M 800,00-1100,00" 300,00</t>
  </si>
  <si>
    <t>17</t>
  </si>
  <si>
    <t>151201101</t>
  </si>
  <si>
    <t>Zřízení pažení a rozepření stěn rýh pro podzemní vedení zátažné, hloubky do 2 m</t>
  </si>
  <si>
    <t>-1578372937</t>
  </si>
  <si>
    <t>https://podminky.urs.cz/item/CS_URS_2022_01/151201101</t>
  </si>
  <si>
    <t>(22,00*1,75+47,00*1,80+35,00*1,75+30,00*1,70+31,00*1,70)*2</t>
  </si>
  <si>
    <t>(10,00*1,60+29,00*1,72+34,00*1,65+14,00*1,60+35,00*1,70+17,00*1,90+60,00*1,70+39,00*1,75)*2</t>
  </si>
  <si>
    <t>(63,00*1,60+47,00*1,60+33,00*1,60)*2</t>
  </si>
  <si>
    <t>"jámy pro napojení+vzd.šachtu+VDM šachtu a odběrné místo" (7*2,00*4*1,60+2,00*4*2,00)</t>
  </si>
  <si>
    <t>"jáma na protlaku chráničky - startovací+koncová" ((2,50+6,00)*2*1,85+2,50*4*1,90*9)</t>
  </si>
  <si>
    <t>18</t>
  </si>
  <si>
    <t>151201111</t>
  </si>
  <si>
    <t>Odstranění pažení a rozepření stěn rýh pro podzemní vedení s uložením materiálu na vzdálenost do 3 m od kraje výkopu zátažné, hloubky do 2 m</t>
  </si>
  <si>
    <t>677645711</t>
  </si>
  <si>
    <t>https://podminky.urs.cz/item/CS_URS_2022_01/151201111</t>
  </si>
  <si>
    <t>19</t>
  </si>
  <si>
    <t>151201201</t>
  </si>
  <si>
    <t>Zřízení pažení stěn výkopu bez rozepření nebo vzepření zátažné, hloubky do 4 m</t>
  </si>
  <si>
    <t>1034417884</t>
  </si>
  <si>
    <t>https://podminky.urs.cz/item/CS_URS_2022_01/151201201</t>
  </si>
  <si>
    <t>"jámy pro napojení+vzd.šachtu+VDM šachtu a odběrné místo" (5,00+2,00)*2*2,70</t>
  </si>
  <si>
    <t>20</t>
  </si>
  <si>
    <t>151201211</t>
  </si>
  <si>
    <t>Odstranění pažení stěn výkopu bez rozepření nebo vzepření s uložením pažin na vzdálenost do 3 m od okraje výkopu zátažné, hloubky do 4 m</t>
  </si>
  <si>
    <t>-1631634945</t>
  </si>
  <si>
    <t>https://podminky.urs.cz/item/CS_URS_2022_01/151201211</t>
  </si>
  <si>
    <t>151201301</t>
  </si>
  <si>
    <t>Zřízení rozepření zapažených stěn výkopů s potřebným přepažováním při pažení zátažném, hloubky do 4 m</t>
  </si>
  <si>
    <t>233699619</t>
  </si>
  <si>
    <t>https://podminky.urs.cz/item/CS_URS_2022_01/151201301</t>
  </si>
  <si>
    <t>22</t>
  </si>
  <si>
    <t>151201311</t>
  </si>
  <si>
    <t>Odstranění rozepření stěn výkopů s uložením materiálu na vzdálenost do 3 m od okraje výkopu pažení zátažného, hloubky do 4 m</t>
  </si>
  <si>
    <t>-1306670168</t>
  </si>
  <si>
    <t>https://podminky.urs.cz/item/CS_URS_2022_01/151201311</t>
  </si>
  <si>
    <t>23</t>
  </si>
  <si>
    <t>162301501</t>
  </si>
  <si>
    <t>Vodorovné přemístění smýcených křovin do průměru kmene 100 mm na vzdálenost do 5 000 m</t>
  </si>
  <si>
    <t>548110429</t>
  </si>
  <si>
    <t>https://podminky.urs.cz/item/CS_URS_2022_01/162301501</t>
  </si>
  <si>
    <t>24</t>
  </si>
  <si>
    <t>162551108</t>
  </si>
  <si>
    <t>Vodorovné přemístění výkopku nebo sypaniny po suchu na obvyklém dopravním prostředku, bez naložení výkopku, avšak se složením bez rozhrnutí z horniny třídy těžitelnosti I skupiny 1 až 3 na vzdálenost přes 2 500 do 3 000 m</t>
  </si>
  <si>
    <t>1510885752</t>
  </si>
  <si>
    <t>https://podminky.urs.cz/item/CS_URS_2022_01/162551108</t>
  </si>
  <si>
    <t>"meziskládka - zemina pro opětovný zásyp"</t>
  </si>
  <si>
    <t>"jámy pro napojení+vzd.šachtu+VDM šachtu a odběrné místo" (7*2,00*2,00*1,60+5,00*2,00*2,70+2,00*2,00*2,00)</t>
  </si>
  <si>
    <t>"jáma na protlaku chráničky - startovací+koncová" (2,50*6,00*1,85+2,50*2,50*1,90*9)</t>
  </si>
  <si>
    <t>(22,00*1,75+47,00*1,80+35,00*1,75+30,00*1,70+31,00*1,70)*1,00</t>
  </si>
  <si>
    <t>(10,00*1,60+29,00*1,72+34,00*1,65+14,00*1,60+35,00*1,70+17,00*1,90+60,00*1,70+39,00*1,75)*1,00</t>
  </si>
  <si>
    <t>(63,00*1,60+47,00*1,60+33,00*1,60)*1,00</t>
  </si>
  <si>
    <t>"přebytečná zemina"</t>
  </si>
  <si>
    <t>"pískové lože pod potrubí" -(400,00+138,00)*1,00*0,10</t>
  </si>
  <si>
    <t>"obsyp potrubí štěrkopískem" -(400,00+138,00)*1,00*0,40</t>
  </si>
  <si>
    <t>"nová konstrukce vozovky" -138,00*1,00*0,45</t>
  </si>
  <si>
    <t>Mezisoučet  - odvoz zeminy pro zpětný zásyp na meziskládku</t>
  </si>
  <si>
    <t>806,605</t>
  </si>
  <si>
    <t>Mezisoučet - dovoz zeminy pro zásyp z meziskládky</t>
  </si>
  <si>
    <t>25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</si>
  <si>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</si>
  <si>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</si>
  <si>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-1093911962</t>
  </si>
  <si>
    <t>https://podminky.urs.cz/item/CS_URS_2022_01/162751117</t>
  </si>
  <si>
    <t>"pískové lože pod potrubí" (400,00+138,00)*1,00*0,10</t>
  </si>
  <si>
    <t>"obsyp potrubí štěrkopískem" (400,00+138,00)*1,00*0,40</t>
  </si>
  <si>
    <t>"zemina tř. 4" -23,885</t>
  </si>
  <si>
    <t>26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</si>
  <si>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</si>
  <si>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</si>
  <si>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1577136491</t>
  </si>
  <si>
    <t>https://podminky.urs.cz/item/CS_URS_2022_01/162751137</t>
  </si>
  <si>
    <t>"zemina tř. 4" 23,885</t>
  </si>
  <si>
    <t>27</t>
  </si>
  <si>
    <t>167151111</t>
  </si>
  <si>
    <t>Nakládání, skládání a překládání neulehlého výkopku nebo sypaniny strojně nakládání, množství přes 100 m3, z hornin třídy těžitelnosti I, skupiny 1 až 3</t>
  </si>
  <si>
    <t>845516092</t>
  </si>
  <si>
    <t>https://podminky.urs.cz/item/CS_URS_2022_01/167151111</t>
  </si>
  <si>
    <t>"nakládání zeminy pro zásyp - meziskládka" 806,605</t>
  </si>
  <si>
    <t>"nákládání materiálu pro výměnu zásypu" 41,400</t>
  </si>
  <si>
    <t>28</t>
  </si>
  <si>
    <t>171201201</t>
  </si>
  <si>
    <t>Uložení sypaniny na skládky nebo meziskládky bez hutnění s upravením uložené sypaniny do předepsaného tvaru</t>
  </si>
  <si>
    <t>-444473347</t>
  </si>
  <si>
    <t>https://podminky.urs.cz/item/CS_URS_2022_01/171201201</t>
  </si>
  <si>
    <t>806,605 "zemina pro zásyp, meziskládka</t>
  </si>
  <si>
    <t>245,115+23,885 "přebytečný výkopek</t>
  </si>
  <si>
    <t>41,400 "zemina nevhodná pro zpětný zásyp</t>
  </si>
  <si>
    <t>29</t>
  </si>
  <si>
    <t>171201231</t>
  </si>
  <si>
    <t>Poplatek za uložení stavebního odpadu na recyklační skládce (skládkovné) zeminy a kamení zatříděného do Katalogu odpadů pod kódem 17 05 04</t>
  </si>
  <si>
    <t>t</t>
  </si>
  <si>
    <t>-583992347</t>
  </si>
  <si>
    <t>https://podminky.urs.cz/item/CS_URS_2022_01/171201231</t>
  </si>
  <si>
    <t>245,115+23,885+41,400</t>
  </si>
  <si>
    <t>310,4*1,8 'Přepočtené koeficientem množství</t>
  </si>
  <si>
    <t>30</t>
  </si>
  <si>
    <t>174101101</t>
  </si>
  <si>
    <t>Zásyp sypaninou z jakékoliv horniny strojně s uložením výkopku ve vrstvách se zhutněním jam, šachet, rýh nebo kolem objektů v těchto vykopávkách</t>
  </si>
  <si>
    <t>-2008103529</t>
  </si>
  <si>
    <t>https://podminky.urs.cz/item/CS_URS_2022_01/174101101</t>
  </si>
  <si>
    <t>31</t>
  </si>
  <si>
    <t>M</t>
  </si>
  <si>
    <t>58331200</t>
  </si>
  <si>
    <t>štěrkopísek netříděný</t>
  </si>
  <si>
    <t>568595438</t>
  </si>
  <si>
    <t>"předpokládaná výměna zásypového materiálu v komunikaci" 138,00*1,00*0,30*1,8</t>
  </si>
  <si>
    <t>32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</si>
  <si>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</si>
  <si>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</si>
  <si>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1377548812</t>
  </si>
  <si>
    <t>https://podminky.urs.cz/item/CS_URS_2022_01/175151101</t>
  </si>
  <si>
    <t>33</t>
  </si>
  <si>
    <t>58331351</t>
  </si>
  <si>
    <t>kamenivo těžené drobné frakce 0/4</t>
  </si>
  <si>
    <t>2097793484</t>
  </si>
  <si>
    <t>215,2*2 'Přepočtené koeficientem množství</t>
  </si>
  <si>
    <t>Vodorovné konstrukce</t>
  </si>
  <si>
    <t>34</t>
  </si>
  <si>
    <t>451573111</t>
  </si>
  <si>
    <t>Lože pod potrubí, stoky a drobné objekty v otevřeném výkopu z písku a štěrkopísku do 63 mm</t>
  </si>
  <si>
    <t>-980270923</t>
  </si>
  <si>
    <t>https://podminky.urs.cz/item/CS_URS_2022_01/451573111</t>
  </si>
  <si>
    <t>"VDM šachta" 4,60*2,10*0,20</t>
  </si>
  <si>
    <t>"VZD šachta" 1,60*1,60*0,05+2,20*2,20*0,10</t>
  </si>
  <si>
    <t>35</t>
  </si>
  <si>
    <t>452112111</t>
  </si>
  <si>
    <t>Osazení betonových dílců prstenců nebo rámů pod poklopy a mříže, výšky do 100 mm</t>
  </si>
  <si>
    <t>-104479692</t>
  </si>
  <si>
    <t>https://podminky.urs.cz/item/CS_URS_2022_01/452112111</t>
  </si>
  <si>
    <t>36</t>
  </si>
  <si>
    <t>59224187</t>
  </si>
  <si>
    <t>prstenec šachtový vyrovnávací betonový 625x120x100mm</t>
  </si>
  <si>
    <t>84880356</t>
  </si>
  <si>
    <t>37</t>
  </si>
  <si>
    <t>452313131</t>
  </si>
  <si>
    <t>Podkladní a zajišťovací konstrukce z betonu prostého v otevřeném výkopu bloky pro potrubí z betonu tř. C 12/15</t>
  </si>
  <si>
    <t>-954581049</t>
  </si>
  <si>
    <t>https://podminky.urs.cz/item/CS_URS_2022_01/452313131</t>
  </si>
  <si>
    <t>"lom 11°" (0,30+0,175)/2*0,30*1,10*8</t>
  </si>
  <si>
    <t>"lom 22°" (0,35+0,175)/2*0,30*1,10*5</t>
  </si>
  <si>
    <t>"lom 30°" (0,35+0,175)/2*0,30*1,10*3</t>
  </si>
  <si>
    <t>"lom 45°" (0,40+0,175)/2*0,30*1,10*2</t>
  </si>
  <si>
    <t>"odbočné" (0,35+0,20)/2*0,35*0,75*2</t>
  </si>
  <si>
    <t>"patní" 0,35*0,35*0,46*3</t>
  </si>
  <si>
    <t>38</t>
  </si>
  <si>
    <t>452321131</t>
  </si>
  <si>
    <t>Podkladní a zajišťovací konstrukce z betonu železového v otevřeném výkopu desky pod potrubí, stoky a drobné objekty z betonu tř. C 12/15</t>
  </si>
  <si>
    <t>970746454</t>
  </si>
  <si>
    <t>https://podminky.urs.cz/item/CS_URS_2022_01/452321131</t>
  </si>
  <si>
    <t>"VDM šachta" 4,60*2,10*0,10</t>
  </si>
  <si>
    <t>"VZD šachta" 1,60*1,60*0,15</t>
  </si>
  <si>
    <t>39</t>
  </si>
  <si>
    <t>452351101</t>
  </si>
  <si>
    <t>Bednění podkladních a zajišťovacích konstrukcí v otevřeném výkopu desek nebo sedlových loží pod potrubí, stoky a drobné objekty</t>
  </si>
  <si>
    <t>603346140</t>
  </si>
  <si>
    <t>https://podminky.urs.cz/item/CS_URS_2022_01/452351101</t>
  </si>
  <si>
    <t>"lom 11°" (0,30+0,175+1,10*2)*0,30*8</t>
  </si>
  <si>
    <t>"lom 22°" (0,35+0,175+1,10*2)*0,30*5</t>
  </si>
  <si>
    <t>"lom 30°" (0,35+0,175+1,10*2)*0,30*3</t>
  </si>
  <si>
    <t>"lom 45°" (0,40+0,175+1,10*2)*0,30*2</t>
  </si>
  <si>
    <t>"odbočné" (0,35+0,20+0,75*2)*0,35*2</t>
  </si>
  <si>
    <t>"patní" 0,35*4*0,46*3</t>
  </si>
  <si>
    <t>"VDM šachta" (4,60+2,10)*2*0,10</t>
  </si>
  <si>
    <t>"VZD šachta" 1,60*4*0,15</t>
  </si>
  <si>
    <t>40</t>
  </si>
  <si>
    <t>452368211</t>
  </si>
  <si>
    <t>Výztuž podkladních desek, bloků nebo pražců v otevřeném výkopu ze svařovaných sítí typu Kari</t>
  </si>
  <si>
    <t>-1561919495</t>
  </si>
  <si>
    <t>https://podminky.urs.cz/item/CS_URS_2022_01/452368211</t>
  </si>
  <si>
    <t>"VDM šachta" (4,60*2,10)*0,010</t>
  </si>
  <si>
    <t>"VZD šachta" 1,60*1,60*0,01</t>
  </si>
  <si>
    <t>41</t>
  </si>
  <si>
    <t>452387131</t>
  </si>
  <si>
    <t>Podkladní a vyrovnávací konstrukce z betonu vyrovnávací rámy z prostého betonu tř. C 25/30 pod poklopy a mříže, výšky přes 200 mm</t>
  </si>
  <si>
    <t>-1076811050</t>
  </si>
  <si>
    <t>https://podminky.urs.cz/item/CS_URS_2022_01/452387131</t>
  </si>
  <si>
    <t>2 "pod poklopy, VDM šachta</t>
  </si>
  <si>
    <t>42</t>
  </si>
  <si>
    <t>R39410016</t>
  </si>
  <si>
    <t>Prefabrikovaná ŽB nádrž pr. 1000mm v 1,60/1,45m se vztlakovou pojistkou+nástavec v. 0,40m + ZD pro zat. D400 s otvorem pro vstup + nabetonování dna, vodotěsné provedení</t>
  </si>
  <si>
    <t>ks</t>
  </si>
  <si>
    <t>755993697</t>
  </si>
  <si>
    <t>Komunikace pozemní</t>
  </si>
  <si>
    <t>43</t>
  </si>
  <si>
    <t>56497140R</t>
  </si>
  <si>
    <t>Rozprostření podkladu nebo podsypu z recyklovaného materiálu ( asf. recyklát + kamenivo ) se zhutněním plochy přes 100 m2, po zhutnění tl. 350 mm</t>
  </si>
  <si>
    <t>-518740779</t>
  </si>
  <si>
    <t>P</t>
  </si>
  <si>
    <t xml:space="preserve">Poznámka k položce:_x000D_
- využití odfrézované asf. krycí vrstvy ( SO 01 + SO 02 ) a odstraňované podkladní vrstvy z kameniva ( SO 01 )_x000D_
</t>
  </si>
  <si>
    <t>v šířce rýhy</t>
  </si>
  <si>
    <t>"zásobní řad Únětice - Drahoraz - ve staničení M 1100,00-1238,00" 138,00*1,00</t>
  </si>
  <si>
    <t>44</t>
  </si>
  <si>
    <t>565145101</t>
  </si>
  <si>
    <t>Asfaltový beton vrstva podkladní ACP 16 (obalované kamenivo střednězrnné - OKS) s rozprostřením a zhutněním v pruhu šířky do 1,5 m, po zhutnění tl. 60 mm</t>
  </si>
  <si>
    <t>-1167929034</t>
  </si>
  <si>
    <t>https://podminky.urs.cz/item/CS_URS_2022_01/565145101</t>
  </si>
  <si>
    <t>45</t>
  </si>
  <si>
    <t>573211111</t>
  </si>
  <si>
    <t>Postřik spojovací PS bez posypu kamenivem z asfaltu silničního, v množství 0,60 kg/m2</t>
  </si>
  <si>
    <t>-644877413</t>
  </si>
  <si>
    <t>https://podminky.urs.cz/item/CS_URS_2022_01/573211111</t>
  </si>
  <si>
    <t>46</t>
  </si>
  <si>
    <t>577134111</t>
  </si>
  <si>
    <t>Asfaltový beton vrstva obrusná ACO 11 (ABS) s rozprostřením a se zhutněním z nemodifikovaného asfaltu v pruhu šířky do 3 m tř. I, po zhutnění tl. 40 mm</t>
  </si>
  <si>
    <t>1490977836</t>
  </si>
  <si>
    <t>https://podminky.urs.cz/item/CS_URS_2022_01/577134111</t>
  </si>
  <si>
    <t>"zásobní řad Únětice - Drahoraz - ve staničení M 1100,00-1238,00" 138,00*1,8</t>
  </si>
  <si>
    <t>Trubní vedení</t>
  </si>
  <si>
    <t>47</t>
  </si>
  <si>
    <t>852242122</t>
  </si>
  <si>
    <t>Montáž potrubí z trub litinových tlakových přírubových abnormálních délek, jednotlivě do 1 m v otevřeném výkopu, kanálu nebo v šachtě DN 80</t>
  </si>
  <si>
    <t>-1368788355</t>
  </si>
  <si>
    <t>https://podminky.urs.cz/item/CS_URS_2022_01/852242122</t>
  </si>
  <si>
    <t>48</t>
  </si>
  <si>
    <t>8500065300100</t>
  </si>
  <si>
    <t>TVAROVKA FF KUS 65/300</t>
  </si>
  <si>
    <t>1333993551</t>
  </si>
  <si>
    <t>1 "VDM sestava</t>
  </si>
  <si>
    <t>49</t>
  </si>
  <si>
    <t>8500065600100</t>
  </si>
  <si>
    <t>TVAROVKA FF KUS 65/600</t>
  </si>
  <si>
    <t>-203611989</t>
  </si>
  <si>
    <t>50</t>
  </si>
  <si>
    <t>850008025016</t>
  </si>
  <si>
    <t>TVAROVKA FF KUS 80/250</t>
  </si>
  <si>
    <t>-1270545085</t>
  </si>
  <si>
    <t>51</t>
  </si>
  <si>
    <t>8500080800100</t>
  </si>
  <si>
    <t>TVAROVKA FF KUS 80/800</t>
  </si>
  <si>
    <t>-310837467</t>
  </si>
  <si>
    <t>2 "VDM sestava</t>
  </si>
  <si>
    <t>52</t>
  </si>
  <si>
    <t>857242122</t>
  </si>
  <si>
    <t>Montáž litinových tvarovek na potrubí litinovém tlakovém jednoosých na potrubí z trub přírubových v otevřeném výkopu, kanálu nebo v šachtě DN 80</t>
  </si>
  <si>
    <t>1852671955</t>
  </si>
  <si>
    <t>https://podminky.urs.cz/item/CS_URS_2022_01/857242122</t>
  </si>
  <si>
    <t>53</t>
  </si>
  <si>
    <t>504908000016</t>
  </si>
  <si>
    <t>KOLENO PATNÍ PŘÍRUBOVÉ DN 80 - 8/8 DÍRY</t>
  </si>
  <si>
    <t>-1487519219</t>
  </si>
  <si>
    <t>54</t>
  </si>
  <si>
    <t>857251141</t>
  </si>
  <si>
    <t>Montáž litinových tvarovek na potrubí litinovém tlakovém jednoosých na potrubí z trub hrdlových v otevřeném výkopu, kanálu nebo v šachtě s těsnícím nebo zámkovým spojem vnějšího průměru DN/OD 90</t>
  </si>
  <si>
    <t>994241406</t>
  </si>
  <si>
    <t>https://podminky.urs.cz/item/CS_URS_2022_01/857251141</t>
  </si>
  <si>
    <t>55</t>
  </si>
  <si>
    <t>55242503R80</t>
  </si>
  <si>
    <t>multitoleranční spojka s přírubou DN 80 mm jištěná proti posunu, pro všechny druhy potrubí</t>
  </si>
  <si>
    <t>-377252448</t>
  </si>
  <si>
    <t>56</t>
  </si>
  <si>
    <t>857262122</t>
  </si>
  <si>
    <t>Montáž litinových tvarovek na potrubí litinovém tlakovém jednoosých na potrubí z trub přírubových v otevřeném výkopu, kanálu nebo v šachtě DN 100</t>
  </si>
  <si>
    <t>-1838112744</t>
  </si>
  <si>
    <t>https://podminky.urs.cz/item/CS_URS_2022_01/857262122</t>
  </si>
  <si>
    <t>57</t>
  </si>
  <si>
    <t>855010008016</t>
  </si>
  <si>
    <t>TVAROVKA REDUKČNÍ FFR 100-80</t>
  </si>
  <si>
    <t>-1396443284</t>
  </si>
  <si>
    <t>58</t>
  </si>
  <si>
    <t>40010011016</t>
  </si>
  <si>
    <t>příruba speciální DN100/110 mm s nástrčným hrdlem pro připojení PE potrubí, jištěná proti posunu</t>
  </si>
  <si>
    <t>405103527</t>
  </si>
  <si>
    <t>59</t>
  </si>
  <si>
    <t>857264122</t>
  </si>
  <si>
    <t>Montáž litinových tvarovek na potrubí litinovém tlakovém odbočných na potrubí z trub přírubových v otevřeném výkopu, kanálu nebo v šachtě DN 100</t>
  </si>
  <si>
    <t>-2002288558</t>
  </si>
  <si>
    <t>https://podminky.urs.cz/item/CS_URS_2022_01/857264122</t>
  </si>
  <si>
    <t>60</t>
  </si>
  <si>
    <t>851010005016</t>
  </si>
  <si>
    <t>TVAROVKA T KUS 100-50</t>
  </si>
  <si>
    <t>1358620837</t>
  </si>
  <si>
    <t>61</t>
  </si>
  <si>
    <t>851010008016</t>
  </si>
  <si>
    <t>TVAROVKA T KUS 100-80</t>
  </si>
  <si>
    <t>210699613</t>
  </si>
  <si>
    <t>62</t>
  </si>
  <si>
    <t>871251211</t>
  </si>
  <si>
    <t>Montáž vodovodního potrubí z plastů v otevřeném výkopu z polyetylenu PE 100 svařovaných elektrotvarovkou SDR 11/PN16 D 110 x 10,0 mm</t>
  </si>
  <si>
    <t>-388518377</t>
  </si>
  <si>
    <t>https://podminky.urs.cz/item/CS_URS_2022_01/871251211</t>
  </si>
  <si>
    <t>"zásobní řad Únětice - Drahoraz" 1238,00</t>
  </si>
  <si>
    <t>63</t>
  </si>
  <si>
    <t>28618070R</t>
  </si>
  <si>
    <t>potrubí třívrstvé PE100-RC/PP s ochranným pláštěm z PP dle PAS 1075 typ III, SDR 11 D 110 x 10,0 mm; 12 m</t>
  </si>
  <si>
    <t>-957728923</t>
  </si>
  <si>
    <t>1238*1,015 'Přepočtené koeficientem množství</t>
  </si>
  <si>
    <t>871351152</t>
  </si>
  <si>
    <t>Montáž vodovodního potrubí z plastů v otevřeném výkopu z polyetylenu PE 100 svařovaných na tupo SDR 17/PN10 D 225 x 13,4 mm</t>
  </si>
  <si>
    <t>-1462032496</t>
  </si>
  <si>
    <t>https://podminky.urs.cz/item/CS_URS_2022_01/871351152</t>
  </si>
  <si>
    <t>6,0 "chránička protlaku</t>
  </si>
  <si>
    <t>65</t>
  </si>
  <si>
    <t>28613582</t>
  </si>
  <si>
    <t>potrubí dvouvrstvé PE100 RC SDR17 225x13,4 dl 12m</t>
  </si>
  <si>
    <t>1490612555</t>
  </si>
  <si>
    <t>6*1,015 'Přepočtené koeficientem množství</t>
  </si>
  <si>
    <t>66</t>
  </si>
  <si>
    <t>877251101</t>
  </si>
  <si>
    <t>Montáž tvarovek na vodovodním plastovém potrubí z polyetylenu PE 100 elektrotvarovek SDR 11/PN16 spojek, oblouků nebo redukcí d 110</t>
  </si>
  <si>
    <t>16097954</t>
  </si>
  <si>
    <t>https://podminky.urs.cz/item/CS_URS_2022_01/877251101</t>
  </si>
  <si>
    <t>67</t>
  </si>
  <si>
    <t>28612209R</t>
  </si>
  <si>
    <t>elektrospojka bez dorazu UB D 110 mm PE100 SDR11</t>
  </si>
  <si>
    <t>148558121</t>
  </si>
  <si>
    <t>68</t>
  </si>
  <si>
    <t>28612225R</t>
  </si>
  <si>
    <t>elektrospojka s lehce vyrazitelným dorazem MB D 110 mm PE100 SDR11</t>
  </si>
  <si>
    <t>1137709168</t>
  </si>
  <si>
    <t>69</t>
  </si>
  <si>
    <t>28612437R</t>
  </si>
  <si>
    <t>koleno 45° dlouhé provedení BW45° D 110 mm PE100 SDR11, tvarovka na tupo</t>
  </si>
  <si>
    <t>911563069</t>
  </si>
  <si>
    <t>70</t>
  </si>
  <si>
    <t>28612694R</t>
  </si>
  <si>
    <t>koleno 30° dlouhé provedení BW30° D 110 mm PE100 SDR17, tvarovka na tupo</t>
  </si>
  <si>
    <t>352478955</t>
  </si>
  <si>
    <t>71</t>
  </si>
  <si>
    <t>28612572R</t>
  </si>
  <si>
    <t>lemový nákružek dlouhé provedení BE D 110 mm PE100 SDR11, tvarovka na tupo</t>
  </si>
  <si>
    <t>-1232829923</t>
  </si>
  <si>
    <t>72</t>
  </si>
  <si>
    <t>28612587R</t>
  </si>
  <si>
    <t>profilovaná volná příruba BFL D 110/100 mm, tvárná litina poplastovaná PP vrstvou</t>
  </si>
  <si>
    <t>-35327067</t>
  </si>
  <si>
    <t>73</t>
  </si>
  <si>
    <t>28612647R</t>
  </si>
  <si>
    <t>oblouk 22° dlouhé provedení BB22° bezešvý D 110 mm PE100 SDR11, tvarovka na tupo</t>
  </si>
  <si>
    <t>701872418</t>
  </si>
  <si>
    <t>74</t>
  </si>
  <si>
    <t>28612658R</t>
  </si>
  <si>
    <t>oblouk 11° dlouhé provedení BB11° bezešvý D 110 mm PE100 SDR11, tvarovka na tupo</t>
  </si>
  <si>
    <t>916291628</t>
  </si>
  <si>
    <t>75</t>
  </si>
  <si>
    <t>877251126</t>
  </si>
  <si>
    <t>Montáž tvarovek na vodovodním plastovém potrubí z polyetylenu PE 100 elektrotvarovek SDR 11/PN16 T-kusů navrtávacích s ventilem a 360° otočnou odbočkou d 110/32</t>
  </si>
  <si>
    <t>-1253056817</t>
  </si>
  <si>
    <t>https://podminky.urs.cz/item/CS_URS_2022_01/877251126</t>
  </si>
  <si>
    <t>76</t>
  </si>
  <si>
    <t>28612324R</t>
  </si>
  <si>
    <t>elektro navrtávací odbočkový T-kus D 90/32 mm DAA (KIT) s prodl. hrdlem a spojkou PE100 SDR11</t>
  </si>
  <si>
    <t>1063224661</t>
  </si>
  <si>
    <t>77</t>
  </si>
  <si>
    <t>28612377R</t>
  </si>
  <si>
    <t>zemní souprava EBS teleskopická 1,1 - 1,8 m pro navrtávací odbočkový ventil</t>
  </si>
  <si>
    <t>-920229289</t>
  </si>
  <si>
    <t>78</t>
  </si>
  <si>
    <t>891211222</t>
  </si>
  <si>
    <t>Montáž vodovodních armatur na potrubí šoupátek nebo klapek uzavíracích v šachtách s ručním kolečkem DN 50</t>
  </si>
  <si>
    <t>1793468116</t>
  </si>
  <si>
    <t>https://podminky.urs.cz/item/CS_URS_2022_01/891211222</t>
  </si>
  <si>
    <t>79</t>
  </si>
  <si>
    <t>400205000016</t>
  </si>
  <si>
    <t>ŠOUPĚ E2 PŘÍRUBOVÉ KRÁTKÉ 50</t>
  </si>
  <si>
    <t>-1214337238</t>
  </si>
  <si>
    <t>80</t>
  </si>
  <si>
    <t>780005000000</t>
  </si>
  <si>
    <t>KOLO RUČNÍ pro šoupě DN 50</t>
  </si>
  <si>
    <t>154764666</t>
  </si>
  <si>
    <t>81</t>
  </si>
  <si>
    <t>891213321</t>
  </si>
  <si>
    <t>Montáž vodovodních armatur na potrubí ventilů odvzdušňovacích nebo zavzdušňovacích mechanických a plovákových přírubových na venkovních řadech DN 50</t>
  </si>
  <si>
    <t>-429136436</t>
  </si>
  <si>
    <t>https://podminky.urs.cz/item/CS_URS_2022_01/891213321</t>
  </si>
  <si>
    <t>82</t>
  </si>
  <si>
    <t>987400205016</t>
  </si>
  <si>
    <t>VENTIL ZA- A ODVZDUŠŇOVACÍ SAMOČINNÝ 2" PN 1-16 s přírubovým připojením DN 50 mm</t>
  </si>
  <si>
    <t>1234148937</t>
  </si>
  <si>
    <t>83</t>
  </si>
  <si>
    <t>891241112</t>
  </si>
  <si>
    <t>Montáž vodovodních armatur na potrubí šoupátek nebo klapek uzavíracích v otevřeném výkopu nebo v šachtách s osazením zemní soupravy (bez poklopů) DN 80</t>
  </si>
  <si>
    <t>762283464</t>
  </si>
  <si>
    <t>https://podminky.urs.cz/item/CS_URS_2022_01/891241112</t>
  </si>
  <si>
    <t>84</t>
  </si>
  <si>
    <t>400208000016</t>
  </si>
  <si>
    <t>ŠOUPĚ E2 PŘÍRUBOVÉ KRÁTKÉ 80</t>
  </si>
  <si>
    <t>1554801771</t>
  </si>
  <si>
    <t>85</t>
  </si>
  <si>
    <t>891242312</t>
  </si>
  <si>
    <t>Montáž vodovodních armatur na potrubí vodoměrů v šachtě přírubových DN 80</t>
  </si>
  <si>
    <t>1538318664</t>
  </si>
  <si>
    <t>https://podminky.urs.cz/item/CS_URS_2022_01/891242312</t>
  </si>
  <si>
    <t>86</t>
  </si>
  <si>
    <t>38821717</t>
  </si>
  <si>
    <t>vodoměr šroubový přírubový na studenou vodu PN16 DN 80</t>
  </si>
  <si>
    <t>438498639</t>
  </si>
  <si>
    <t>87</t>
  </si>
  <si>
    <t>891264121</t>
  </si>
  <si>
    <t>Montáž vodovodních armatur na potrubí kompenzátorů ucpávkových a gumových nebo montážních vložek DN 100</t>
  </si>
  <si>
    <t>631327405</t>
  </si>
  <si>
    <t>https://podminky.urs.cz/item/CS_URS_2022_01/891264121</t>
  </si>
  <si>
    <t>88</t>
  </si>
  <si>
    <t>981010000016</t>
  </si>
  <si>
    <t>MEZIKUS MONTÁŽNÍ 100</t>
  </si>
  <si>
    <t>-1169629762</t>
  </si>
  <si>
    <t>89</t>
  </si>
  <si>
    <t>891265321</t>
  </si>
  <si>
    <t>Montáž vodovodních armatur na potrubí zpětných klapek DN 100</t>
  </si>
  <si>
    <t>1135565675</t>
  </si>
  <si>
    <t>https://podminky.urs.cz/item/CS_URS_2022_01/891265321</t>
  </si>
  <si>
    <t>90</t>
  </si>
  <si>
    <t>983110000016</t>
  </si>
  <si>
    <t>KLAPKA ZPĚTNÁ 100</t>
  </si>
  <si>
    <t>-2131574818</t>
  </si>
  <si>
    <t>91</t>
  </si>
  <si>
    <t>991110000016</t>
  </si>
  <si>
    <t>LAPAČ NEČISTOT 100</t>
  </si>
  <si>
    <t>260636734</t>
  </si>
  <si>
    <t>92</t>
  </si>
  <si>
    <t>891247111</t>
  </si>
  <si>
    <t>Montáž vodovodních armatur na potrubí hydrantů podzemních (bez osazení poklopů) DN 80</t>
  </si>
  <si>
    <t>-324721310</t>
  </si>
  <si>
    <t>https://podminky.urs.cz/item/CS_URS_2022_01/891247111</t>
  </si>
  <si>
    <t>93</t>
  </si>
  <si>
    <t>K24008015016</t>
  </si>
  <si>
    <t>HYDRANT PODZEMNÍ DN 80/1,5 m s dvojitým uzavíráním</t>
  </si>
  <si>
    <t>1367514455</t>
  </si>
  <si>
    <t>94</t>
  </si>
  <si>
    <t>891261112</t>
  </si>
  <si>
    <t>Montáž vodovodních armatur na potrubí šoupátek nebo klapek uzavíracích v otevřeném výkopu nebo v šachtách s osazením zemní soupravy (bez poklopů) DN 100</t>
  </si>
  <si>
    <t>1924151025</t>
  </si>
  <si>
    <t>https://podminky.urs.cz/item/CS_URS_2022_01/891261112</t>
  </si>
  <si>
    <t>95</t>
  </si>
  <si>
    <t>891261222</t>
  </si>
  <si>
    <t>Montáž vodovodních armatur na potrubí šoupátek nebo klapek uzavíracích v šachtách s ručním kolečkem DN 100</t>
  </si>
  <si>
    <t>-200137122</t>
  </si>
  <si>
    <t>https://podminky.urs.cz/item/CS_URS_2022_01/891261222</t>
  </si>
  <si>
    <t>96</t>
  </si>
  <si>
    <t>400210000016</t>
  </si>
  <si>
    <t>ŠOUPĚ E2 PŘÍRUBOVÉ KRÁTKÉ 100</t>
  </si>
  <si>
    <t>-1367455580</t>
  </si>
  <si>
    <t>97</t>
  </si>
  <si>
    <t>780010000000</t>
  </si>
  <si>
    <t>KOLO RUČNÍ pro šoupě DN 100</t>
  </si>
  <si>
    <t>-366907455</t>
  </si>
  <si>
    <t>98</t>
  </si>
  <si>
    <t>950205010003</t>
  </si>
  <si>
    <t>SOUPRAVA ZEMNÍ TELESKOPICKÁ E2-1,3 -1,8 50-100 (1,3-1,8m)</t>
  </si>
  <si>
    <t>-793288551</t>
  </si>
  <si>
    <t>99</t>
  </si>
  <si>
    <t>891359111</t>
  </si>
  <si>
    <t>Montáž vodovodních armatur na potrubí navrtávacích pasů s ventilem Jt 1 MPa, na potrubí z trub litinových, ocelových nebo plastických hmot DN 200</t>
  </si>
  <si>
    <t>402895290</t>
  </si>
  <si>
    <t>https://podminky.urs.cz/item/CS_URS_2022_01/891359111</t>
  </si>
  <si>
    <t>100</t>
  </si>
  <si>
    <t>523022510016</t>
  </si>
  <si>
    <t>NAVRTÁVACÍ PAS S PŘÍRUBOVÝM VÝSTUPEM D 225/100 mm PN16, pro plastové potrubí PE nebo PVC</t>
  </si>
  <si>
    <t>-267524077</t>
  </si>
  <si>
    <t>101</t>
  </si>
  <si>
    <t>892271111</t>
  </si>
  <si>
    <t>Tlakové zkoušky vodou na potrubí DN 100 nebo 125</t>
  </si>
  <si>
    <t>2478748</t>
  </si>
  <si>
    <t>https://podminky.urs.cz/item/CS_URS_2022_01/892271111</t>
  </si>
  <si>
    <t>102</t>
  </si>
  <si>
    <t>892273122</t>
  </si>
  <si>
    <t>Proplach a dezinfekce vodovodního potrubí DN od 80 do 125</t>
  </si>
  <si>
    <t>-1676709367</t>
  </si>
  <si>
    <t>https://podminky.urs.cz/item/CS_URS_2022_01/892273122</t>
  </si>
  <si>
    <t>103</t>
  </si>
  <si>
    <t>894201131</t>
  </si>
  <si>
    <t>Ostatní konstrukce na trubním vedení z prostého betonu dno šachet tloušťky přes 200 mm z betonu bez zvýšených nároků na prostředí tř. C 30/37</t>
  </si>
  <si>
    <t>-274855413</t>
  </si>
  <si>
    <t>https://podminky.urs.cz/item/CS_URS_2022_01/894201131</t>
  </si>
  <si>
    <t xml:space="preserve">"dno VDM šachty" (4,60*2,1*0,25)+(0,9*0,9*0,2)-(0,3*0,3*0,3) </t>
  </si>
  <si>
    <t>104</t>
  </si>
  <si>
    <t>894302162</t>
  </si>
  <si>
    <t>Ostatní konstrukce na trubním vedení ze železobetonu stěny šachet tloušťky přes 200 mm z betonu se zvýšenými nároky na prostředí tř. C 30/37</t>
  </si>
  <si>
    <t>601348945</t>
  </si>
  <si>
    <t>https://podminky.urs.cz/item/CS_URS_2022_01/894302162</t>
  </si>
  <si>
    <t>2*(2,1*2,1*0,3)+2*(4,6*2,1*0,3) "stěny VDM šachty</t>
  </si>
  <si>
    <t>105</t>
  </si>
  <si>
    <t>894302262</t>
  </si>
  <si>
    <t>Ostatní konstrukce na trubním vedení ze železobetonu strop šachet vodovodních nebo kanalizačních z betonu se zvýšenými nároky na prostředí tř. C 30/37</t>
  </si>
  <si>
    <t>-1079343650</t>
  </si>
  <si>
    <t>https://podminky.urs.cz/item/CS_URS_2022_01/894302262</t>
  </si>
  <si>
    <t>((4,6*2,1)-2*(0,6*0,6))*0,25 "strop VDM šachty</t>
  </si>
  <si>
    <t>106</t>
  </si>
  <si>
    <t>894502201</t>
  </si>
  <si>
    <t>Bednění konstrukcí na trubním vedení stěn šachet pravoúhlých nebo čtyř a vícehranných oboustranné</t>
  </si>
  <si>
    <t>2003316540</t>
  </si>
  <si>
    <t>https://podminky.urs.cz/item/CS_URS_2022_01/894502201</t>
  </si>
  <si>
    <t>2*(4,6+2,1)*2,35+2*(4,0+1,5)*2,1+4*(0,3*0,3)+4*(0,9*0,2) "VDM šachta</t>
  </si>
  <si>
    <t>107</t>
  </si>
  <si>
    <t>894503111</t>
  </si>
  <si>
    <t>Bednění konstrukcí na trubním vedení deskových stropů šachet jakýchkoliv rozměrů</t>
  </si>
  <si>
    <t>1517210702</t>
  </si>
  <si>
    <t>https://podminky.urs.cz/item/CS_URS_2022_01/894503111</t>
  </si>
  <si>
    <t>2*(4,6+2,1)*0,25+(4*0,6*0,25)+(4,0*1,5) "VDM šachta</t>
  </si>
  <si>
    <t>108</t>
  </si>
  <si>
    <t>894608112</t>
  </si>
  <si>
    <t>Výztuž šachet z betonářské oceli 10 505 (R) nebo BSt 500</t>
  </si>
  <si>
    <t>33343777</t>
  </si>
  <si>
    <t>https://podminky.urs.cz/item/CS_URS_2022_01/894608112</t>
  </si>
  <si>
    <t>Poznámka k položce:_x000D_
- VDM šachta, předávací</t>
  </si>
  <si>
    <t>109</t>
  </si>
  <si>
    <t>894608211</t>
  </si>
  <si>
    <t>Výztuž šachet ze svařovaných sítí typu Kari</t>
  </si>
  <si>
    <t>815040505</t>
  </si>
  <si>
    <t>https://podminky.urs.cz/item/CS_URS_2022_01/894608211</t>
  </si>
  <si>
    <t>0,00526*(2*(4,6*2,1)+2*(0,9*0,9)+(4*0,9*0,5)+2*(2*2,1*2,5)+2*(2*4,6*2,5)+2*(4,6*2,1)-2*(2*0,6*0,6)+2*(2*0,6*0,3)) "VDM šachta</t>
  </si>
  <si>
    <t>110</t>
  </si>
  <si>
    <t>89490001R</t>
  </si>
  <si>
    <t>Přepojení potrubí stávající vodovodní přípojky D 32 mm - kompletní provedení včetně přerušení a úpravy stáv.potrubí, dokopávka max. do 2,0 m, dodávka potřebného materiálu ( spojky, přechodky apod.)</t>
  </si>
  <si>
    <t>-1323642410</t>
  </si>
  <si>
    <t>111</t>
  </si>
  <si>
    <t>899104112</t>
  </si>
  <si>
    <t>Osazení poklopů litinových a ocelových včetně rámů pro třídu zatížení D400, E600</t>
  </si>
  <si>
    <t>456051790</t>
  </si>
  <si>
    <t>https://podminky.urs.cz/item/CS_URS_2022_01/899104112</t>
  </si>
  <si>
    <t>112</t>
  </si>
  <si>
    <t>55241014</t>
  </si>
  <si>
    <t>poklop šachtový třída D400, kruhový rám 785, vstup 600mm, bez ventilace</t>
  </si>
  <si>
    <t>-2031787775</t>
  </si>
  <si>
    <t>113</t>
  </si>
  <si>
    <t>55242060R</t>
  </si>
  <si>
    <t>poklop šachtový čtvercový 600 x 600 mm s rámem pro zat. D400, bez ventilace, uzamykatelný</t>
  </si>
  <si>
    <t>-484426742</t>
  </si>
  <si>
    <t>2 "VDM šachta</t>
  </si>
  <si>
    <t>114</t>
  </si>
  <si>
    <t>899401111</t>
  </si>
  <si>
    <t>Osazení poklopů litinových ventilových</t>
  </si>
  <si>
    <t>-1902969053</t>
  </si>
  <si>
    <t>https://podminky.urs.cz/item/CS_URS_2022_01/899401111</t>
  </si>
  <si>
    <t>115</t>
  </si>
  <si>
    <t>28612397R</t>
  </si>
  <si>
    <t>univerzální podkladová deska z tvárné litiny (GGG40)</t>
  </si>
  <si>
    <t>-588080677</t>
  </si>
  <si>
    <t>116</t>
  </si>
  <si>
    <t>28612403R</t>
  </si>
  <si>
    <t>litinový poklop ventilový , černé víčko</t>
  </si>
  <si>
    <t>1522747939</t>
  </si>
  <si>
    <t>117</t>
  </si>
  <si>
    <t>899401112</t>
  </si>
  <si>
    <t>Osazení poklopů litinových šoupátkových</t>
  </si>
  <si>
    <t>-1331771337</t>
  </si>
  <si>
    <t>https://podminky.urs.cz/item/CS_URS_2022_01/899401112</t>
  </si>
  <si>
    <t>118</t>
  </si>
  <si>
    <t>348100000000</t>
  </si>
  <si>
    <t>PODKLAD. DESKA UNI</t>
  </si>
  <si>
    <t>1857083689</t>
  </si>
  <si>
    <t>119</t>
  </si>
  <si>
    <t>175000000003</t>
  </si>
  <si>
    <t>POKLOP ULIČNÍ ŠOUP. LITINOVÝ LOGO VODA</t>
  </si>
  <si>
    <t>-1406676835</t>
  </si>
  <si>
    <t>120</t>
  </si>
  <si>
    <t>899401113</t>
  </si>
  <si>
    <t>Osazení poklopů litinových hydrantových</t>
  </si>
  <si>
    <t>2032215140</t>
  </si>
  <si>
    <t>https://podminky.urs.cz/item/CS_URS_2022_01/899401113</t>
  </si>
  <si>
    <t>121</t>
  </si>
  <si>
    <t>195000000002</t>
  </si>
  <si>
    <t>HYDRANTOVÝ POKLOP 21 kg, tuhý, litinový</t>
  </si>
  <si>
    <t>-837816902</t>
  </si>
  <si>
    <t>122</t>
  </si>
  <si>
    <t>348200000000</t>
  </si>
  <si>
    <t>PODKLAD. DESKA  POD HYDRANT.POKLOP</t>
  </si>
  <si>
    <t>-1623158287</t>
  </si>
  <si>
    <t>123</t>
  </si>
  <si>
    <t>899501411</t>
  </si>
  <si>
    <t>Stupadla do šachet a drobných objektů ocelová s PE povlakem vidlicová s vysekáním otvoru v betonu</t>
  </si>
  <si>
    <t>-986081418</t>
  </si>
  <si>
    <t>https://podminky.urs.cz/item/CS_URS_2022_01/899501411</t>
  </si>
  <si>
    <t>12 "VDM šachta</t>
  </si>
  <si>
    <t>124</t>
  </si>
  <si>
    <t>899502411</t>
  </si>
  <si>
    <t>Stupadla do šachet a drobných objektů ocelová s PE povlakem zapouštěcí - kapsová s vysekáním otvoru v betonu</t>
  </si>
  <si>
    <t>4394865</t>
  </si>
  <si>
    <t>https://podminky.urs.cz/item/CS_URS_2022_01/899502411</t>
  </si>
  <si>
    <t>2*1 "VDM šachta</t>
  </si>
  <si>
    <t>125</t>
  </si>
  <si>
    <t>899623151</t>
  </si>
  <si>
    <t>Obetonování potrubí nebo zdiva stok betonem prostým v otevřeném výkopu, betonem tř. C 16/20</t>
  </si>
  <si>
    <t>1353324924</t>
  </si>
  <si>
    <t>https://podminky.urs.cz/item/CS_URS_2022_01/899623151</t>
  </si>
  <si>
    <t>0,16 "vzdušníková šachta, obetonování poklopů</t>
  </si>
  <si>
    <t>126</t>
  </si>
  <si>
    <t>899713111</t>
  </si>
  <si>
    <t>Orientační tabulky na vodovodních a kanalizačních řadech na sloupku ocelovém nebo betonovém</t>
  </si>
  <si>
    <t>-1925869228</t>
  </si>
  <si>
    <t>https://podminky.urs.cz/item/CS_URS_2022_01/899713111</t>
  </si>
  <si>
    <t>127</t>
  </si>
  <si>
    <t>14540101R</t>
  </si>
  <si>
    <t>sloupek - ocelová trubka 5/4" dl. 2,30 m, včetně nátěru sloupku a betonové patky</t>
  </si>
  <si>
    <t>-772595413</t>
  </si>
  <si>
    <t>128</t>
  </si>
  <si>
    <t>899721111</t>
  </si>
  <si>
    <t>Signalizační vodič na potrubí DN do 150 mm</t>
  </si>
  <si>
    <t>-1303332754</t>
  </si>
  <si>
    <t>https://podminky.urs.cz/item/CS_URS_2022_01/899721111</t>
  </si>
  <si>
    <t>129</t>
  </si>
  <si>
    <t>899722112</t>
  </si>
  <si>
    <t>Krytí potrubí z plastů výstražnou fólií z PVC šířky 25 cm</t>
  </si>
  <si>
    <t>-250280098</t>
  </si>
  <si>
    <t>https://podminky.urs.cz/item/CS_URS_2022_01/899722112</t>
  </si>
  <si>
    <t>1238-(694+6) "mimo protlaky</t>
  </si>
  <si>
    <t>130</t>
  </si>
  <si>
    <t>899911111R</t>
  </si>
  <si>
    <t>Kluzné objímka pro zasunutí potrubí do chráničky výšky 36 mm vnějšího průměru potrubí do 112 mm ( 1 objímka = 3 ks segment v. 36mm )</t>
  </si>
  <si>
    <t>-330675372</t>
  </si>
  <si>
    <t>131</t>
  </si>
  <si>
    <t>899913142</t>
  </si>
  <si>
    <t>Koncové uzavírací manžety chrániček DN potrubí x DN chráničky DN 100 x 200</t>
  </si>
  <si>
    <t>1251894747</t>
  </si>
  <si>
    <t>https://podminky.urs.cz/item/CS_URS_2022_01/899913142</t>
  </si>
  <si>
    <t>2 "uzavření chráničky protlaku</t>
  </si>
  <si>
    <t>132</t>
  </si>
  <si>
    <t>899920110R</t>
  </si>
  <si>
    <t>Osazení a kotvení ocelových konzol pro uložení potrubí a armatur, ocelové L profily a plech, kotvení do ŽB kce stěn šachty</t>
  </si>
  <si>
    <t>-1954180860</t>
  </si>
  <si>
    <t>5 " VDM šachta</t>
  </si>
  <si>
    <t>133</t>
  </si>
  <si>
    <t>R-8999020</t>
  </si>
  <si>
    <t>Zřízení prostupu pro potrubí DN 80/ D 90 mm - vyvrtání otvoru + segmentové těsnění</t>
  </si>
  <si>
    <t>504287127</t>
  </si>
  <si>
    <t>2+2 "VDM šachta</t>
  </si>
  <si>
    <t>Ostatní konstrukce a práce, bourání</t>
  </si>
  <si>
    <t>134</t>
  </si>
  <si>
    <t>919010-R</t>
  </si>
  <si>
    <t>Zalití spár flexibilní živičnou zálivkou se zadrcením</t>
  </si>
  <si>
    <t>-1000687428</t>
  </si>
  <si>
    <t>"ve staničení M 0,00-70,00" (4*2,8)+(3,8+5,8)*2</t>
  </si>
  <si>
    <t>"ve staničení M 70,00-400,00" 4*(4*2,8)</t>
  </si>
  <si>
    <t>"zásobní řad Únětice - Drahoraz - ve staničení M 1100,00-1238,00" 138,00*2</t>
  </si>
  <si>
    <t>135</t>
  </si>
  <si>
    <t>919731121</t>
  </si>
  <si>
    <t>Zarovnání styčné plochy podkladu nebo krytu podél vybourané části komunikace nebo zpevněné plochy živičné tl. do 50 mm</t>
  </si>
  <si>
    <t>899488660</t>
  </si>
  <si>
    <t>https://podminky.urs.cz/item/CS_URS_2022_01/919731121</t>
  </si>
  <si>
    <t>136</t>
  </si>
  <si>
    <t>919735111</t>
  </si>
  <si>
    <t>Řezání stávajícího živičného krytu nebo podkladu hloubky do 50 mm</t>
  </si>
  <si>
    <t>-1537292659</t>
  </si>
  <si>
    <t>https://podminky.urs.cz/item/CS_URS_2022_01/919735111</t>
  </si>
  <si>
    <t>997</t>
  </si>
  <si>
    <t>Přesun sutě</t>
  </si>
  <si>
    <t>137</t>
  </si>
  <si>
    <t>997221571</t>
  </si>
  <si>
    <t>Vodorovná doprava vybouraných hmot bez naložení, ale se složením a s hrubým urovnáním na vzdálenost do 1 km</t>
  </si>
  <si>
    <t>1119385098</t>
  </si>
  <si>
    <t>https://podminky.urs.cz/item/CS_URS_2022_01/997221571</t>
  </si>
  <si>
    <t>138</t>
  </si>
  <si>
    <t>997221579</t>
  </si>
  <si>
    <t>Vodorovná doprava vybouraných hmot bez naložení, ale se složením a s hrubým urovnáním na vzdálenost Příplatek k ceně za každý další i započatý 1 km přes 1 km</t>
  </si>
  <si>
    <t>490328096</t>
  </si>
  <si>
    <t>https://podminky.urs.cz/item/CS_URS_2022_01/997221579</t>
  </si>
  <si>
    <t>9*(181,770-(76,120+28,487))</t>
  </si>
  <si>
    <t>139</t>
  </si>
  <si>
    <t>997221861</t>
  </si>
  <si>
    <t>Poplatek za uložení stavebního odpadu na recyklační skládce (skládkovné) z prostého betonu zatříděného do Katalogu odpadů pod kódem 17 01 01</t>
  </si>
  <si>
    <t>795894080</t>
  </si>
  <si>
    <t>https://podminky.urs.cz/item/CS_URS_2022_01/997221861</t>
  </si>
  <si>
    <t>140</t>
  </si>
  <si>
    <t>997221873</t>
  </si>
  <si>
    <t>1571474027</t>
  </si>
  <si>
    <t>https://podminky.urs.cz/item/CS_URS_2022_01/997221873</t>
  </si>
  <si>
    <t>141</t>
  </si>
  <si>
    <t>997221875</t>
  </si>
  <si>
    <t>Poplatek za uložení stavebního odpadu na recyklační skládce (skládkovné) asfaltového bez obsahu dehtu zatříděného do Katalogu odpadů pod kódem 17 03 02</t>
  </si>
  <si>
    <t>295672979</t>
  </si>
  <si>
    <t>https://podminky.urs.cz/item/CS_URS_2022_01/997221875</t>
  </si>
  <si>
    <t>42,504+10,375</t>
  </si>
  <si>
    <t>998</t>
  </si>
  <si>
    <t>Přesun hmot</t>
  </si>
  <si>
    <t>142</t>
  </si>
  <si>
    <t>998276101</t>
  </si>
  <si>
    <t>Přesun hmot pro trubní vedení hloubené z trub z plastických hmot nebo sklolaminátových pro vodovody nebo kanalizace v otevřeném výkopu dopravní vzdálenost do 15 m</t>
  </si>
  <si>
    <t>481809876</t>
  </si>
  <si>
    <t>https://podminky.urs.cz/item/CS_URS_2022_01/998276101</t>
  </si>
  <si>
    <t>PSV</t>
  </si>
  <si>
    <t>Práce a dodávky PSV</t>
  </si>
  <si>
    <t>711</t>
  </si>
  <si>
    <t>Izolace proti vodě, vlhkosti a plynům</t>
  </si>
  <si>
    <t>143</t>
  </si>
  <si>
    <t>711111001</t>
  </si>
  <si>
    <t>Provedení izolace proti zemní vlhkosti natěradly a tmely za studena na ploše vodorovné V nátěrem penetračním</t>
  </si>
  <si>
    <t>1471640949</t>
  </si>
  <si>
    <t>https://podminky.urs.cz/item/CS_URS_2022_01/711111001</t>
  </si>
  <si>
    <t>(4,6*2,1)-2*(0,6*0,6) "VDM šachta</t>
  </si>
  <si>
    <t>144</t>
  </si>
  <si>
    <t>711112001</t>
  </si>
  <si>
    <t>Provedení izolace proti zemní vlhkosti natěradly a tmely za studena na ploše svislé S nátěrem penetračním</t>
  </si>
  <si>
    <t>-989272219</t>
  </si>
  <si>
    <t>https://podminky.urs.cz/item/CS_URS_2022_01/711112001</t>
  </si>
  <si>
    <t>2*(4,6+2,1)*0,5 "VDM šachta</t>
  </si>
  <si>
    <t>145</t>
  </si>
  <si>
    <t>111631500</t>
  </si>
  <si>
    <t>lak penetrační asfaltový</t>
  </si>
  <si>
    <t>-1300981975</t>
  </si>
  <si>
    <t>0,0003*(8,520+6,50) "lak alp 0,3kg/m2"</t>
  </si>
  <si>
    <t>146</t>
  </si>
  <si>
    <t>711141559</t>
  </si>
  <si>
    <t>Provedení izolace proti zemní vlhkosti pásy přitavením NAIP na ploše vodorovné V</t>
  </si>
  <si>
    <t>-1702294109</t>
  </si>
  <si>
    <t>https://podminky.urs.cz/item/CS_URS_2022_01/711141559</t>
  </si>
  <si>
    <t>147</t>
  </si>
  <si>
    <t>711142559</t>
  </si>
  <si>
    <t>Provedení izolace proti zemní vlhkosti pásy přitavením NAIP na ploše svislé S</t>
  </si>
  <si>
    <t>-1338521817</t>
  </si>
  <si>
    <t>https://podminky.urs.cz/item/CS_URS_2022_01/711142559</t>
  </si>
  <si>
    <t>148</t>
  </si>
  <si>
    <t>62833158</t>
  </si>
  <si>
    <t>pás asfaltový natavitelný oxidovaný tl 4,0mm typu G200 S40 s vložkou ze skleněné tkaniny, s jemnozrnným minerálním posypem</t>
  </si>
  <si>
    <t>-1408733787</t>
  </si>
  <si>
    <t>8,940+6,70</t>
  </si>
  <si>
    <t>15,64*1,15 "Přepočtené koeficientem množství</t>
  </si>
  <si>
    <t>149</t>
  </si>
  <si>
    <t>998711101</t>
  </si>
  <si>
    <t>Přesun hmot pro izolace proti vodě, vlhkosti a plynům stanovený z hmotnosti přesunovaného materiálu vodorovná dopravní vzdálenost do 50 m v objektech výšky do 6 m</t>
  </si>
  <si>
    <t>-699208208</t>
  </si>
  <si>
    <t>https://podminky.urs.cz/item/CS_URS_2022_01/998711101</t>
  </si>
  <si>
    <t>767</t>
  </si>
  <si>
    <t>Konstrukce zámečnické</t>
  </si>
  <si>
    <t>150</t>
  </si>
  <si>
    <t>767861001</t>
  </si>
  <si>
    <t>Montáž vnitřních kovových žebříků přímých délky do 2 m, ukotvených do betonu</t>
  </si>
  <si>
    <t>64428602</t>
  </si>
  <si>
    <t>https://podminky.urs.cz/item/CS_URS_2022_01/767861001</t>
  </si>
  <si>
    <t>151</t>
  </si>
  <si>
    <t>44983108R</t>
  </si>
  <si>
    <t>žebřík výstupový jednoduchý přímý z nerezové oceli dl 2m</t>
  </si>
  <si>
    <t>-1416156140</t>
  </si>
  <si>
    <t>SO_02 - Přívodní řad Drahoraz-Pševes</t>
  </si>
  <si>
    <t>113107153</t>
  </si>
  <si>
    <t>Odstranění podkladů nebo krytů strojně plochy jednotlivě přes 50 m2 do 200 m2 s přemístěním hmot na skládku na vzdálenost do 20 m nebo s naložením na dopravní prostředek z kameniva těženého, o tl. vrstvy přes 200 do 300 mm</t>
  </si>
  <si>
    <t>-1383216756</t>
  </si>
  <si>
    <t>https://podminky.urs.cz/item/CS_URS_2022_01/113107153</t>
  </si>
  <si>
    <t>"zásobní řad Pševes - Drahoraz - ve staničení M 0,00-90,00" 90,00*1,0</t>
  </si>
  <si>
    <t>113107313</t>
  </si>
  <si>
    <t>Odstranění podkladů nebo krytů strojně plochy jednotlivě do 50 m2 s přemístěním hmot na skládku na vzdálenost do 3 m nebo s naložením na dopravní prostředek z kameniva těženého, o tl. vrstvy přes 200 do 300 mm</t>
  </si>
  <si>
    <t>-580025634</t>
  </si>
  <si>
    <t>https://podminky.urs.cz/item/CS_URS_2022_01/113107313</t>
  </si>
  <si>
    <t>"ve staničení M 90,00-160,00" 2,00*2,00+3,00*5,00</t>
  </si>
  <si>
    <t>"ve staničení M 160,00-1010,00" 10*2,00*1,00</t>
  </si>
  <si>
    <t>113107171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</si>
  <si>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</si>
  <si>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1851678540</t>
  </si>
  <si>
    <t>https://podminky.urs.cz/item/CS_URS_2022_01/113107171</t>
  </si>
  <si>
    <t>s přesahem 20cm na obě strany nad rýhou ze ŠP</t>
  </si>
  <si>
    <t>"zásobní řad Pševes - Drahoraz - ve staničení M 0,00-90,00" 90,00*1,40</t>
  </si>
  <si>
    <t>113107331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</si>
  <si>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</si>
  <si>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966716538</t>
  </si>
  <si>
    <t>https://podminky.urs.cz/item/CS_URS_2022_01/113107331</t>
  </si>
  <si>
    <t>"ve staničení M 90,00-160,00" 2,40*2,40+3,40*5,40</t>
  </si>
  <si>
    <t>"ve staničení M 160,00-1010,00" 10*2,40*1,20</t>
  </si>
  <si>
    <t>-569617085</t>
  </si>
  <si>
    <t>s přesahem 20cm na obě strany nad rýhou z SC I</t>
  </si>
  <si>
    <t>"ve staničení M 90,00-160,00" 2,80*2,80+3,80*5,80</t>
  </si>
  <si>
    <t>"ve staničení M 160,00-1010,00" 10*2,80*1,40</t>
  </si>
  <si>
    <t>s přesahem 20cm na obě strany nad rýhou z OK I</t>
  </si>
  <si>
    <t>"ve staničení M 90,00-160,00" 3,20*3,20+4,20*6,20</t>
  </si>
  <si>
    <t>"ve staničení M 160,00-1010,00" 10*3,20*1,80</t>
  </si>
  <si>
    <t>113107242.1</t>
  </si>
  <si>
    <t>Odstranění podkladů nebo krytů strojně plochy jednotlivě přes 200 m2 s přemístěním hmot na skládku na vzdálenost do 20 m nebo s naložením na dopravní prostředek živičných, o tl. vrstvy přes 50 do 100 mm</t>
  </si>
  <si>
    <t>-1931601600</t>
  </si>
  <si>
    <t>"zásobní řad Pševes - Drahoraz - ve staničení M 0,00-90,00" 90,00*1,80</t>
  </si>
  <si>
    <t>"zásobní řad Pševes - Drahoraz - ve staničení M 0,00-90,00" 90,00*2,20</t>
  </si>
  <si>
    <t>113154123</t>
  </si>
  <si>
    <t>Frézování živičného podkladu nebo krytu s naložením na dopravní prostředek plochy do 500 m2 bez překážek v trase pruhu šířky přes 0,5 m do 1 m, tloušťky vrstvy 50 mm</t>
  </si>
  <si>
    <t>1004897816</t>
  </si>
  <si>
    <t>https://podminky.urs.cz/item/CS_URS_2022_01/113154123</t>
  </si>
  <si>
    <t>"zásobní řad Pševes - Drahoraz - ve staničení M 0,00-90,00" 90,00*3,00</t>
  </si>
  <si>
    <t>-1883166320</t>
  </si>
  <si>
    <t>"5% celk.objemu hloubených vykopávek" 90,00*0,05</t>
  </si>
  <si>
    <t>-1655623779</t>
  </si>
  <si>
    <t>"ve staničení M 90,00-160,00" 2</t>
  </si>
  <si>
    <t>"ve staničení M 160,00-1010,00" 8</t>
  </si>
  <si>
    <t>363889566</t>
  </si>
  <si>
    <t>132154202</t>
  </si>
  <si>
    <t>Hloubení zapažených rýh šířky přes 800 do 2 000 mm strojně s urovnáním dna do předepsaného profilu a spádu v hornině třídy těžitelnosti I skupiny 1 a 2 přes 20 do 50 m3</t>
  </si>
  <si>
    <t>541783987</t>
  </si>
  <si>
    <t>https://podminky.urs.cz/item/CS_URS_2022_01/132154202</t>
  </si>
  <si>
    <t>90,00*1,00*1,0*0,50</t>
  </si>
  <si>
    <t>132254202</t>
  </si>
  <si>
    <t>Hloubení zapažených rýh šířky přes 800 do 2 000 mm strojně s urovnáním dna do předepsaného profilu a spádu v hornině třídy těžitelnosti I skupiny 3 přes 20 do 50 m3</t>
  </si>
  <si>
    <t>1135696457</t>
  </si>
  <si>
    <t>https://podminky.urs.cz/item/CS_URS_2022_01/132254202</t>
  </si>
  <si>
    <t>1233652968</t>
  </si>
  <si>
    <t>"protlak chráničky "  14,00</t>
  </si>
  <si>
    <t>-456306927</t>
  </si>
  <si>
    <t>"ve staničení M 90,00-160,00" 56,00</t>
  </si>
  <si>
    <t>"ve staničení M 160,00-1010,00" 850,00</t>
  </si>
  <si>
    <t>231414561</t>
  </si>
  <si>
    <t>"zásobní řad Pševes - Drahoraz - ve staničení M 0,00-90,00" 90,00*1,60*2</t>
  </si>
  <si>
    <t>-2127729821</t>
  </si>
  <si>
    <t>986698364</t>
  </si>
  <si>
    <t>"zemina pro opětovný zásyp" (90*1,60)*1,00</t>
  </si>
  <si>
    <t>"pískové lože pod potrubí" -90,00*1,00*0,10</t>
  </si>
  <si>
    <t>"obsyp potrubí štěrkopískem" -90,00*1,00*0,40</t>
  </si>
  <si>
    <t>"nová konstrukce vozovky" -90,00*1,00*0,60</t>
  </si>
  <si>
    <t>Mezisoučet - odvoz zeminy pro zpětný zásyp na meziskládku</t>
  </si>
  <si>
    <t>45,000</t>
  </si>
  <si>
    <t>-236621772</t>
  </si>
  <si>
    <t>"pískové lože pod potrubí" 90,00*1,00*0,10</t>
  </si>
  <si>
    <t>"obsyp potrubí štěrkopískem" 90,00*1,00*0,40</t>
  </si>
  <si>
    <t>Mezisoučet - přebytečný výkopek</t>
  </si>
  <si>
    <t>2*27,0 "odvoz + dovoz / zemina pro výměnu zásypu</t>
  </si>
  <si>
    <t>167151101</t>
  </si>
  <si>
    <t>Nakládání, skládání a překládání neulehlého výkopku nebo sypaniny strojně nakládání, množství do 100 m3, z horniny třídy těžitelnosti I, skupiny 1 až 3</t>
  </si>
  <si>
    <t>-6380848</t>
  </si>
  <si>
    <t>https://podminky.urs.cz/item/CS_URS_2022_01/167151101</t>
  </si>
  <si>
    <t>"nakládání zeminy pro zásyp - meziskládka" 45,00</t>
  </si>
  <si>
    <t>"nákládání materiálu pro výměnu zásypu" 27,0</t>
  </si>
  <si>
    <t>-185743397</t>
  </si>
  <si>
    <t>45,000 "zemina pro zásyp, meziskládka</t>
  </si>
  <si>
    <t>45,000 "přebytečný výkopek</t>
  </si>
  <si>
    <t>27,0 "zemina nevhodná pro zpězný zásyp</t>
  </si>
  <si>
    <t>-523397379</t>
  </si>
  <si>
    <t>27,0+45,0</t>
  </si>
  <si>
    <t>72*1,8 'Přepočtené koeficientem množství</t>
  </si>
  <si>
    <t>505764521</t>
  </si>
  <si>
    <t>(90*1,60)*1,00</t>
  </si>
  <si>
    <t>štěrkopísek netříděný zásypový</t>
  </si>
  <si>
    <t>866071271</t>
  </si>
  <si>
    <t>"předpokládaná výměna zásypového materiálu v komunikaci" 90,00*1,00*0,30*1,8</t>
  </si>
  <si>
    <t>1343560002</t>
  </si>
  <si>
    <t>-1281056973</t>
  </si>
  <si>
    <t>36*2 'Přepočtené koeficientem množství</t>
  </si>
  <si>
    <t>-592502474</t>
  </si>
  <si>
    <t>"pískové lože pod RŠ" 1,70*1,70*0,05+2,20*2,20*0,10</t>
  </si>
  <si>
    <t>92460074</t>
  </si>
  <si>
    <t>-1443168598</t>
  </si>
  <si>
    <t>1204719706</t>
  </si>
  <si>
    <t>"lom 11°" (0,30+0,175)/2*0,30*1,10*3</t>
  </si>
  <si>
    <t>"lom 22°" (0,35+0,175)/2*0,30*1,10*2</t>
  </si>
  <si>
    <t>"lom 45°" (0,40+0,175)/2*0,30*1,10*3</t>
  </si>
  <si>
    <t>"patní" 0,35*0,35*0,46*2</t>
  </si>
  <si>
    <t>1272040866</t>
  </si>
  <si>
    <t>"regulační šachta" 1,70*1,70*0,15</t>
  </si>
  <si>
    <t>1864798060</t>
  </si>
  <si>
    <t>"regulační šachta" 1,70*4*0,15</t>
  </si>
  <si>
    <t>452353101</t>
  </si>
  <si>
    <t>Bednění podkladních a zajišťovacích konstrukcí v otevřeném výkopu bloků pro potrubí</t>
  </si>
  <si>
    <t>-1290294354</t>
  </si>
  <si>
    <t>https://podminky.urs.cz/item/CS_URS_2022_01/452353101</t>
  </si>
  <si>
    <t>"lom 11°" (0,30+0,175+1,10*2)*0,30*3</t>
  </si>
  <si>
    <t>"lom 22°" (0,35+0,175+1,10*2)*0,30*2</t>
  </si>
  <si>
    <t>"lom 45°" (0,40+0,175+1,10*2)*0,30*3</t>
  </si>
  <si>
    <t>"patní" 0,35*4*0,46*2</t>
  </si>
  <si>
    <t>342957835</t>
  </si>
  <si>
    <t>"regulační šachta" 1,70*1,70*0,015</t>
  </si>
  <si>
    <t>R39410017</t>
  </si>
  <si>
    <t>44124622</t>
  </si>
  <si>
    <t>564271011</t>
  </si>
  <si>
    <t>Podklad nebo podsyp ze štěrkopísku ŠP s rozprostřením, vlhčením a zhutněním plochy jednotlivě do 100 m2, po zhutnění tl. 250 mm</t>
  </si>
  <si>
    <t>-1231032612</t>
  </si>
  <si>
    <t>https://podminky.urs.cz/item/CS_URS_2022_01/564271011</t>
  </si>
  <si>
    <t>"zásobní řad Pševes - Drahoraz - ve staničení M 0,00-90,00" 90,00*1,00</t>
  </si>
  <si>
    <t>565166111</t>
  </si>
  <si>
    <t>Asfaltový beton vrstva podkladní ACP 22 (obalované kamenivo hrubozrnné - OKH) s rozprostřením a zhutněním v pruhu šířky přes 1,5 do 3 m, po zhutnění tl. 80 mm</t>
  </si>
  <si>
    <t>1331665150</t>
  </si>
  <si>
    <t>https://podminky.urs.cz/item/CS_URS_2022_01/565166111</t>
  </si>
  <si>
    <t>567121114</t>
  </si>
  <si>
    <t>Podklad ze směsi stmelené cementem SC bez dilatačních spár, s rozprostřením a zhutněním SC C 3/4 (SC I), po zhutnění tl. 150 mm</t>
  </si>
  <si>
    <t>-307834509</t>
  </si>
  <si>
    <t>https://podminky.urs.cz/item/CS_URS_2022_01/567121114</t>
  </si>
  <si>
    <t>573111111</t>
  </si>
  <si>
    <t>Postřik infiltrační PI z asfaltu silničního s posypem kamenivem, v množství 0,60 kg/m2</t>
  </si>
  <si>
    <t>85017119</t>
  </si>
  <si>
    <t>https://podminky.urs.cz/item/CS_URS_2022_01/573111111</t>
  </si>
  <si>
    <t>-728932440</t>
  </si>
  <si>
    <t>577144111</t>
  </si>
  <si>
    <t>Asfaltový beton vrstva obrusná ACO 11 (ABS) s rozprostřením a se zhutněním z nemodifikovaného asfaltu v pruhu šířky do 3 m tř. I, po zhutnění tl. 50 mm</t>
  </si>
  <si>
    <t>558626579</t>
  </si>
  <si>
    <t>https://podminky.urs.cz/item/CS_URS_2022_01/577144111</t>
  </si>
  <si>
    <t>577166111</t>
  </si>
  <si>
    <t>Asfaltový beton vrstva ložní ACL 22 (ABVH) s rozprostřením a zhutněním z nemodifikovaného asfaltu v pruhu šířky do 3 m, po zhutnění tl. 70 mm</t>
  </si>
  <si>
    <t>-1298018412</t>
  </si>
  <si>
    <t>https://podminky.urs.cz/item/CS_URS_2022_01/577166111</t>
  </si>
  <si>
    <t>792196593</t>
  </si>
  <si>
    <t>555458085</t>
  </si>
  <si>
    <t>-1755700251</t>
  </si>
  <si>
    <t>-163871690</t>
  </si>
  <si>
    <t>40005006316</t>
  </si>
  <si>
    <t>příruba speciální DN 50/D 63 mm s nástrčným hrdlem pro připojení PE potrubí, jištěná proti posunu</t>
  </si>
  <si>
    <t>-1295247092</t>
  </si>
  <si>
    <t>40008009016</t>
  </si>
  <si>
    <t>příruba speciální DN 80/D 90 mm s nástrčným hrdlem pro připojení PE potrubí, jištěná proti posunu</t>
  </si>
  <si>
    <t>1291446990</t>
  </si>
  <si>
    <t>857244122</t>
  </si>
  <si>
    <t>Montáž litinových tvarovek na potrubí litinovém tlakovém odbočných na potrubí z trub přírubových v otevřeném výkopu, kanálu nebo v šachtě DN 80</t>
  </si>
  <si>
    <t>-1823776165</t>
  </si>
  <si>
    <t>https://podminky.urs.cz/item/CS_URS_2022_01/857244122</t>
  </si>
  <si>
    <t>851008008016</t>
  </si>
  <si>
    <t>TVAROVKA T KUS 80-80</t>
  </si>
  <si>
    <t>-2038535674</t>
  </si>
  <si>
    <t>-930966618</t>
  </si>
  <si>
    <t>-1407558946</t>
  </si>
  <si>
    <t>-1148092581</t>
  </si>
  <si>
    <t>601359515</t>
  </si>
  <si>
    <t>871241211</t>
  </si>
  <si>
    <t>Montáž vodovodního potrubí z plastů v otevřeném výkopu z polyetylenu PE 100 svařovaných elektrotvarovkou SDR 11/PN16 D 90 x 8,2 mm</t>
  </si>
  <si>
    <t>969812729</t>
  </si>
  <si>
    <t>https://podminky.urs.cz/item/CS_URS_2022_01/871241211</t>
  </si>
  <si>
    <t>"zásobní řad Pševes - Drahoraz" 1010,00</t>
  </si>
  <si>
    <t>28618178R</t>
  </si>
  <si>
    <t>trubka vodovodní PE 100 Gerofit SDR 11  90x8,2mm,  s ochranným pláštěm z PP (typ 3 dle PAS 1075); 12m</t>
  </si>
  <si>
    <t>1986693554</t>
  </si>
  <si>
    <t>1010*1,015 'Přepočtené koeficientem množství</t>
  </si>
  <si>
    <t>871351151</t>
  </si>
  <si>
    <t>Montáž vodovodního potrubí z plastů v otevřeném výkopu z polyetylenu PE 100 svařovaných na tupo SDR 17/PN10 D 200 x 11,9 mm</t>
  </si>
  <si>
    <t>758537059</t>
  </si>
  <si>
    <t>https://podminky.urs.cz/item/CS_URS_2022_01/871351151</t>
  </si>
  <si>
    <t>14,0 "chránička protlaku</t>
  </si>
  <si>
    <t>28613581</t>
  </si>
  <si>
    <t>potrubí dvouvrstvé PE100 RC SDR17 200x11,9 dl 12m</t>
  </si>
  <si>
    <t>-1670128782</t>
  </si>
  <si>
    <t>14*1,015 'Přepočtené koeficientem množství</t>
  </si>
  <si>
    <t>877241101</t>
  </si>
  <si>
    <t>Montáž tvarovek na vodovodním plastovém potrubí z polyetylenu PE 100 elektrotvarovek SDR 11/PN16 spojek, oblouků nebo redukcí d 90</t>
  </si>
  <si>
    <t>426204116</t>
  </si>
  <si>
    <t>https://podminky.urs.cz/item/CS_URS_2022_01/877241101</t>
  </si>
  <si>
    <t>28612208R</t>
  </si>
  <si>
    <t>elektrospojka bez dorazu UB D 90 mm PE100 SDR11</t>
  </si>
  <si>
    <t>-1520802175</t>
  </si>
  <si>
    <t>28612224R</t>
  </si>
  <si>
    <t>elektrospojka s lehce vyrazitelným dorazem MB D 90 mm PE100 SDR11</t>
  </si>
  <si>
    <t>-141584162</t>
  </si>
  <si>
    <t>28612250R</t>
  </si>
  <si>
    <t>elektroredukce MR D 90/63 mm PE100 SDR11</t>
  </si>
  <si>
    <t>2135090431</t>
  </si>
  <si>
    <t>28612436R</t>
  </si>
  <si>
    <t>koleno 45° dlouhé provedení BW45° D 90 mm PE100 SDR11, tvarovka na tupo</t>
  </si>
  <si>
    <t>585762423</t>
  </si>
  <si>
    <t>28612445R</t>
  </si>
  <si>
    <t>koleno 30° dlouhé provedení BW30° D 90 mm PE100 SDR11, tvarovka na tupo</t>
  </si>
  <si>
    <t>-770195383</t>
  </si>
  <si>
    <t>28612571R</t>
  </si>
  <si>
    <t>lemový nákružek dlouhé provedení BE D 90 mm PE100 SDR11, tvarovka na tupo</t>
  </si>
  <si>
    <t>-1585728734</t>
  </si>
  <si>
    <t>28612586R</t>
  </si>
  <si>
    <t>profilovaná volná příruba BFL D 90/80 mm, tvárná litina poplastovaná PP vrstvou</t>
  </si>
  <si>
    <t>578538542</t>
  </si>
  <si>
    <t>28612646R</t>
  </si>
  <si>
    <t>oblouk 22° dlouhé provedení BB22° bezešvý D 90 mm PE100 SDR11, tvarovka na tupo</t>
  </si>
  <si>
    <t>850051559</t>
  </si>
  <si>
    <t>877241126</t>
  </si>
  <si>
    <t>Montáž tvarovek na vodovodním plastovém potrubí z polyetylenu PE 100 elektrotvarovek SDR 11/PN16 T-kusů navrtávacích s ventilem a 360° otočnou odbočkou d 90/32</t>
  </si>
  <si>
    <t>1284509492</t>
  </si>
  <si>
    <t>https://podminky.urs.cz/item/CS_URS_2022_01/877241126</t>
  </si>
  <si>
    <t>28612353R</t>
  </si>
  <si>
    <t>elektro navrtávací odbočkový ventil D 90/32 mm DAV (KIT) s prodl. hrdlem a spojkou PE100 SDR11</t>
  </si>
  <si>
    <t>-1971026917</t>
  </si>
  <si>
    <t>1112425544</t>
  </si>
  <si>
    <t>891241222</t>
  </si>
  <si>
    <t>Montáž vodovodních armatur na potrubí šoupátek nebo klapek uzavíracích v šachtách s ručním kolečkem DN 80</t>
  </si>
  <si>
    <t>-1880232332</t>
  </si>
  <si>
    <t>https://podminky.urs.cz/item/CS_URS_2022_01/891241222</t>
  </si>
  <si>
    <t>220255668</t>
  </si>
  <si>
    <t>1075203492</t>
  </si>
  <si>
    <t>292147817</t>
  </si>
  <si>
    <t>1340825862</t>
  </si>
  <si>
    <t>1672506871</t>
  </si>
  <si>
    <t>40020500001650</t>
  </si>
  <si>
    <t>-438314947</t>
  </si>
  <si>
    <t>780005000050</t>
  </si>
  <si>
    <t>-799270774</t>
  </si>
  <si>
    <t>89145050R</t>
  </si>
  <si>
    <t>Ventil pro redukci tlaku DN 50 mm - dodávka a montáž, přírubové připojení</t>
  </si>
  <si>
    <t>-1690667803</t>
  </si>
  <si>
    <t>892271111.1</t>
  </si>
  <si>
    <t>-1523405988</t>
  </si>
  <si>
    <t>-110133797</t>
  </si>
  <si>
    <t>536837695</t>
  </si>
  <si>
    <t>1834445765</t>
  </si>
  <si>
    <t>-1184344969</t>
  </si>
  <si>
    <t>414875042</t>
  </si>
  <si>
    <t>511147940</t>
  </si>
  <si>
    <t>1206658680</t>
  </si>
  <si>
    <t>-30098201</t>
  </si>
  <si>
    <t>-875893451</t>
  </si>
  <si>
    <t>578542675</t>
  </si>
  <si>
    <t>-162625295</t>
  </si>
  <si>
    <t>-1962817081</t>
  </si>
  <si>
    <t>-547900418</t>
  </si>
  <si>
    <t>-2104209526</t>
  </si>
  <si>
    <t>-2055856936</t>
  </si>
  <si>
    <t>-1097480554</t>
  </si>
  <si>
    <t>1010*1,1 'Přepočtené koeficientem množství</t>
  </si>
  <si>
    <t>-1479969128</t>
  </si>
  <si>
    <t>1010-(906+14) "mimo protlaky</t>
  </si>
  <si>
    <t>549516251</t>
  </si>
  <si>
    <t>899913134</t>
  </si>
  <si>
    <t>Koncové uzavírací manžety chrániček DN potrubí x DN chráničky DN 80 x 200</t>
  </si>
  <si>
    <t>-1677615589</t>
  </si>
  <si>
    <t>https://podminky.urs.cz/item/CS_URS_2022_01/899913134</t>
  </si>
  <si>
    <t>1576986889</t>
  </si>
  <si>
    <t>"ve staničení M 90,00-160,00" 3,20*4+(4,20+6,20)*2</t>
  </si>
  <si>
    <t>"ve staničení M 160,00-1010,00" 10*(3,20+2*1,80)</t>
  </si>
  <si>
    <t>"zásobní řad Pševes - Drahoraz - ve staničení M 0,00-90,00" 90,00*2</t>
  </si>
  <si>
    <t>-1501738963</t>
  </si>
  <si>
    <t>1102715027</t>
  </si>
  <si>
    <t>1647997340</t>
  </si>
  <si>
    <t>1033747314</t>
  </si>
  <si>
    <t>9*(279,546-41,846)</t>
  </si>
  <si>
    <t>-1458776192</t>
  </si>
  <si>
    <t>40,95+17,199</t>
  </si>
  <si>
    <t>-1471074833</t>
  </si>
  <si>
    <t>45,0+19,50</t>
  </si>
  <si>
    <t>1156249850</t>
  </si>
  <si>
    <t>35,851+79,20</t>
  </si>
  <si>
    <t>-410566441</t>
  </si>
  <si>
    <t>CS ÚRS 2021 01</t>
  </si>
  <si>
    <t>511457806</t>
  </si>
  <si>
    <t>https://podminky.urs.cz/item/CS_URS_2021_01/767861001</t>
  </si>
  <si>
    <t>1418291682</t>
  </si>
  <si>
    <t>SO_03 - Vodovodní řad Pševes - sever - oprava</t>
  </si>
  <si>
    <t>K. Hlaváčková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</si>
  <si>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</si>
  <si>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</si>
  <si>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-36007735</t>
  </si>
  <si>
    <t>https://podminky.urs.cz/item/CS_URS_2022_01/113107323</t>
  </si>
  <si>
    <t>(2,0*2,0) "jáma pro napojení/ protlaková jáma</t>
  </si>
  <si>
    <t>Součet - podkladní vrstva, asf.komunikace III.tř.</t>
  </si>
  <si>
    <t>1994240923</t>
  </si>
  <si>
    <t>(2,4*2,4) "jáma pro napojení/ protlaková jáma</t>
  </si>
  <si>
    <t>581535313</t>
  </si>
  <si>
    <t>(3,2*2,8)+(2,8*2,6) "jáma pro napojení/ protlaková jáma</t>
  </si>
  <si>
    <t>Součet - živ.podklady, asf.komunikace III.tř.</t>
  </si>
  <si>
    <t>-1541412497</t>
  </si>
  <si>
    <t>(3,6*3,0) "jáma pro napojení/ protlaková jáma</t>
  </si>
  <si>
    <t>Součet - živ.kryt, asf.komunikace III.tř</t>
  </si>
  <si>
    <t>-1040804771</t>
  </si>
  <si>
    <t>0,20*73,950 "20% celk.objemu hloubených vykopávek</t>
  </si>
  <si>
    <t>131151202</t>
  </si>
  <si>
    <t>Hloubení zapažených jam a zářezů strojně s urovnáním dna do předepsaného profilu a spádu v hornině třídy těžitelnosti I skupiny 1 a 2 přes 20 do 50 m3</t>
  </si>
  <si>
    <t>-302051720</t>
  </si>
  <si>
    <t>https://podminky.urs.cz/item/CS_URS_2022_01/131151202</t>
  </si>
  <si>
    <t>0,40*((2,0*2,0*1,4)+5*(2,0*2,0*2,0)) "protlakové jámy, řízený protlak</t>
  </si>
  <si>
    <t>0,40*(7*(1,5*1,5*1,8)) "jámy pro navrtávky VP</t>
  </si>
  <si>
    <t>Mezisoučet - hloubení jam do hl.v. 2,5m</t>
  </si>
  <si>
    <t>131251202</t>
  </si>
  <si>
    <t>Hloubení zapažených jam a zářezů strojně s urovnáním dna do předepsaného profilu a spádu v hornině třídy těžitelnosti I skupiny 3 přes 20 do 50 m3</t>
  </si>
  <si>
    <t>2064354152</t>
  </si>
  <si>
    <t>https://podminky.urs.cz/item/CS_URS_2022_01/131251202</t>
  </si>
  <si>
    <t>1946112082</t>
  </si>
  <si>
    <t>0,20*((2,0*2,0*1,4)+5*(2,0*2,0*2,0)) "protlakové jámy, řízený protlak</t>
  </si>
  <si>
    <t>0,20*(7*(1,5*1,5*1,8)) "jámy pro navrtávky VP</t>
  </si>
  <si>
    <t>141721251</t>
  </si>
  <si>
    <t>Řízený zemní protlak délky protlaku přes 50 do 100 m v hornině třídy těžitelnosti I a II, skupiny 1 až 4 včetně protlačení trub v hloubce do 6 m vnějšího průměru vrtu do 90 mm</t>
  </si>
  <si>
    <t>-1172027605</t>
  </si>
  <si>
    <t>https://podminky.urs.cz/item/CS_URS_2022_01/141721251</t>
  </si>
  <si>
    <t>-2037591199</t>
  </si>
  <si>
    <t>6*(2*2,0*2,0) "protlakové jámy, řízený protlak</t>
  </si>
  <si>
    <t>7*(2*1,5*1,8) "jámy pro navrtávky VP</t>
  </si>
  <si>
    <t>-10303234</t>
  </si>
  <si>
    <t>1825792817</t>
  </si>
  <si>
    <t>-1110135301</t>
  </si>
  <si>
    <t>-268325101</t>
  </si>
  <si>
    <t>3,975+15,503</t>
  </si>
  <si>
    <t>-14,790</t>
  </si>
  <si>
    <t>0,50*54,472 "odvoz zeminy nevhodné pro zásyp</t>
  </si>
  <si>
    <t>27,236 "dovoz zeminy pro zásyp</t>
  </si>
  <si>
    <t>-1696968856</t>
  </si>
  <si>
    <t>14,790 "přebytečný výkopek</t>
  </si>
  <si>
    <t>-1587870286</t>
  </si>
  <si>
    <t>27,236 "nakládání zeminy pro výměnu zásypu</t>
  </si>
  <si>
    <t>1444221311</t>
  </si>
  <si>
    <t xml:space="preserve">19,478 "přebytečný výkopek </t>
  </si>
  <si>
    <t>27,236 "zemina nevhodná pro zásyp</t>
  </si>
  <si>
    <t>-2011742067</t>
  </si>
  <si>
    <t>73,950 "objem hl.vykopávek jam</t>
  </si>
  <si>
    <t>Mezisoučet - celkový objem hloubených vykopávek</t>
  </si>
  <si>
    <t>-(3,975+15,503) "přebytečný výkopek</t>
  </si>
  <si>
    <t>-1172423906</t>
  </si>
  <si>
    <t>0,50*54,472 "50% objemu zeminy pro zásyp</t>
  </si>
  <si>
    <t>27,236*1,9 'Přepočtené koeficientem množství</t>
  </si>
  <si>
    <t>-1822584024</t>
  </si>
  <si>
    <t>6*(2*2*0,39)+7*(1,5*1,5*0,39) "uložení potrubí v místech protl.jam a jam pro navrtávky VP</t>
  </si>
  <si>
    <t>-438268856</t>
  </si>
  <si>
    <t>15,503*2 'Přepočtené koeficientem množství</t>
  </si>
  <si>
    <t>451572111</t>
  </si>
  <si>
    <t>Lože pod potrubí, stoky a drobné objekty v otevřeném výkopu z kameniva drobného těženého 0 až 4 mm</t>
  </si>
  <si>
    <t>68579625</t>
  </si>
  <si>
    <t>https://podminky.urs.cz/item/CS_URS_2022_01/451572111</t>
  </si>
  <si>
    <t>6*(2*2*0,1)+7*(1,5*1,5*0,1) "uložení potrubí v místech protl.jam a jam pro navrtávky VP</t>
  </si>
  <si>
    <t>Součet - uložení potrubí a objektů</t>
  </si>
  <si>
    <t>-1446625012</t>
  </si>
  <si>
    <t>6*(0,5*0,5*0,5)</t>
  </si>
  <si>
    <t>-77939453</t>
  </si>
  <si>
    <t>6*(4*0,5*0,5)</t>
  </si>
  <si>
    <t>564271111</t>
  </si>
  <si>
    <t>Podklad nebo podsyp ze štěrkopísku ŠP s rozprostřením, vlhčením a zhutněním plochy přes 100 m2, po zhutnění tl. 250 mm</t>
  </si>
  <si>
    <t>-355020494</t>
  </si>
  <si>
    <t>https://podminky.urs.cz/item/CS_URS_2022_01/564271111</t>
  </si>
  <si>
    <t>-419203848</t>
  </si>
  <si>
    <t>(2,8*2,6) "jáma pro napojení/ protlaková jáma</t>
  </si>
  <si>
    <t>750835063</t>
  </si>
  <si>
    <t>565565488</t>
  </si>
  <si>
    <t>-964300839</t>
  </si>
  <si>
    <t>-637334480</t>
  </si>
  <si>
    <t>1237684826</t>
  </si>
  <si>
    <t>(3,2*2,8) "jáma pro napojení/ protlaková jáma</t>
  </si>
  <si>
    <t>-223660469</t>
  </si>
  <si>
    <t>505008020016</t>
  </si>
  <si>
    <t>KOLENO PATNÍ PŘÍRUBOVÉ LITINOVÉ DLOUHÉ DN 80</t>
  </si>
  <si>
    <t>1326845399</t>
  </si>
  <si>
    <t>-305441007</t>
  </si>
  <si>
    <t>TVAROVKA ODBOČNÁ T-KUS DN 80-80</t>
  </si>
  <si>
    <t>-1285362444</t>
  </si>
  <si>
    <t>1401704005</t>
  </si>
  <si>
    <t>361,0+51,0</t>
  </si>
  <si>
    <t>1349957788</t>
  </si>
  <si>
    <t>412*1,015 'Přepočtené koeficientem množství</t>
  </si>
  <si>
    <t>877161101</t>
  </si>
  <si>
    <t>Montáž tvarovek na vodovodním plastovém potrubí z polyetylenu PE 100 elektrotvarovek SDR 11/PN16 spojek, oblouků nebo redukcí d 32</t>
  </si>
  <si>
    <t>1221994567</t>
  </si>
  <si>
    <t>https://podminky.urs.cz/item/CS_URS_2022_01/877161101</t>
  </si>
  <si>
    <t>28612219R</t>
  </si>
  <si>
    <t>elektrospojka s lehce vyrazitelným dorazem MB D 32 mm PE100 SDR11</t>
  </si>
  <si>
    <t>-1546531875</t>
  </si>
  <si>
    <t>877211101</t>
  </si>
  <si>
    <t>Montáž tvarovek na vodovodním plastovém potrubí z polyetylenu PE 100 elektrotvarovek SDR 11/PN16 spojek, oblouků nebo redukcí d 63</t>
  </si>
  <si>
    <t>-747638106</t>
  </si>
  <si>
    <t>https://podminky.urs.cz/item/CS_URS_2022_01/877211101</t>
  </si>
  <si>
    <t>28612222R</t>
  </si>
  <si>
    <t>elektrospojka s lehce vyrazitelným dorazem MB D 63 mm PE100 SDR11</t>
  </si>
  <si>
    <t>-1339141151</t>
  </si>
  <si>
    <t>-291459375</t>
  </si>
  <si>
    <t>1776479221</t>
  </si>
  <si>
    <t>523577857</t>
  </si>
  <si>
    <t>4179474</t>
  </si>
  <si>
    <t>812605125</t>
  </si>
  <si>
    <t>1699400994</t>
  </si>
  <si>
    <t>elektro navrtávací odbočkový ventil D 90/32 mm DAV s prodlouženým hrdlem PE100 SDR11</t>
  </si>
  <si>
    <t>-1178718220</t>
  </si>
  <si>
    <t>877241127</t>
  </si>
  <si>
    <t>Montáž tvarovek na vodovodním plastovém potrubí z polyetylenu PE 100 elektrotvarovek SDR 11/PN16 T-kusů navrtávacích s ventilem a 360° otočnou odbočkou d 90/63</t>
  </si>
  <si>
    <t>1758272512</t>
  </si>
  <si>
    <t>https://podminky.urs.cz/item/CS_URS_2022_01/877241127</t>
  </si>
  <si>
    <t>28612356R</t>
  </si>
  <si>
    <t>elektro navrtávací odbočkový ventil D 90/63 mm DAV s prodlouženým hrdlem PE100 SDR11</t>
  </si>
  <si>
    <t>1696927597</t>
  </si>
  <si>
    <t>-1608583133</t>
  </si>
  <si>
    <t>2139307102</t>
  </si>
  <si>
    <t>-735969444</t>
  </si>
  <si>
    <t>860776405</t>
  </si>
  <si>
    <t>591427009</t>
  </si>
  <si>
    <t>-1849749760</t>
  </si>
  <si>
    <t>892241111</t>
  </si>
  <si>
    <t>Tlakové zkoušky vodou na potrubí DN do 80</t>
  </si>
  <si>
    <t>-1700691415</t>
  </si>
  <si>
    <t>https://podminky.urs.cz/item/CS_URS_2022_01/892241111</t>
  </si>
  <si>
    <t>-1651238185</t>
  </si>
  <si>
    <t>1799316239</t>
  </si>
  <si>
    <t>89490004R</t>
  </si>
  <si>
    <t>Přepojení potrubí stávající vodovodní přípojky D 63 mm - kompletní provedení včetně přerušení a úpravy stáv.potrubí, dokopávka max. do 2,0 m, dodávka potřebného materiálu ( spojky, přechodky apod.)</t>
  </si>
  <si>
    <t>-2121389255</t>
  </si>
  <si>
    <t>89490106R</t>
  </si>
  <si>
    <t>Přerušení/odříznutí potrubí stávajícího vodovodního řadu D 63 mm - kompletní provedení a dodávka včetně zaslepení stáv.potrubí</t>
  </si>
  <si>
    <t>-915994669</t>
  </si>
  <si>
    <t>1351227192</t>
  </si>
  <si>
    <t>-1826162211</t>
  </si>
  <si>
    <t>673961390</t>
  </si>
  <si>
    <t>-426710411</t>
  </si>
  <si>
    <t>-841580977</t>
  </si>
  <si>
    <t>1422738061</t>
  </si>
  <si>
    <t>-1943942587</t>
  </si>
  <si>
    <t>2023936901</t>
  </si>
  <si>
    <t>PODKLADOVÁ DESKA  POD HYDRANTOVÝ POKLOP</t>
  </si>
  <si>
    <t>-2014864334</t>
  </si>
  <si>
    <t>1230188082</t>
  </si>
  <si>
    <t>79544068</t>
  </si>
  <si>
    <t>1854271257</t>
  </si>
  <si>
    <t>1062285166</t>
  </si>
  <si>
    <t>-2060695812</t>
  </si>
  <si>
    <t>3,6+(2*3,0) "jáma pro napojení/ protlaková jáma</t>
  </si>
  <si>
    <t>Součet - řezání krytu asf.komunikace III.tř.</t>
  </si>
  <si>
    <t>2139380588</t>
  </si>
  <si>
    <t>Poznámka k položce:_x000D_
přesun kameniva a asfaltu vybouraného v komunikacích</t>
  </si>
  <si>
    <t>1414068141</t>
  </si>
  <si>
    <t>9*8,650</t>
  </si>
  <si>
    <t>230614820</t>
  </si>
  <si>
    <t>-835786768</t>
  </si>
  <si>
    <t>707917015</t>
  </si>
  <si>
    <t>3,573+1,242</t>
  </si>
  <si>
    <t>-1097998207</t>
  </si>
  <si>
    <t>VRN - Vedlejší rozpočtové náklady a náklady s umístěním stavby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</si>
  <si>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</si>
  <si>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</si>
  <si>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</si>
  <si>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</si>
  <si>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</si>
  <si>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</si>
  <si>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</si>
  <si>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Vedlejší rozpočtové náklady</t>
  </si>
  <si>
    <t>VRN1</t>
  </si>
  <si>
    <t>Průzkumné, geodetické a projektové práce</t>
  </si>
  <si>
    <t>011135000R</t>
  </si>
  <si>
    <t>Hydrogeologický dohled základní</t>
  </si>
  <si>
    <t>…</t>
  </si>
  <si>
    <t>1024</t>
  </si>
  <si>
    <t>423535250</t>
  </si>
  <si>
    <t>011303000</t>
  </si>
  <si>
    <t>Archeologická činnost bez rozlišení</t>
  </si>
  <si>
    <t>1960566770</t>
  </si>
  <si>
    <t>https://podminky.urs.cz/item/CS_URS_2022_01/011303000</t>
  </si>
  <si>
    <t>Poznámka k položce:_x000D_
- archeologický dohled a základní průzkum</t>
  </si>
  <si>
    <t>012103000</t>
  </si>
  <si>
    <t>Geodetické práce před výstavbou</t>
  </si>
  <si>
    <t>-903802656</t>
  </si>
  <si>
    <t>https://podminky.urs.cz/item/CS_URS_2022_01/012103000</t>
  </si>
  <si>
    <t>Poznámka k položce:_x000D_
- vytýčení stavby - trasy vodovodních řadů a objektů_x000D_
- vytýčení stáv. inženýrských sítí</t>
  </si>
  <si>
    <t>012303000</t>
  </si>
  <si>
    <t>Geodetické práce po výstavbě</t>
  </si>
  <si>
    <t>1034766625</t>
  </si>
  <si>
    <t>https://podminky.urs.cz/item/CS_URS_2022_01/012303000</t>
  </si>
  <si>
    <t>Poznámka k položce:_x000D_
1/ zaměření skutečného provedení stavby_x000D_
   - vodovodní řady celk. délka 1092,0 m_x000D_
2/ vyhotovení geometrických plánů</t>
  </si>
  <si>
    <t>013254000</t>
  </si>
  <si>
    <t>Dokumentace skutečného provedení stavby</t>
  </si>
  <si>
    <t>770162506</t>
  </si>
  <si>
    <t>https://podminky.urs.cz/item/CS_URS_2022_01/013254000</t>
  </si>
  <si>
    <t>Poznámka k položce:_x000D_
- vypracování DSPS (výkresová a textová)  - v počtu paré 4_x000D_
- vypracování DSPS (elektronická verze ve formátu *dgn, *dwg, *pdf) - 2x CD</t>
  </si>
  <si>
    <t>VRN3</t>
  </si>
  <si>
    <t>Zařízení staveniště</t>
  </si>
  <si>
    <t>030001000</t>
  </si>
  <si>
    <t>1648114529</t>
  </si>
  <si>
    <t>https://podminky.urs.cz/item/CS_URS_2022_01/030001000</t>
  </si>
  <si>
    <t>Poznámka k položce:_x000D_
- úprava plochy pro ZS, zajištění energií, zřízení vybavení, oplocení, osvětlení a zabezpečení, zrušení ZS</t>
  </si>
  <si>
    <t>VRN4</t>
  </si>
  <si>
    <t>Inženýrská činnost</t>
  </si>
  <si>
    <t>043194000</t>
  </si>
  <si>
    <t>Ostatní zkoušky</t>
  </si>
  <si>
    <t>1089441766</t>
  </si>
  <si>
    <t>https://podminky.urs.cz/item/CS_URS_2022_01/043194000</t>
  </si>
  <si>
    <t>Poznámka k položce:_x000D_
- např. provedení hutnících zkoušek v komunikacích - počet 20x ( SO 01 - 7x, SO 02 - 13x )</t>
  </si>
  <si>
    <t>049103000</t>
  </si>
  <si>
    <t>Náklady vzniklé v souvislosti s realizací stavby</t>
  </si>
  <si>
    <t>1954637475</t>
  </si>
  <si>
    <t>https://podminky.urs.cz/item/CS_URS_2022_01/049103000</t>
  </si>
  <si>
    <t>Poznámka k položce:_x000D_
- náklady na dočasný zábor pozemků_x000D_
- úhrada oprávněných poplatků</t>
  </si>
  <si>
    <t>VRN5</t>
  </si>
  <si>
    <t>Finanční náklady</t>
  </si>
  <si>
    <t>052103000</t>
  </si>
  <si>
    <t>Rezerva investora</t>
  </si>
  <si>
    <t>184586717</t>
  </si>
  <si>
    <t>https://podminky.urs.cz/item/CS_URS_2022_01/052103000</t>
  </si>
  <si>
    <t>VRN7</t>
  </si>
  <si>
    <t>Provozní vlivy</t>
  </si>
  <si>
    <t>072002000</t>
  </si>
  <si>
    <t>Silniční provoz</t>
  </si>
  <si>
    <t>-1315533938</t>
  </si>
  <si>
    <t>https://podminky.urs.cz/item/CS_URS_2022_01/072002000</t>
  </si>
  <si>
    <t>Poznámka k položce:_x000D_
- omezení dopravy v místě stavby_x000D_
- dopravně inženýrské opatření - zřízení, údržba, přemístění a odstranění dočasného dopravního značení po dobu výstavby _x000D_
- projednání dopravního značení k dopravním omezením s pověřenými organizacemi</t>
  </si>
  <si>
    <t>VRN9</t>
  </si>
  <si>
    <t>Ostatní náklady</t>
  </si>
  <si>
    <t>091002000</t>
  </si>
  <si>
    <t>Ostatní náklady související s objektem</t>
  </si>
  <si>
    <t>-1292381377</t>
  </si>
  <si>
    <t>https://podminky.urs.cz/item/CS_URS_2022_01/091002000</t>
  </si>
  <si>
    <t>Poznámka k položce:_x000D_
- zřízení a zabezpečení provizorních vstupů a vjezdů ke stávajícím objektům po dobu výstavby</t>
  </si>
  <si>
    <t>091804000R</t>
  </si>
  <si>
    <t>Provizorní zásobování nemovitostí vodou - provedení suchovodu v dl. stanovené investorem 166,0 m</t>
  </si>
  <si>
    <t>547867301</t>
  </si>
  <si>
    <t>Poznámka k položce:_x000D_
- provedení suchovodu při realizaci výměny vodovodu včetně všech doprovodných činností_x000D_
- délka stanovená investorem - 166,0 m_x000D_
- realizace suchovodu podléhá schválení investora po ověření potřeby přímo na místě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</si>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</sst>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 wrapText="1"/>
    </xf>
    <xf numFmtId="0" fontId="37" fillId="2" borderId="20" xfId="0" applyFont="1" applyFill="1" applyBorder="1" applyAlignment="1" applyProtection="1">
      <alignment horizontal="left" vertical="center"/>
      <protection locked="0"/>
    </xf>
    <xf numFmtId="0" fontId="37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 wrapText="1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43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1/141721215" TargetMode="External"/><Relationship Id="rId18" Type="http://schemas.openxmlformats.org/officeDocument/2006/relationships/hyperlink" Target="https://podminky.urs.cz/item/CS_URS_2022_01/151201211" TargetMode="External"/><Relationship Id="rId26" Type="http://schemas.openxmlformats.org/officeDocument/2006/relationships/hyperlink" Target="https://podminky.urs.cz/item/CS_URS_2022_01/171201201" TargetMode="External"/><Relationship Id="rId39" Type="http://schemas.openxmlformats.org/officeDocument/2006/relationships/hyperlink" Target="https://podminky.urs.cz/item/CS_URS_2022_01/577134111" TargetMode="External"/><Relationship Id="rId21" Type="http://schemas.openxmlformats.org/officeDocument/2006/relationships/hyperlink" Target="https://podminky.urs.cz/item/CS_URS_2022_01/162301501" TargetMode="External"/><Relationship Id="rId34" Type="http://schemas.openxmlformats.org/officeDocument/2006/relationships/hyperlink" Target="https://podminky.urs.cz/item/CS_URS_2022_01/452351101" TargetMode="External"/><Relationship Id="rId42" Type="http://schemas.openxmlformats.org/officeDocument/2006/relationships/hyperlink" Target="https://podminky.urs.cz/item/CS_URS_2022_01/857251141" TargetMode="External"/><Relationship Id="rId47" Type="http://schemas.openxmlformats.org/officeDocument/2006/relationships/hyperlink" Target="https://podminky.urs.cz/item/CS_URS_2022_01/877251101" TargetMode="External"/><Relationship Id="rId50" Type="http://schemas.openxmlformats.org/officeDocument/2006/relationships/hyperlink" Target="https://podminky.urs.cz/item/CS_URS_2022_01/891213321" TargetMode="External"/><Relationship Id="rId55" Type="http://schemas.openxmlformats.org/officeDocument/2006/relationships/hyperlink" Target="https://podminky.urs.cz/item/CS_URS_2022_01/891247111" TargetMode="External"/><Relationship Id="rId63" Type="http://schemas.openxmlformats.org/officeDocument/2006/relationships/hyperlink" Target="https://podminky.urs.cz/item/CS_URS_2022_01/894302262" TargetMode="External"/><Relationship Id="rId68" Type="http://schemas.openxmlformats.org/officeDocument/2006/relationships/hyperlink" Target="https://podminky.urs.cz/item/CS_URS_2022_01/899104112" TargetMode="External"/><Relationship Id="rId76" Type="http://schemas.openxmlformats.org/officeDocument/2006/relationships/hyperlink" Target="https://podminky.urs.cz/item/CS_URS_2022_01/899721111" TargetMode="External"/><Relationship Id="rId84" Type="http://schemas.openxmlformats.org/officeDocument/2006/relationships/hyperlink" Target="https://podminky.urs.cz/item/CS_URS_2022_01/997221873" TargetMode="External"/><Relationship Id="rId89" Type="http://schemas.openxmlformats.org/officeDocument/2006/relationships/hyperlink" Target="https://podminky.urs.cz/item/CS_URS_2022_01/711141559" TargetMode="External"/><Relationship Id="rId7" Type="http://schemas.openxmlformats.org/officeDocument/2006/relationships/hyperlink" Target="https://podminky.urs.cz/item/CS_URS_2022_01/129001101" TargetMode="External"/><Relationship Id="rId71" Type="http://schemas.openxmlformats.org/officeDocument/2006/relationships/hyperlink" Target="https://podminky.urs.cz/item/CS_URS_2022_01/899401113" TargetMode="External"/><Relationship Id="rId92" Type="http://schemas.openxmlformats.org/officeDocument/2006/relationships/hyperlink" Target="https://podminky.urs.cz/item/CS_URS_2022_01/767861001" TargetMode="External"/><Relationship Id="rId2" Type="http://schemas.openxmlformats.org/officeDocument/2006/relationships/hyperlink" Target="https://podminky.urs.cz/item/CS_URS_2022_01/113107164" TargetMode="External"/><Relationship Id="rId16" Type="http://schemas.openxmlformats.org/officeDocument/2006/relationships/hyperlink" Target="https://podminky.urs.cz/item/CS_URS_2022_01/151201111" TargetMode="External"/><Relationship Id="rId29" Type="http://schemas.openxmlformats.org/officeDocument/2006/relationships/hyperlink" Target="https://podminky.urs.cz/item/CS_URS_2022_01/175151101" TargetMode="External"/><Relationship Id="rId11" Type="http://schemas.openxmlformats.org/officeDocument/2006/relationships/hyperlink" Target="https://podminky.urs.cz/item/CS_URS_2022_01/132154204" TargetMode="External"/><Relationship Id="rId24" Type="http://schemas.openxmlformats.org/officeDocument/2006/relationships/hyperlink" Target="https://podminky.urs.cz/item/CS_URS_2022_01/162751137" TargetMode="External"/><Relationship Id="rId32" Type="http://schemas.openxmlformats.org/officeDocument/2006/relationships/hyperlink" Target="https://podminky.urs.cz/item/CS_URS_2022_01/452313131" TargetMode="External"/><Relationship Id="rId37" Type="http://schemas.openxmlformats.org/officeDocument/2006/relationships/hyperlink" Target="https://podminky.urs.cz/item/CS_URS_2022_01/565145101" TargetMode="External"/><Relationship Id="rId40" Type="http://schemas.openxmlformats.org/officeDocument/2006/relationships/hyperlink" Target="https://podminky.urs.cz/item/CS_URS_2022_01/852242122" TargetMode="External"/><Relationship Id="rId45" Type="http://schemas.openxmlformats.org/officeDocument/2006/relationships/hyperlink" Target="https://podminky.urs.cz/item/CS_URS_2022_01/871251211" TargetMode="External"/><Relationship Id="rId53" Type="http://schemas.openxmlformats.org/officeDocument/2006/relationships/hyperlink" Target="https://podminky.urs.cz/item/CS_URS_2022_01/891264121" TargetMode="External"/><Relationship Id="rId58" Type="http://schemas.openxmlformats.org/officeDocument/2006/relationships/hyperlink" Target="https://podminky.urs.cz/item/CS_URS_2022_01/891359111" TargetMode="External"/><Relationship Id="rId66" Type="http://schemas.openxmlformats.org/officeDocument/2006/relationships/hyperlink" Target="https://podminky.urs.cz/item/CS_URS_2022_01/894608112" TargetMode="External"/><Relationship Id="rId74" Type="http://schemas.openxmlformats.org/officeDocument/2006/relationships/hyperlink" Target="https://podminky.urs.cz/item/CS_URS_2022_01/899623151" TargetMode="External"/><Relationship Id="rId79" Type="http://schemas.openxmlformats.org/officeDocument/2006/relationships/hyperlink" Target="https://podminky.urs.cz/item/CS_URS_2022_01/919731121" TargetMode="External"/><Relationship Id="rId87" Type="http://schemas.openxmlformats.org/officeDocument/2006/relationships/hyperlink" Target="https://podminky.urs.cz/item/CS_URS_2022_01/711111001" TargetMode="External"/><Relationship Id="rId5" Type="http://schemas.openxmlformats.org/officeDocument/2006/relationships/hyperlink" Target="https://podminky.urs.cz/item/CS_URS_2022_01/113107342" TargetMode="External"/><Relationship Id="rId61" Type="http://schemas.openxmlformats.org/officeDocument/2006/relationships/hyperlink" Target="https://podminky.urs.cz/item/CS_URS_2022_01/894201131" TargetMode="External"/><Relationship Id="rId82" Type="http://schemas.openxmlformats.org/officeDocument/2006/relationships/hyperlink" Target="https://podminky.urs.cz/item/CS_URS_2022_01/997221579" TargetMode="External"/><Relationship Id="rId90" Type="http://schemas.openxmlformats.org/officeDocument/2006/relationships/hyperlink" Target="https://podminky.urs.cz/item/CS_URS_2022_01/711142559" TargetMode="External"/><Relationship Id="rId19" Type="http://schemas.openxmlformats.org/officeDocument/2006/relationships/hyperlink" Target="https://podminky.urs.cz/item/CS_URS_2022_01/151201301" TargetMode="External"/><Relationship Id="rId14" Type="http://schemas.openxmlformats.org/officeDocument/2006/relationships/hyperlink" Target="https://podminky.urs.cz/item/CS_URS_2022_01/141721252" TargetMode="External"/><Relationship Id="rId22" Type="http://schemas.openxmlformats.org/officeDocument/2006/relationships/hyperlink" Target="https://podminky.urs.cz/item/CS_URS_2022_01/162551108" TargetMode="External"/><Relationship Id="rId27" Type="http://schemas.openxmlformats.org/officeDocument/2006/relationships/hyperlink" Target="https://podminky.urs.cz/item/CS_URS_2022_01/171201231" TargetMode="External"/><Relationship Id="rId30" Type="http://schemas.openxmlformats.org/officeDocument/2006/relationships/hyperlink" Target="https://podminky.urs.cz/item/CS_URS_2022_01/451573111" TargetMode="External"/><Relationship Id="rId35" Type="http://schemas.openxmlformats.org/officeDocument/2006/relationships/hyperlink" Target="https://podminky.urs.cz/item/CS_URS_2022_01/452368211" TargetMode="External"/><Relationship Id="rId43" Type="http://schemas.openxmlformats.org/officeDocument/2006/relationships/hyperlink" Target="https://podminky.urs.cz/item/CS_URS_2022_01/857262122" TargetMode="External"/><Relationship Id="rId48" Type="http://schemas.openxmlformats.org/officeDocument/2006/relationships/hyperlink" Target="https://podminky.urs.cz/item/CS_URS_2022_01/877251126" TargetMode="External"/><Relationship Id="rId56" Type="http://schemas.openxmlformats.org/officeDocument/2006/relationships/hyperlink" Target="https://podminky.urs.cz/item/CS_URS_2022_01/891261112" TargetMode="External"/><Relationship Id="rId64" Type="http://schemas.openxmlformats.org/officeDocument/2006/relationships/hyperlink" Target="https://podminky.urs.cz/item/CS_URS_2022_01/894502201" TargetMode="External"/><Relationship Id="rId69" Type="http://schemas.openxmlformats.org/officeDocument/2006/relationships/hyperlink" Target="https://podminky.urs.cz/item/CS_URS_2022_01/899401111" TargetMode="External"/><Relationship Id="rId77" Type="http://schemas.openxmlformats.org/officeDocument/2006/relationships/hyperlink" Target="https://podminky.urs.cz/item/CS_URS_2022_01/899722112" TargetMode="External"/><Relationship Id="rId8" Type="http://schemas.openxmlformats.org/officeDocument/2006/relationships/hyperlink" Target="https://podminky.urs.cz/item/CS_URS_2022_01/131151201" TargetMode="External"/><Relationship Id="rId51" Type="http://schemas.openxmlformats.org/officeDocument/2006/relationships/hyperlink" Target="https://podminky.urs.cz/item/CS_URS_2022_01/891241112" TargetMode="External"/><Relationship Id="rId72" Type="http://schemas.openxmlformats.org/officeDocument/2006/relationships/hyperlink" Target="https://podminky.urs.cz/item/CS_URS_2022_01/899501411" TargetMode="External"/><Relationship Id="rId80" Type="http://schemas.openxmlformats.org/officeDocument/2006/relationships/hyperlink" Target="https://podminky.urs.cz/item/CS_URS_2022_01/919735111" TargetMode="External"/><Relationship Id="rId85" Type="http://schemas.openxmlformats.org/officeDocument/2006/relationships/hyperlink" Target="https://podminky.urs.cz/item/CS_URS_2022_01/997221875" TargetMode="External"/><Relationship Id="rId93" Type="http://schemas.openxmlformats.org/officeDocument/2006/relationships/drawing" Target="../drawings/drawing2.xml"/><Relationship Id="rId3" Type="http://schemas.openxmlformats.org/officeDocument/2006/relationships/hyperlink" Target="https://podminky.urs.cz/item/CS_URS_2022_01/113107182" TargetMode="External"/><Relationship Id="rId12" Type="http://schemas.openxmlformats.org/officeDocument/2006/relationships/hyperlink" Target="https://podminky.urs.cz/item/CS_URS_2022_01/132254204" TargetMode="External"/><Relationship Id="rId17" Type="http://schemas.openxmlformats.org/officeDocument/2006/relationships/hyperlink" Target="https://podminky.urs.cz/item/CS_URS_2022_01/151201201" TargetMode="External"/><Relationship Id="rId25" Type="http://schemas.openxmlformats.org/officeDocument/2006/relationships/hyperlink" Target="https://podminky.urs.cz/item/CS_URS_2022_01/167151111" TargetMode="External"/><Relationship Id="rId33" Type="http://schemas.openxmlformats.org/officeDocument/2006/relationships/hyperlink" Target="https://podminky.urs.cz/item/CS_URS_2022_01/452321131" TargetMode="External"/><Relationship Id="rId38" Type="http://schemas.openxmlformats.org/officeDocument/2006/relationships/hyperlink" Target="https://podminky.urs.cz/item/CS_URS_2022_01/573211111" TargetMode="External"/><Relationship Id="rId46" Type="http://schemas.openxmlformats.org/officeDocument/2006/relationships/hyperlink" Target="https://podminky.urs.cz/item/CS_URS_2022_01/871351152" TargetMode="External"/><Relationship Id="rId59" Type="http://schemas.openxmlformats.org/officeDocument/2006/relationships/hyperlink" Target="https://podminky.urs.cz/item/CS_URS_2022_01/892271111" TargetMode="External"/><Relationship Id="rId67" Type="http://schemas.openxmlformats.org/officeDocument/2006/relationships/hyperlink" Target="https://podminky.urs.cz/item/CS_URS_2022_01/894608211" TargetMode="External"/><Relationship Id="rId20" Type="http://schemas.openxmlformats.org/officeDocument/2006/relationships/hyperlink" Target="https://podminky.urs.cz/item/CS_URS_2022_01/151201311" TargetMode="External"/><Relationship Id="rId41" Type="http://schemas.openxmlformats.org/officeDocument/2006/relationships/hyperlink" Target="https://podminky.urs.cz/item/CS_URS_2022_01/857242122" TargetMode="External"/><Relationship Id="rId54" Type="http://schemas.openxmlformats.org/officeDocument/2006/relationships/hyperlink" Target="https://podminky.urs.cz/item/CS_URS_2022_01/891265321" TargetMode="External"/><Relationship Id="rId62" Type="http://schemas.openxmlformats.org/officeDocument/2006/relationships/hyperlink" Target="https://podminky.urs.cz/item/CS_URS_2022_01/894302162" TargetMode="External"/><Relationship Id="rId70" Type="http://schemas.openxmlformats.org/officeDocument/2006/relationships/hyperlink" Target="https://podminky.urs.cz/item/CS_URS_2022_01/899401112" TargetMode="External"/><Relationship Id="rId75" Type="http://schemas.openxmlformats.org/officeDocument/2006/relationships/hyperlink" Target="https://podminky.urs.cz/item/CS_URS_2022_01/899713111" TargetMode="External"/><Relationship Id="rId83" Type="http://schemas.openxmlformats.org/officeDocument/2006/relationships/hyperlink" Target="https://podminky.urs.cz/item/CS_URS_2022_01/997221861" TargetMode="External"/><Relationship Id="rId88" Type="http://schemas.openxmlformats.org/officeDocument/2006/relationships/hyperlink" Target="https://podminky.urs.cz/item/CS_URS_2022_01/711112001" TargetMode="External"/><Relationship Id="rId91" Type="http://schemas.openxmlformats.org/officeDocument/2006/relationships/hyperlink" Target="https://podminky.urs.cz/item/CS_URS_2022_01/998711101" TargetMode="External"/><Relationship Id="rId1" Type="http://schemas.openxmlformats.org/officeDocument/2006/relationships/hyperlink" Target="https://podminky.urs.cz/item/CS_URS_2022_01/111211101" TargetMode="External"/><Relationship Id="rId6" Type="http://schemas.openxmlformats.org/officeDocument/2006/relationships/hyperlink" Target="https://podminky.urs.cz/item/CS_URS_2022_01/113154122" TargetMode="External"/><Relationship Id="rId15" Type="http://schemas.openxmlformats.org/officeDocument/2006/relationships/hyperlink" Target="https://podminky.urs.cz/item/CS_URS_2022_01/151201101" TargetMode="External"/><Relationship Id="rId23" Type="http://schemas.openxmlformats.org/officeDocument/2006/relationships/hyperlink" Target="https://podminky.urs.cz/item/CS_URS_2022_01/162751117" TargetMode="External"/><Relationship Id="rId28" Type="http://schemas.openxmlformats.org/officeDocument/2006/relationships/hyperlink" Target="https://podminky.urs.cz/item/CS_URS_2022_01/174101101" TargetMode="External"/><Relationship Id="rId36" Type="http://schemas.openxmlformats.org/officeDocument/2006/relationships/hyperlink" Target="https://podminky.urs.cz/item/CS_URS_2022_01/452387131" TargetMode="External"/><Relationship Id="rId49" Type="http://schemas.openxmlformats.org/officeDocument/2006/relationships/hyperlink" Target="https://podminky.urs.cz/item/CS_URS_2022_01/891211222" TargetMode="External"/><Relationship Id="rId57" Type="http://schemas.openxmlformats.org/officeDocument/2006/relationships/hyperlink" Target="https://podminky.urs.cz/item/CS_URS_2022_01/891261222" TargetMode="External"/><Relationship Id="rId10" Type="http://schemas.openxmlformats.org/officeDocument/2006/relationships/hyperlink" Target="https://podminky.urs.cz/item/CS_URS_2022_01/131351201" TargetMode="External"/><Relationship Id="rId31" Type="http://schemas.openxmlformats.org/officeDocument/2006/relationships/hyperlink" Target="https://podminky.urs.cz/item/CS_URS_2022_01/452112111" TargetMode="External"/><Relationship Id="rId44" Type="http://schemas.openxmlformats.org/officeDocument/2006/relationships/hyperlink" Target="https://podminky.urs.cz/item/CS_URS_2022_01/857264122" TargetMode="External"/><Relationship Id="rId52" Type="http://schemas.openxmlformats.org/officeDocument/2006/relationships/hyperlink" Target="https://podminky.urs.cz/item/CS_URS_2022_01/891242312" TargetMode="External"/><Relationship Id="rId60" Type="http://schemas.openxmlformats.org/officeDocument/2006/relationships/hyperlink" Target="https://podminky.urs.cz/item/CS_URS_2022_01/892273122" TargetMode="External"/><Relationship Id="rId65" Type="http://schemas.openxmlformats.org/officeDocument/2006/relationships/hyperlink" Target="https://podminky.urs.cz/item/CS_URS_2022_01/894503111" TargetMode="External"/><Relationship Id="rId73" Type="http://schemas.openxmlformats.org/officeDocument/2006/relationships/hyperlink" Target="https://podminky.urs.cz/item/CS_URS_2022_01/899502411" TargetMode="External"/><Relationship Id="rId78" Type="http://schemas.openxmlformats.org/officeDocument/2006/relationships/hyperlink" Target="https://podminky.urs.cz/item/CS_URS_2022_01/899913142" TargetMode="External"/><Relationship Id="rId81" Type="http://schemas.openxmlformats.org/officeDocument/2006/relationships/hyperlink" Target="https://podminky.urs.cz/item/CS_URS_2022_01/997221571" TargetMode="External"/><Relationship Id="rId86" Type="http://schemas.openxmlformats.org/officeDocument/2006/relationships/hyperlink" Target="https://podminky.urs.cz/item/CS_URS_2022_01/998276101" TargetMode="External"/><Relationship Id="rId4" Type="http://schemas.openxmlformats.org/officeDocument/2006/relationships/hyperlink" Target="https://podminky.urs.cz/item/CS_URS_2022_01/113107324" TargetMode="External"/><Relationship Id="rId9" Type="http://schemas.openxmlformats.org/officeDocument/2006/relationships/hyperlink" Target="https://podminky.urs.cz/item/CS_URS_2022_01/131251201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1/162551108" TargetMode="External"/><Relationship Id="rId18" Type="http://schemas.openxmlformats.org/officeDocument/2006/relationships/hyperlink" Target="https://podminky.urs.cz/item/CS_URS_2022_01/174101101" TargetMode="External"/><Relationship Id="rId26" Type="http://schemas.openxmlformats.org/officeDocument/2006/relationships/hyperlink" Target="https://podminky.urs.cz/item/CS_URS_2022_01/452368211" TargetMode="External"/><Relationship Id="rId39" Type="http://schemas.openxmlformats.org/officeDocument/2006/relationships/hyperlink" Target="https://podminky.urs.cz/item/CS_URS_2022_01/871351151" TargetMode="External"/><Relationship Id="rId21" Type="http://schemas.openxmlformats.org/officeDocument/2006/relationships/hyperlink" Target="https://podminky.urs.cz/item/CS_URS_2022_01/452112111" TargetMode="External"/><Relationship Id="rId34" Type="http://schemas.openxmlformats.org/officeDocument/2006/relationships/hyperlink" Target="https://podminky.urs.cz/item/CS_URS_2022_01/852242122" TargetMode="External"/><Relationship Id="rId42" Type="http://schemas.openxmlformats.org/officeDocument/2006/relationships/hyperlink" Target="https://podminky.urs.cz/item/CS_URS_2022_01/891241222" TargetMode="External"/><Relationship Id="rId47" Type="http://schemas.openxmlformats.org/officeDocument/2006/relationships/hyperlink" Target="https://podminky.urs.cz/item/CS_URS_2022_01/899401111" TargetMode="External"/><Relationship Id="rId50" Type="http://schemas.openxmlformats.org/officeDocument/2006/relationships/hyperlink" Target="https://podminky.urs.cz/item/CS_URS_2022_01/899721111" TargetMode="External"/><Relationship Id="rId55" Type="http://schemas.openxmlformats.org/officeDocument/2006/relationships/hyperlink" Target="https://podminky.urs.cz/item/CS_URS_2022_01/997221571" TargetMode="External"/><Relationship Id="rId7" Type="http://schemas.openxmlformats.org/officeDocument/2006/relationships/hyperlink" Target="https://podminky.urs.cz/item/CS_URS_2022_01/129001101" TargetMode="External"/><Relationship Id="rId2" Type="http://schemas.openxmlformats.org/officeDocument/2006/relationships/hyperlink" Target="https://podminky.urs.cz/item/CS_URS_2022_01/113107313" TargetMode="External"/><Relationship Id="rId16" Type="http://schemas.openxmlformats.org/officeDocument/2006/relationships/hyperlink" Target="https://podminky.urs.cz/item/CS_URS_2022_01/171201201" TargetMode="External"/><Relationship Id="rId20" Type="http://schemas.openxmlformats.org/officeDocument/2006/relationships/hyperlink" Target="https://podminky.urs.cz/item/CS_URS_2022_01/451573111" TargetMode="External"/><Relationship Id="rId29" Type="http://schemas.openxmlformats.org/officeDocument/2006/relationships/hyperlink" Target="https://podminky.urs.cz/item/CS_URS_2022_01/567121114" TargetMode="External"/><Relationship Id="rId41" Type="http://schemas.openxmlformats.org/officeDocument/2006/relationships/hyperlink" Target="https://podminky.urs.cz/item/CS_URS_2022_01/877241126" TargetMode="External"/><Relationship Id="rId54" Type="http://schemas.openxmlformats.org/officeDocument/2006/relationships/hyperlink" Target="https://podminky.urs.cz/item/CS_URS_2022_01/919735111" TargetMode="External"/><Relationship Id="rId62" Type="http://schemas.openxmlformats.org/officeDocument/2006/relationships/drawing" Target="../drawings/drawing3.xml"/><Relationship Id="rId1" Type="http://schemas.openxmlformats.org/officeDocument/2006/relationships/hyperlink" Target="https://podminky.urs.cz/item/CS_URS_2022_01/113107153" TargetMode="External"/><Relationship Id="rId6" Type="http://schemas.openxmlformats.org/officeDocument/2006/relationships/hyperlink" Target="https://podminky.urs.cz/item/CS_URS_2022_01/113154123" TargetMode="External"/><Relationship Id="rId11" Type="http://schemas.openxmlformats.org/officeDocument/2006/relationships/hyperlink" Target="https://podminky.urs.cz/item/CS_URS_2022_01/151201101" TargetMode="External"/><Relationship Id="rId24" Type="http://schemas.openxmlformats.org/officeDocument/2006/relationships/hyperlink" Target="https://podminky.urs.cz/item/CS_URS_2022_01/452351101" TargetMode="External"/><Relationship Id="rId32" Type="http://schemas.openxmlformats.org/officeDocument/2006/relationships/hyperlink" Target="https://podminky.urs.cz/item/CS_URS_2022_01/577144111" TargetMode="External"/><Relationship Id="rId37" Type="http://schemas.openxmlformats.org/officeDocument/2006/relationships/hyperlink" Target="https://podminky.urs.cz/item/CS_URS_2022_01/857262122" TargetMode="External"/><Relationship Id="rId40" Type="http://schemas.openxmlformats.org/officeDocument/2006/relationships/hyperlink" Target="https://podminky.urs.cz/item/CS_URS_2022_01/877241101" TargetMode="External"/><Relationship Id="rId45" Type="http://schemas.openxmlformats.org/officeDocument/2006/relationships/hyperlink" Target="https://podminky.urs.cz/item/CS_URS_2022_01/892273122" TargetMode="External"/><Relationship Id="rId53" Type="http://schemas.openxmlformats.org/officeDocument/2006/relationships/hyperlink" Target="https://podminky.urs.cz/item/CS_URS_2022_01/919731121" TargetMode="External"/><Relationship Id="rId58" Type="http://schemas.openxmlformats.org/officeDocument/2006/relationships/hyperlink" Target="https://podminky.urs.cz/item/CS_URS_2022_01/997221873" TargetMode="External"/><Relationship Id="rId5" Type="http://schemas.openxmlformats.org/officeDocument/2006/relationships/hyperlink" Target="https://podminky.urs.cz/item/CS_URS_2022_01/113107342" TargetMode="External"/><Relationship Id="rId15" Type="http://schemas.openxmlformats.org/officeDocument/2006/relationships/hyperlink" Target="https://podminky.urs.cz/item/CS_URS_2022_01/167151101" TargetMode="External"/><Relationship Id="rId23" Type="http://schemas.openxmlformats.org/officeDocument/2006/relationships/hyperlink" Target="https://podminky.urs.cz/item/CS_URS_2022_01/452321131" TargetMode="External"/><Relationship Id="rId28" Type="http://schemas.openxmlformats.org/officeDocument/2006/relationships/hyperlink" Target="https://podminky.urs.cz/item/CS_URS_2022_01/565166111" TargetMode="External"/><Relationship Id="rId36" Type="http://schemas.openxmlformats.org/officeDocument/2006/relationships/hyperlink" Target="https://podminky.urs.cz/item/CS_URS_2022_01/857251141" TargetMode="External"/><Relationship Id="rId49" Type="http://schemas.openxmlformats.org/officeDocument/2006/relationships/hyperlink" Target="https://podminky.urs.cz/item/CS_URS_2022_01/899401113" TargetMode="External"/><Relationship Id="rId57" Type="http://schemas.openxmlformats.org/officeDocument/2006/relationships/hyperlink" Target="https://podminky.urs.cz/item/CS_URS_2022_01/997221861" TargetMode="External"/><Relationship Id="rId61" Type="http://schemas.openxmlformats.org/officeDocument/2006/relationships/hyperlink" Target="https://podminky.urs.cz/item/CS_URS_2021_01/767861001" TargetMode="External"/><Relationship Id="rId10" Type="http://schemas.openxmlformats.org/officeDocument/2006/relationships/hyperlink" Target="https://podminky.urs.cz/item/CS_URS_2022_01/141721252" TargetMode="External"/><Relationship Id="rId19" Type="http://schemas.openxmlformats.org/officeDocument/2006/relationships/hyperlink" Target="https://podminky.urs.cz/item/CS_URS_2022_01/175151101" TargetMode="External"/><Relationship Id="rId31" Type="http://schemas.openxmlformats.org/officeDocument/2006/relationships/hyperlink" Target="https://podminky.urs.cz/item/CS_URS_2022_01/573211111" TargetMode="External"/><Relationship Id="rId44" Type="http://schemas.openxmlformats.org/officeDocument/2006/relationships/hyperlink" Target="https://podminky.urs.cz/item/CS_URS_2022_01/891211222" TargetMode="External"/><Relationship Id="rId52" Type="http://schemas.openxmlformats.org/officeDocument/2006/relationships/hyperlink" Target="https://podminky.urs.cz/item/CS_URS_2022_01/899913134" TargetMode="External"/><Relationship Id="rId60" Type="http://schemas.openxmlformats.org/officeDocument/2006/relationships/hyperlink" Target="https://podminky.urs.cz/item/CS_URS_2022_01/998276101" TargetMode="External"/><Relationship Id="rId4" Type="http://schemas.openxmlformats.org/officeDocument/2006/relationships/hyperlink" Target="https://podminky.urs.cz/item/CS_URS_2022_01/113107331" TargetMode="External"/><Relationship Id="rId9" Type="http://schemas.openxmlformats.org/officeDocument/2006/relationships/hyperlink" Target="https://podminky.urs.cz/item/CS_URS_2022_01/132254202" TargetMode="External"/><Relationship Id="rId14" Type="http://schemas.openxmlformats.org/officeDocument/2006/relationships/hyperlink" Target="https://podminky.urs.cz/item/CS_URS_2022_01/162751117" TargetMode="External"/><Relationship Id="rId22" Type="http://schemas.openxmlformats.org/officeDocument/2006/relationships/hyperlink" Target="https://podminky.urs.cz/item/CS_URS_2022_01/452313131" TargetMode="External"/><Relationship Id="rId27" Type="http://schemas.openxmlformats.org/officeDocument/2006/relationships/hyperlink" Target="https://podminky.urs.cz/item/CS_URS_2022_01/564271011" TargetMode="External"/><Relationship Id="rId30" Type="http://schemas.openxmlformats.org/officeDocument/2006/relationships/hyperlink" Target="https://podminky.urs.cz/item/CS_URS_2022_01/573111111" TargetMode="External"/><Relationship Id="rId35" Type="http://schemas.openxmlformats.org/officeDocument/2006/relationships/hyperlink" Target="https://podminky.urs.cz/item/CS_URS_2022_01/857244122" TargetMode="External"/><Relationship Id="rId43" Type="http://schemas.openxmlformats.org/officeDocument/2006/relationships/hyperlink" Target="https://podminky.urs.cz/item/CS_URS_2022_01/891247111" TargetMode="External"/><Relationship Id="rId48" Type="http://schemas.openxmlformats.org/officeDocument/2006/relationships/hyperlink" Target="https://podminky.urs.cz/item/CS_URS_2022_01/899401112" TargetMode="External"/><Relationship Id="rId56" Type="http://schemas.openxmlformats.org/officeDocument/2006/relationships/hyperlink" Target="https://podminky.urs.cz/item/CS_URS_2022_01/997221579" TargetMode="External"/><Relationship Id="rId8" Type="http://schemas.openxmlformats.org/officeDocument/2006/relationships/hyperlink" Target="https://podminky.urs.cz/item/CS_URS_2022_01/132154202" TargetMode="External"/><Relationship Id="rId51" Type="http://schemas.openxmlformats.org/officeDocument/2006/relationships/hyperlink" Target="https://podminky.urs.cz/item/CS_URS_2022_01/899722112" TargetMode="External"/><Relationship Id="rId3" Type="http://schemas.openxmlformats.org/officeDocument/2006/relationships/hyperlink" Target="https://podminky.urs.cz/item/CS_URS_2022_01/113107171" TargetMode="External"/><Relationship Id="rId12" Type="http://schemas.openxmlformats.org/officeDocument/2006/relationships/hyperlink" Target="https://podminky.urs.cz/item/CS_URS_2022_01/151201111" TargetMode="External"/><Relationship Id="rId17" Type="http://schemas.openxmlformats.org/officeDocument/2006/relationships/hyperlink" Target="https://podminky.urs.cz/item/CS_URS_2022_01/171201231" TargetMode="External"/><Relationship Id="rId25" Type="http://schemas.openxmlformats.org/officeDocument/2006/relationships/hyperlink" Target="https://podminky.urs.cz/item/CS_URS_2022_01/452353101" TargetMode="External"/><Relationship Id="rId33" Type="http://schemas.openxmlformats.org/officeDocument/2006/relationships/hyperlink" Target="https://podminky.urs.cz/item/CS_URS_2022_01/577166111" TargetMode="External"/><Relationship Id="rId38" Type="http://schemas.openxmlformats.org/officeDocument/2006/relationships/hyperlink" Target="https://podminky.urs.cz/item/CS_URS_2022_01/871241211" TargetMode="External"/><Relationship Id="rId46" Type="http://schemas.openxmlformats.org/officeDocument/2006/relationships/hyperlink" Target="https://podminky.urs.cz/item/CS_URS_2022_01/899104112" TargetMode="External"/><Relationship Id="rId59" Type="http://schemas.openxmlformats.org/officeDocument/2006/relationships/hyperlink" Target="https://podminky.urs.cz/item/CS_URS_2022_01/997221875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1/151201311" TargetMode="External"/><Relationship Id="rId18" Type="http://schemas.openxmlformats.org/officeDocument/2006/relationships/hyperlink" Target="https://podminky.urs.cz/item/CS_URS_2022_01/174101101" TargetMode="External"/><Relationship Id="rId26" Type="http://schemas.openxmlformats.org/officeDocument/2006/relationships/hyperlink" Target="https://podminky.urs.cz/item/CS_URS_2022_01/573111111" TargetMode="External"/><Relationship Id="rId39" Type="http://schemas.openxmlformats.org/officeDocument/2006/relationships/hyperlink" Target="https://podminky.urs.cz/item/CS_URS_2022_01/891247111" TargetMode="External"/><Relationship Id="rId3" Type="http://schemas.openxmlformats.org/officeDocument/2006/relationships/hyperlink" Target="https://podminky.urs.cz/item/CS_URS_2022_01/113107342" TargetMode="External"/><Relationship Id="rId21" Type="http://schemas.openxmlformats.org/officeDocument/2006/relationships/hyperlink" Target="https://podminky.urs.cz/item/CS_URS_2022_01/452313131" TargetMode="External"/><Relationship Id="rId34" Type="http://schemas.openxmlformats.org/officeDocument/2006/relationships/hyperlink" Target="https://podminky.urs.cz/item/CS_URS_2022_01/877211101" TargetMode="External"/><Relationship Id="rId42" Type="http://schemas.openxmlformats.org/officeDocument/2006/relationships/hyperlink" Target="https://podminky.urs.cz/item/CS_URS_2022_01/899401111" TargetMode="External"/><Relationship Id="rId47" Type="http://schemas.openxmlformats.org/officeDocument/2006/relationships/hyperlink" Target="https://podminky.urs.cz/item/CS_URS_2022_01/919735111" TargetMode="External"/><Relationship Id="rId50" Type="http://schemas.openxmlformats.org/officeDocument/2006/relationships/hyperlink" Target="https://podminky.urs.cz/item/CS_URS_2022_01/997221861" TargetMode="External"/><Relationship Id="rId7" Type="http://schemas.openxmlformats.org/officeDocument/2006/relationships/hyperlink" Target="https://podminky.urs.cz/item/CS_URS_2022_01/131251202" TargetMode="External"/><Relationship Id="rId12" Type="http://schemas.openxmlformats.org/officeDocument/2006/relationships/hyperlink" Target="https://podminky.urs.cz/item/CS_URS_2022_01/151201301" TargetMode="External"/><Relationship Id="rId17" Type="http://schemas.openxmlformats.org/officeDocument/2006/relationships/hyperlink" Target="https://podminky.urs.cz/item/CS_URS_2022_01/171201201" TargetMode="External"/><Relationship Id="rId25" Type="http://schemas.openxmlformats.org/officeDocument/2006/relationships/hyperlink" Target="https://podminky.urs.cz/item/CS_URS_2022_01/567121114" TargetMode="External"/><Relationship Id="rId33" Type="http://schemas.openxmlformats.org/officeDocument/2006/relationships/hyperlink" Target="https://podminky.urs.cz/item/CS_URS_2022_01/877161101" TargetMode="External"/><Relationship Id="rId38" Type="http://schemas.openxmlformats.org/officeDocument/2006/relationships/hyperlink" Target="https://podminky.urs.cz/item/CS_URS_2022_01/891241112" TargetMode="External"/><Relationship Id="rId46" Type="http://schemas.openxmlformats.org/officeDocument/2006/relationships/hyperlink" Target="https://podminky.urs.cz/item/CS_URS_2022_01/919731121" TargetMode="External"/><Relationship Id="rId2" Type="http://schemas.openxmlformats.org/officeDocument/2006/relationships/hyperlink" Target="https://podminky.urs.cz/item/CS_URS_2022_01/113107331" TargetMode="External"/><Relationship Id="rId16" Type="http://schemas.openxmlformats.org/officeDocument/2006/relationships/hyperlink" Target="https://podminky.urs.cz/item/CS_URS_2022_01/167151101" TargetMode="External"/><Relationship Id="rId20" Type="http://schemas.openxmlformats.org/officeDocument/2006/relationships/hyperlink" Target="https://podminky.urs.cz/item/CS_URS_2022_01/451572111" TargetMode="External"/><Relationship Id="rId29" Type="http://schemas.openxmlformats.org/officeDocument/2006/relationships/hyperlink" Target="https://podminky.urs.cz/item/CS_URS_2022_01/577166111" TargetMode="External"/><Relationship Id="rId41" Type="http://schemas.openxmlformats.org/officeDocument/2006/relationships/hyperlink" Target="https://podminky.urs.cz/item/CS_URS_2022_01/892273122" TargetMode="External"/><Relationship Id="rId54" Type="http://schemas.openxmlformats.org/officeDocument/2006/relationships/drawing" Target="../drawings/drawing4.xml"/><Relationship Id="rId1" Type="http://schemas.openxmlformats.org/officeDocument/2006/relationships/hyperlink" Target="https://podminky.urs.cz/item/CS_URS_2022_01/113107323" TargetMode="External"/><Relationship Id="rId6" Type="http://schemas.openxmlformats.org/officeDocument/2006/relationships/hyperlink" Target="https://podminky.urs.cz/item/CS_URS_2022_01/131151202" TargetMode="External"/><Relationship Id="rId11" Type="http://schemas.openxmlformats.org/officeDocument/2006/relationships/hyperlink" Target="https://podminky.urs.cz/item/CS_URS_2022_01/151201211" TargetMode="External"/><Relationship Id="rId24" Type="http://schemas.openxmlformats.org/officeDocument/2006/relationships/hyperlink" Target="https://podminky.urs.cz/item/CS_URS_2022_01/565166111" TargetMode="External"/><Relationship Id="rId32" Type="http://schemas.openxmlformats.org/officeDocument/2006/relationships/hyperlink" Target="https://podminky.urs.cz/item/CS_URS_2022_01/871241211" TargetMode="External"/><Relationship Id="rId37" Type="http://schemas.openxmlformats.org/officeDocument/2006/relationships/hyperlink" Target="https://podminky.urs.cz/item/CS_URS_2022_01/877241127" TargetMode="External"/><Relationship Id="rId40" Type="http://schemas.openxmlformats.org/officeDocument/2006/relationships/hyperlink" Target="https://podminky.urs.cz/item/CS_URS_2022_01/892241111" TargetMode="External"/><Relationship Id="rId45" Type="http://schemas.openxmlformats.org/officeDocument/2006/relationships/hyperlink" Target="https://podminky.urs.cz/item/CS_URS_2022_01/899713111" TargetMode="External"/><Relationship Id="rId53" Type="http://schemas.openxmlformats.org/officeDocument/2006/relationships/hyperlink" Target="https://podminky.urs.cz/item/CS_URS_2022_01/998276101" TargetMode="External"/><Relationship Id="rId5" Type="http://schemas.openxmlformats.org/officeDocument/2006/relationships/hyperlink" Target="https://podminky.urs.cz/item/CS_URS_2022_01/129001101" TargetMode="External"/><Relationship Id="rId15" Type="http://schemas.openxmlformats.org/officeDocument/2006/relationships/hyperlink" Target="https://podminky.urs.cz/item/CS_URS_2022_01/162751137" TargetMode="External"/><Relationship Id="rId23" Type="http://schemas.openxmlformats.org/officeDocument/2006/relationships/hyperlink" Target="https://podminky.urs.cz/item/CS_URS_2022_01/564271111" TargetMode="External"/><Relationship Id="rId28" Type="http://schemas.openxmlformats.org/officeDocument/2006/relationships/hyperlink" Target="https://podminky.urs.cz/item/CS_URS_2022_01/577144111" TargetMode="External"/><Relationship Id="rId36" Type="http://schemas.openxmlformats.org/officeDocument/2006/relationships/hyperlink" Target="https://podminky.urs.cz/item/CS_URS_2022_01/877241126" TargetMode="External"/><Relationship Id="rId49" Type="http://schemas.openxmlformats.org/officeDocument/2006/relationships/hyperlink" Target="https://podminky.urs.cz/item/CS_URS_2022_01/997221579" TargetMode="External"/><Relationship Id="rId10" Type="http://schemas.openxmlformats.org/officeDocument/2006/relationships/hyperlink" Target="https://podminky.urs.cz/item/CS_URS_2022_01/151201201" TargetMode="External"/><Relationship Id="rId19" Type="http://schemas.openxmlformats.org/officeDocument/2006/relationships/hyperlink" Target="https://podminky.urs.cz/item/CS_URS_2022_01/175151101" TargetMode="External"/><Relationship Id="rId31" Type="http://schemas.openxmlformats.org/officeDocument/2006/relationships/hyperlink" Target="https://podminky.urs.cz/item/CS_URS_2022_01/857244122" TargetMode="External"/><Relationship Id="rId44" Type="http://schemas.openxmlformats.org/officeDocument/2006/relationships/hyperlink" Target="https://podminky.urs.cz/item/CS_URS_2022_01/899401113" TargetMode="External"/><Relationship Id="rId52" Type="http://schemas.openxmlformats.org/officeDocument/2006/relationships/hyperlink" Target="https://podminky.urs.cz/item/CS_URS_2022_01/997221875" TargetMode="External"/><Relationship Id="rId4" Type="http://schemas.openxmlformats.org/officeDocument/2006/relationships/hyperlink" Target="https://podminky.urs.cz/item/CS_URS_2022_01/113154123" TargetMode="External"/><Relationship Id="rId9" Type="http://schemas.openxmlformats.org/officeDocument/2006/relationships/hyperlink" Target="https://podminky.urs.cz/item/CS_URS_2022_01/141721251" TargetMode="External"/><Relationship Id="rId14" Type="http://schemas.openxmlformats.org/officeDocument/2006/relationships/hyperlink" Target="https://podminky.urs.cz/item/CS_URS_2022_01/162751117" TargetMode="External"/><Relationship Id="rId22" Type="http://schemas.openxmlformats.org/officeDocument/2006/relationships/hyperlink" Target="https://podminky.urs.cz/item/CS_URS_2022_01/452353101" TargetMode="External"/><Relationship Id="rId27" Type="http://schemas.openxmlformats.org/officeDocument/2006/relationships/hyperlink" Target="https://podminky.urs.cz/item/CS_URS_2022_01/573211111" TargetMode="External"/><Relationship Id="rId30" Type="http://schemas.openxmlformats.org/officeDocument/2006/relationships/hyperlink" Target="https://podminky.urs.cz/item/CS_URS_2022_01/857242122" TargetMode="External"/><Relationship Id="rId35" Type="http://schemas.openxmlformats.org/officeDocument/2006/relationships/hyperlink" Target="https://podminky.urs.cz/item/CS_URS_2022_01/877241101" TargetMode="External"/><Relationship Id="rId43" Type="http://schemas.openxmlformats.org/officeDocument/2006/relationships/hyperlink" Target="https://podminky.urs.cz/item/CS_URS_2022_01/899401112" TargetMode="External"/><Relationship Id="rId48" Type="http://schemas.openxmlformats.org/officeDocument/2006/relationships/hyperlink" Target="https://podminky.urs.cz/item/CS_URS_2022_01/997221571" TargetMode="External"/><Relationship Id="rId8" Type="http://schemas.openxmlformats.org/officeDocument/2006/relationships/hyperlink" Target="https://podminky.urs.cz/item/CS_URS_2022_01/131351201" TargetMode="External"/><Relationship Id="rId51" Type="http://schemas.openxmlformats.org/officeDocument/2006/relationships/hyperlink" Target="https://podminky.urs.cz/item/CS_URS_2022_01/997221873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1/052103000" TargetMode="External"/><Relationship Id="rId3" Type="http://schemas.openxmlformats.org/officeDocument/2006/relationships/hyperlink" Target="https://podminky.urs.cz/item/CS_URS_2022_01/012303000" TargetMode="External"/><Relationship Id="rId7" Type="http://schemas.openxmlformats.org/officeDocument/2006/relationships/hyperlink" Target="https://podminky.urs.cz/item/CS_URS_2022_01/049103000" TargetMode="External"/><Relationship Id="rId2" Type="http://schemas.openxmlformats.org/officeDocument/2006/relationships/hyperlink" Target="https://podminky.urs.cz/item/CS_URS_2022_01/012103000" TargetMode="External"/><Relationship Id="rId1" Type="http://schemas.openxmlformats.org/officeDocument/2006/relationships/hyperlink" Target="https://podminky.urs.cz/item/CS_URS_2022_01/011303000" TargetMode="External"/><Relationship Id="rId6" Type="http://schemas.openxmlformats.org/officeDocument/2006/relationships/hyperlink" Target="https://podminky.urs.cz/item/CS_URS_2022_01/043194000" TargetMode="External"/><Relationship Id="rId11" Type="http://schemas.openxmlformats.org/officeDocument/2006/relationships/drawing" Target="../drawings/drawing5.xml"/><Relationship Id="rId5" Type="http://schemas.openxmlformats.org/officeDocument/2006/relationships/hyperlink" Target="https://podminky.urs.cz/item/CS_URS_2022_01/030001000" TargetMode="External"/><Relationship Id="rId10" Type="http://schemas.openxmlformats.org/officeDocument/2006/relationships/hyperlink" Target="https://podminky.urs.cz/item/CS_URS_2022_01/091002000" TargetMode="External"/><Relationship Id="rId4" Type="http://schemas.openxmlformats.org/officeDocument/2006/relationships/hyperlink" Target="https://podminky.urs.cz/item/CS_URS_2022_01/013254000" TargetMode="External"/><Relationship Id="rId9" Type="http://schemas.openxmlformats.org/officeDocument/2006/relationships/hyperlink" Target="https://podminky.urs.cz/item/CS_URS_2022_01/07200200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4" s="1" customFormat="1" ht="36.950000000000003" customHeight="1"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S2" s="19" t="s">
        <v>6</v>
      </c>
      <c r="BT2" s="19" t="s">
        <v>7</v>
      </c>
    </row>
    <row r="3" spans="1:74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1:74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1:74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0" t="s">
        <v>14</v>
      </c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24"/>
      <c r="AQ5" s="24"/>
      <c r="AR5" s="22"/>
      <c r="BE5" s="357" t="s">
        <v>15</v>
      </c>
      <c r="BS5" s="19" t="s">
        <v>6</v>
      </c>
    </row>
    <row r="6" spans="1:74" s="1" customFormat="1" ht="36.950000000000003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62" t="s">
        <v>17</v>
      </c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24"/>
      <c r="AQ6" s="24"/>
      <c r="AR6" s="22"/>
      <c r="BE6" s="358"/>
      <c r="BS6" s="19" t="s">
        <v>6</v>
      </c>
    </row>
    <row r="7" spans="1:74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58"/>
      <c r="BS7" s="19" t="s">
        <v>6</v>
      </c>
    </row>
    <row r="8" spans="1:74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58"/>
      <c r="BS8" s="19" t="s">
        <v>6</v>
      </c>
    </row>
    <row r="9" spans="1:74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58"/>
      <c r="BS9" s="19" t="s">
        <v>6</v>
      </c>
    </row>
    <row r="10" spans="1:74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58"/>
      <c r="BS10" s="19" t="s">
        <v>6</v>
      </c>
    </row>
    <row r="11" spans="1:74" s="1" customFormat="1" ht="18.399999999999999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30</v>
      </c>
      <c r="AL11" s="24"/>
      <c r="AM11" s="24"/>
      <c r="AN11" s="29" t="s">
        <v>21</v>
      </c>
      <c r="AO11" s="24"/>
      <c r="AP11" s="24"/>
      <c r="AQ11" s="24"/>
      <c r="AR11" s="22"/>
      <c r="BE11" s="358"/>
      <c r="BS11" s="19" t="s">
        <v>6</v>
      </c>
    </row>
    <row r="12" spans="1:74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8"/>
      <c r="BS12" s="19" t="s">
        <v>6</v>
      </c>
    </row>
    <row r="13" spans="1:74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32</v>
      </c>
      <c r="AO13" s="24"/>
      <c r="AP13" s="24"/>
      <c r="AQ13" s="24"/>
      <c r="AR13" s="22"/>
      <c r="BE13" s="358"/>
      <c r="BS13" s="19" t="s">
        <v>6</v>
      </c>
    </row>
    <row r="14" spans="1:74" ht="12.75">
      <c r="B14" s="23"/>
      <c r="C14" s="24"/>
      <c r="D14" s="24"/>
      <c r="E14" s="363" t="s">
        <v>32</v>
      </c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1" t="s">
        <v>30</v>
      </c>
      <c r="AL14" s="24"/>
      <c r="AM14" s="24"/>
      <c r="AN14" s="33" t="s">
        <v>32</v>
      </c>
      <c r="AO14" s="24"/>
      <c r="AP14" s="24"/>
      <c r="AQ14" s="24"/>
      <c r="AR14" s="22"/>
      <c r="BE14" s="358"/>
      <c r="BS14" s="19" t="s">
        <v>6</v>
      </c>
    </row>
    <row r="15" spans="1:74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8"/>
      <c r="BS15" s="19" t="s">
        <v>4</v>
      </c>
    </row>
    <row r="16" spans="1:74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34</v>
      </c>
      <c r="AO16" s="24"/>
      <c r="AP16" s="24"/>
      <c r="AQ16" s="24"/>
      <c r="AR16" s="22"/>
      <c r="BE16" s="358"/>
      <c r="BS16" s="19" t="s">
        <v>4</v>
      </c>
    </row>
    <row r="17" spans="1:71" s="1" customFormat="1" ht="18.399999999999999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30</v>
      </c>
      <c r="AL17" s="24"/>
      <c r="AM17" s="24"/>
      <c r="AN17" s="29" t="s">
        <v>21</v>
      </c>
      <c r="AO17" s="24"/>
      <c r="AP17" s="24"/>
      <c r="AQ17" s="24"/>
      <c r="AR17" s="22"/>
      <c r="BE17" s="358"/>
      <c r="BS17" s="19" t="s">
        <v>36</v>
      </c>
    </row>
    <row r="18" spans="1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8"/>
      <c r="BS18" s="19" t="s">
        <v>6</v>
      </c>
    </row>
    <row r="19" spans="1:71" s="1" customFormat="1" ht="12" customHeight="1">
      <c r="B19" s="23"/>
      <c r="C19" s="24"/>
      <c r="D19" s="31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21</v>
      </c>
      <c r="AO19" s="24"/>
      <c r="AP19" s="24"/>
      <c r="AQ19" s="24"/>
      <c r="AR19" s="22"/>
      <c r="BE19" s="358"/>
      <c r="BS19" s="19" t="s">
        <v>6</v>
      </c>
    </row>
    <row r="20" spans="1:71" s="1" customFormat="1" ht="18.399999999999999" customHeight="1">
      <c r="B20" s="23"/>
      <c r="C20" s="24"/>
      <c r="D20" s="24"/>
      <c r="E20" s="29" t="s">
        <v>38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30</v>
      </c>
      <c r="AL20" s="24"/>
      <c r="AM20" s="24"/>
      <c r="AN20" s="29" t="s">
        <v>21</v>
      </c>
      <c r="AO20" s="24"/>
      <c r="AP20" s="24"/>
      <c r="AQ20" s="24"/>
      <c r="AR20" s="22"/>
      <c r="BE20" s="358"/>
      <c r="BS20" s="19" t="s">
        <v>4</v>
      </c>
    </row>
    <row r="21" spans="1:71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8"/>
    </row>
    <row r="22" spans="1:71" s="1" customFormat="1" ht="12" customHeight="1">
      <c r="B22" s="23"/>
      <c r="C22" s="24"/>
      <c r="D22" s="31" t="s">
        <v>39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8"/>
    </row>
    <row r="23" spans="1:71" s="1" customFormat="1" ht="47.25" customHeight="1">
      <c r="B23" s="23"/>
      <c r="C23" s="24"/>
      <c r="D23" s="24"/>
      <c r="E23" s="365" t="s">
        <v>40</v>
      </c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24"/>
      <c r="AP23" s="24"/>
      <c r="AQ23" s="24"/>
      <c r="AR23" s="22"/>
      <c r="BE23" s="358"/>
    </row>
    <row r="24" spans="1:71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8"/>
    </row>
    <row r="25" spans="1:71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58"/>
    </row>
    <row r="26" spans="1:71" s="2" customFormat="1" ht="25.9" customHeight="1">
      <c r="A26" s="36"/>
      <c r="B26" s="37"/>
      <c r="C26" s="38"/>
      <c r="D26" s="39" t="s">
        <v>41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6">
        <f>ROUND(AG54,2)</f>
        <v>250000</v>
      </c>
      <c r="AL26" s="367"/>
      <c r="AM26" s="367"/>
      <c r="AN26" s="367"/>
      <c r="AO26" s="367"/>
      <c r="AP26" s="38"/>
      <c r="AQ26" s="38"/>
      <c r="AR26" s="41"/>
      <c r="BE26" s="358"/>
    </row>
    <row r="27" spans="1:71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8"/>
    </row>
    <row r="28" spans="1:71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8" t="s">
        <v>42</v>
      </c>
      <c r="M28" s="368"/>
      <c r="N28" s="368"/>
      <c r="O28" s="368"/>
      <c r="P28" s="368"/>
      <c r="Q28" s="38"/>
      <c r="R28" s="38"/>
      <c r="S28" s="38"/>
      <c r="T28" s="38"/>
      <c r="U28" s="38"/>
      <c r="V28" s="38"/>
      <c r="W28" s="368" t="s">
        <v>43</v>
      </c>
      <c r="X28" s="368"/>
      <c r="Y28" s="368"/>
      <c r="Z28" s="368"/>
      <c r="AA28" s="368"/>
      <c r="AB28" s="368"/>
      <c r="AC28" s="368"/>
      <c r="AD28" s="368"/>
      <c r="AE28" s="368"/>
      <c r="AF28" s="38"/>
      <c r="AG28" s="38"/>
      <c r="AH28" s="38"/>
      <c r="AI28" s="38"/>
      <c r="AJ28" s="38"/>
      <c r="AK28" s="368" t="s">
        <v>44</v>
      </c>
      <c r="AL28" s="368"/>
      <c r="AM28" s="368"/>
      <c r="AN28" s="368"/>
      <c r="AO28" s="368"/>
      <c r="AP28" s="38"/>
      <c r="AQ28" s="38"/>
      <c r="AR28" s="41"/>
      <c r="BE28" s="358"/>
    </row>
    <row r="29" spans="1:71" s="3" customFormat="1" ht="14.45" customHeight="1">
      <c r="B29" s="42"/>
      <c r="C29" s="43"/>
      <c r="D29" s="31" t="s">
        <v>45</v>
      </c>
      <c r="E29" s="43"/>
      <c r="F29" s="31" t="s">
        <v>46</v>
      </c>
      <c r="G29" s="43"/>
      <c r="H29" s="43"/>
      <c r="I29" s="43"/>
      <c r="J29" s="43"/>
      <c r="K29" s="43"/>
      <c r="L29" s="371">
        <v>0.21</v>
      </c>
      <c r="M29" s="370"/>
      <c r="N29" s="370"/>
      <c r="O29" s="370"/>
      <c r="P29" s="370"/>
      <c r="Q29" s="43"/>
      <c r="R29" s="43"/>
      <c r="S29" s="43"/>
      <c r="T29" s="43"/>
      <c r="U29" s="43"/>
      <c r="V29" s="43"/>
      <c r="W29" s="369">
        <f>ROUND(AZ54, 2)</f>
        <v>250000</v>
      </c>
      <c r="X29" s="370"/>
      <c r="Y29" s="370"/>
      <c r="Z29" s="370"/>
      <c r="AA29" s="370"/>
      <c r="AB29" s="370"/>
      <c r="AC29" s="370"/>
      <c r="AD29" s="370"/>
      <c r="AE29" s="370"/>
      <c r="AF29" s="43"/>
      <c r="AG29" s="43"/>
      <c r="AH29" s="43"/>
      <c r="AI29" s="43"/>
      <c r="AJ29" s="43"/>
      <c r="AK29" s="369">
        <f>ROUND(AV54, 2)</f>
        <v>52500</v>
      </c>
      <c r="AL29" s="370"/>
      <c r="AM29" s="370"/>
      <c r="AN29" s="370"/>
      <c r="AO29" s="370"/>
      <c r="AP29" s="43"/>
      <c r="AQ29" s="43"/>
      <c r="AR29" s="44"/>
      <c r="BE29" s="359"/>
    </row>
    <row r="30" spans="1:71" s="3" customFormat="1" ht="14.45" customHeight="1">
      <c r="B30" s="42"/>
      <c r="C30" s="43"/>
      <c r="D30" s="43"/>
      <c r="E30" s="43"/>
      <c r="F30" s="31" t="s">
        <v>47</v>
      </c>
      <c r="G30" s="43"/>
      <c r="H30" s="43"/>
      <c r="I30" s="43"/>
      <c r="J30" s="43"/>
      <c r="K30" s="43"/>
      <c r="L30" s="371">
        <v>0.15</v>
      </c>
      <c r="M30" s="370"/>
      <c r="N30" s="370"/>
      <c r="O30" s="370"/>
      <c r="P30" s="370"/>
      <c r="Q30" s="43"/>
      <c r="R30" s="43"/>
      <c r="S30" s="43"/>
      <c r="T30" s="43"/>
      <c r="U30" s="43"/>
      <c r="V30" s="43"/>
      <c r="W30" s="369">
        <f>ROUND(BA54, 2)</f>
        <v>0</v>
      </c>
      <c r="X30" s="370"/>
      <c r="Y30" s="370"/>
      <c r="Z30" s="370"/>
      <c r="AA30" s="370"/>
      <c r="AB30" s="370"/>
      <c r="AC30" s="370"/>
      <c r="AD30" s="370"/>
      <c r="AE30" s="370"/>
      <c r="AF30" s="43"/>
      <c r="AG30" s="43"/>
      <c r="AH30" s="43"/>
      <c r="AI30" s="43"/>
      <c r="AJ30" s="43"/>
      <c r="AK30" s="369">
        <f>ROUND(AW54, 2)</f>
        <v>0</v>
      </c>
      <c r="AL30" s="370"/>
      <c r="AM30" s="370"/>
      <c r="AN30" s="370"/>
      <c r="AO30" s="370"/>
      <c r="AP30" s="43"/>
      <c r="AQ30" s="43"/>
      <c r="AR30" s="44"/>
      <c r="BE30" s="359"/>
    </row>
    <row r="31" spans="1:71" s="3" customFormat="1" ht="14.45" hidden="1" customHeight="1">
      <c r="B31" s="42"/>
      <c r="C31" s="43"/>
      <c r="D31" s="43"/>
      <c r="E31" s="43"/>
      <c r="F31" s="31" t="s">
        <v>48</v>
      </c>
      <c r="G31" s="43"/>
      <c r="H31" s="43"/>
      <c r="I31" s="43"/>
      <c r="J31" s="43"/>
      <c r="K31" s="43"/>
      <c r="L31" s="371">
        <v>0.21</v>
      </c>
      <c r="M31" s="370"/>
      <c r="N31" s="370"/>
      <c r="O31" s="370"/>
      <c r="P31" s="370"/>
      <c r="Q31" s="43"/>
      <c r="R31" s="43"/>
      <c r="S31" s="43"/>
      <c r="T31" s="43"/>
      <c r="U31" s="43"/>
      <c r="V31" s="43"/>
      <c r="W31" s="369">
        <f>ROUND(BB54, 2)</f>
        <v>0</v>
      </c>
      <c r="X31" s="370"/>
      <c r="Y31" s="370"/>
      <c r="Z31" s="370"/>
      <c r="AA31" s="370"/>
      <c r="AB31" s="370"/>
      <c r="AC31" s="370"/>
      <c r="AD31" s="370"/>
      <c r="AE31" s="370"/>
      <c r="AF31" s="43"/>
      <c r="AG31" s="43"/>
      <c r="AH31" s="43"/>
      <c r="AI31" s="43"/>
      <c r="AJ31" s="43"/>
      <c r="AK31" s="369">
        <v>0</v>
      </c>
      <c r="AL31" s="370"/>
      <c r="AM31" s="370"/>
      <c r="AN31" s="370"/>
      <c r="AO31" s="370"/>
      <c r="AP31" s="43"/>
      <c r="AQ31" s="43"/>
      <c r="AR31" s="44"/>
      <c r="BE31" s="359"/>
    </row>
    <row r="32" spans="1:71" s="3" customFormat="1" ht="14.45" hidden="1" customHeight="1">
      <c r="B32" s="42"/>
      <c r="C32" s="43"/>
      <c r="D32" s="43"/>
      <c r="E32" s="43"/>
      <c r="F32" s="31" t="s">
        <v>49</v>
      </c>
      <c r="G32" s="43"/>
      <c r="H32" s="43"/>
      <c r="I32" s="43"/>
      <c r="J32" s="43"/>
      <c r="K32" s="43"/>
      <c r="L32" s="371">
        <v>0.15</v>
      </c>
      <c r="M32" s="370"/>
      <c r="N32" s="370"/>
      <c r="O32" s="370"/>
      <c r="P32" s="370"/>
      <c r="Q32" s="43"/>
      <c r="R32" s="43"/>
      <c r="S32" s="43"/>
      <c r="T32" s="43"/>
      <c r="U32" s="43"/>
      <c r="V32" s="43"/>
      <c r="W32" s="369">
        <f>ROUND(BC54, 2)</f>
        <v>0</v>
      </c>
      <c r="X32" s="370"/>
      <c r="Y32" s="370"/>
      <c r="Z32" s="370"/>
      <c r="AA32" s="370"/>
      <c r="AB32" s="370"/>
      <c r="AC32" s="370"/>
      <c r="AD32" s="370"/>
      <c r="AE32" s="370"/>
      <c r="AF32" s="43"/>
      <c r="AG32" s="43"/>
      <c r="AH32" s="43"/>
      <c r="AI32" s="43"/>
      <c r="AJ32" s="43"/>
      <c r="AK32" s="369">
        <v>0</v>
      </c>
      <c r="AL32" s="370"/>
      <c r="AM32" s="370"/>
      <c r="AN32" s="370"/>
      <c r="AO32" s="370"/>
      <c r="AP32" s="43"/>
      <c r="AQ32" s="43"/>
      <c r="AR32" s="44"/>
      <c r="BE32" s="359"/>
    </row>
    <row r="33" spans="1:57" s="3" customFormat="1" ht="14.45" hidden="1" customHeight="1">
      <c r="B33" s="42"/>
      <c r="C33" s="43"/>
      <c r="D33" s="43"/>
      <c r="E33" s="43"/>
      <c r="F33" s="31" t="s">
        <v>50</v>
      </c>
      <c r="G33" s="43"/>
      <c r="H33" s="43"/>
      <c r="I33" s="43"/>
      <c r="J33" s="43"/>
      <c r="K33" s="43"/>
      <c r="L33" s="371">
        <v>0</v>
      </c>
      <c r="M33" s="370"/>
      <c r="N33" s="370"/>
      <c r="O33" s="370"/>
      <c r="P33" s="370"/>
      <c r="Q33" s="43"/>
      <c r="R33" s="43"/>
      <c r="S33" s="43"/>
      <c r="T33" s="43"/>
      <c r="U33" s="43"/>
      <c r="V33" s="43"/>
      <c r="W33" s="369">
        <f>ROUND(BD54, 2)</f>
        <v>0</v>
      </c>
      <c r="X33" s="370"/>
      <c r="Y33" s="370"/>
      <c r="Z33" s="370"/>
      <c r="AA33" s="370"/>
      <c r="AB33" s="370"/>
      <c r="AC33" s="370"/>
      <c r="AD33" s="370"/>
      <c r="AE33" s="370"/>
      <c r="AF33" s="43"/>
      <c r="AG33" s="43"/>
      <c r="AH33" s="43"/>
      <c r="AI33" s="43"/>
      <c r="AJ33" s="43"/>
      <c r="AK33" s="369">
        <v>0</v>
      </c>
      <c r="AL33" s="370"/>
      <c r="AM33" s="370"/>
      <c r="AN33" s="370"/>
      <c r="AO33" s="370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51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52</v>
      </c>
      <c r="U35" s="47"/>
      <c r="V35" s="47"/>
      <c r="W35" s="47"/>
      <c r="X35" s="375" t="s">
        <v>53</v>
      </c>
      <c r="Y35" s="373"/>
      <c r="Z35" s="373"/>
      <c r="AA35" s="373"/>
      <c r="AB35" s="373"/>
      <c r="AC35" s="47"/>
      <c r="AD35" s="47"/>
      <c r="AE35" s="47"/>
      <c r="AF35" s="47"/>
      <c r="AG35" s="47"/>
      <c r="AH35" s="47"/>
      <c r="AI35" s="47"/>
      <c r="AJ35" s="47"/>
      <c r="AK35" s="372">
        <f>SUM(AK26:AK33)</f>
        <v>302500</v>
      </c>
      <c r="AL35" s="373"/>
      <c r="AM35" s="373"/>
      <c r="AN35" s="373"/>
      <c r="AO35" s="374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54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1:57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202134/0322_U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1:57" s="5" customFormat="1" ht="36.950000000000003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37" t="str">
        <f>K6</f>
        <v>Propojení skupinových vodovodů Sobotka a Kopidlno – pro stavbu B (Pševes, Drahoraz)</v>
      </c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Únětice-Drahoraz-Pševes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39" t="str">
        <f>IF(AN8= "","",AN8)</f>
        <v>27. 5. 2022</v>
      </c>
      <c r="AN47" s="339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91" s="2" customFormat="1" ht="25.7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4" t="str">
        <f>IF(E11= "","",E11)</f>
        <v>Vodohospodářská a obchodní společnost, a.s., Jičín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40" t="str">
        <f>IF(E17="","",E17)</f>
        <v>IKKO Hradec Králové,s.r.o., Bratří Štefanů 238, HK</v>
      </c>
      <c r="AN49" s="341"/>
      <c r="AO49" s="341"/>
      <c r="AP49" s="341"/>
      <c r="AQ49" s="38"/>
      <c r="AR49" s="41"/>
      <c r="AS49" s="342" t="s">
        <v>55</v>
      </c>
      <c r="AT49" s="343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91" s="2" customFormat="1" ht="15.2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4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37</v>
      </c>
      <c r="AJ50" s="38"/>
      <c r="AK50" s="38"/>
      <c r="AL50" s="38"/>
      <c r="AM50" s="340" t="str">
        <f>IF(E20="","",E20)</f>
        <v>P. Žehra, K. Hlaváčková</v>
      </c>
      <c r="AN50" s="341"/>
      <c r="AO50" s="341"/>
      <c r="AP50" s="341"/>
      <c r="AQ50" s="38"/>
      <c r="AR50" s="41"/>
      <c r="AS50" s="344"/>
      <c r="AT50" s="345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91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46"/>
      <c r="AT51" s="347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91" s="2" customFormat="1" ht="29.25" customHeight="1">
      <c r="A52" s="36"/>
      <c r="B52" s="37"/>
      <c r="C52" s="348" t="s">
        <v>56</v>
      </c>
      <c r="D52" s="349"/>
      <c r="E52" s="349"/>
      <c r="F52" s="349"/>
      <c r="G52" s="349"/>
      <c r="H52" s="68"/>
      <c r="I52" s="351" t="s">
        <v>57</v>
      </c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50" t="s">
        <v>58</v>
      </c>
      <c r="AH52" s="349"/>
      <c r="AI52" s="349"/>
      <c r="AJ52" s="349"/>
      <c r="AK52" s="349"/>
      <c r="AL52" s="349"/>
      <c r="AM52" s="349"/>
      <c r="AN52" s="351" t="s">
        <v>59</v>
      </c>
      <c r="AO52" s="349"/>
      <c r="AP52" s="349"/>
      <c r="AQ52" s="69" t="s">
        <v>60</v>
      </c>
      <c r="AR52" s="41"/>
      <c r="AS52" s="70" t="s">
        <v>61</v>
      </c>
      <c r="AT52" s="71" t="s">
        <v>62</v>
      </c>
      <c r="AU52" s="71" t="s">
        <v>63</v>
      </c>
      <c r="AV52" s="71" t="s">
        <v>64</v>
      </c>
      <c r="AW52" s="71" t="s">
        <v>65</v>
      </c>
      <c r="AX52" s="71" t="s">
        <v>66</v>
      </c>
      <c r="AY52" s="71" t="s">
        <v>67</v>
      </c>
      <c r="AZ52" s="71" t="s">
        <v>68</v>
      </c>
      <c r="BA52" s="71" t="s">
        <v>69</v>
      </c>
      <c r="BB52" s="71" t="s">
        <v>70</v>
      </c>
      <c r="BC52" s="71" t="s">
        <v>71</v>
      </c>
      <c r="BD52" s="72" t="s">
        <v>72</v>
      </c>
      <c r="BE52" s="36"/>
    </row>
    <row r="53" spans="1:91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1:91" s="6" customFormat="1" ht="32.450000000000003" customHeight="1">
      <c r="B54" s="76"/>
      <c r="C54" s="77" t="s">
        <v>73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5">
        <f>ROUND(SUM(AG55:AG58),2)</f>
        <v>250000</v>
      </c>
      <c r="AH54" s="355"/>
      <c r="AI54" s="355"/>
      <c r="AJ54" s="355"/>
      <c r="AK54" s="355"/>
      <c r="AL54" s="355"/>
      <c r="AM54" s="355"/>
      <c r="AN54" s="356">
        <f>SUM(AG54,AT54)</f>
        <v>302500</v>
      </c>
      <c r="AO54" s="356"/>
      <c r="AP54" s="356"/>
      <c r="AQ54" s="80" t="s">
        <v>21</v>
      </c>
      <c r="AR54" s="81"/>
      <c r="AS54" s="82">
        <f>ROUND(SUM(AS55:AS58),2)</f>
        <v>0</v>
      </c>
      <c r="AT54" s="83">
        <f>ROUND(SUM(AV54:AW54),2)</f>
        <v>52500</v>
      </c>
      <c r="AU54" s="84">
        <f>ROUND(SUM(AU55:AU58),5)</f>
        <v>0</v>
      </c>
      <c r="AV54" s="83">
        <f>ROUND(AZ54*L29,2)</f>
        <v>52500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ROUND(SUM(AZ55:AZ58),2)</f>
        <v>250000</v>
      </c>
      <c r="BA54" s="83">
        <f>ROUND(SUM(BA55:BA58),2)</f>
        <v>0</v>
      </c>
      <c r="BB54" s="83">
        <f>ROUND(SUM(BB55:BB58),2)</f>
        <v>0</v>
      </c>
      <c r="BC54" s="83">
        <f>ROUND(SUM(BC55:BC58),2)</f>
        <v>0</v>
      </c>
      <c r="BD54" s="85">
        <f>ROUND(SUM(BD55:BD58),2)</f>
        <v>0</v>
      </c>
      <c r="BS54" s="86" t="s">
        <v>74</v>
      </c>
      <c r="BT54" s="86" t="s">
        <v>75</v>
      </c>
      <c r="BU54" s="87" t="s">
        <v>76</v>
      </c>
      <c r="BV54" s="86" t="s">
        <v>77</v>
      </c>
      <c r="BW54" s="86" t="s">
        <v>5</v>
      </c>
      <c r="BX54" s="86" t="s">
        <v>78</v>
      </c>
      <c r="CL54" s="86" t="s">
        <v>19</v>
      </c>
    </row>
    <row r="55" spans="1:91" s="7" customFormat="1" ht="16.5" customHeight="1">
      <c r="A55" s="88" t="s">
        <v>79</v>
      </c>
      <c r="B55" s="89"/>
      <c r="C55" s="90"/>
      <c r="D55" s="352" t="s">
        <v>80</v>
      </c>
      <c r="E55" s="352"/>
      <c r="F55" s="352"/>
      <c r="G55" s="352"/>
      <c r="H55" s="352"/>
      <c r="I55" s="91"/>
      <c r="J55" s="352" t="s">
        <v>81</v>
      </c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3">
        <f>'SO_01 - Přívodní řad Únět...'!J30</f>
        <v>0</v>
      </c>
      <c r="AH55" s="354"/>
      <c r="AI55" s="354"/>
      <c r="AJ55" s="354"/>
      <c r="AK55" s="354"/>
      <c r="AL55" s="354"/>
      <c r="AM55" s="354"/>
      <c r="AN55" s="353">
        <f>SUM(AG55,AT55)</f>
        <v>0</v>
      </c>
      <c r="AO55" s="354"/>
      <c r="AP55" s="354"/>
      <c r="AQ55" s="92" t="s">
        <v>82</v>
      </c>
      <c r="AR55" s="93"/>
      <c r="AS55" s="94">
        <v>0</v>
      </c>
      <c r="AT55" s="95">
        <f>ROUND(SUM(AV55:AW55),2)</f>
        <v>0</v>
      </c>
      <c r="AU55" s="96">
        <f>'SO_01 - Přívodní řad Únět...'!P90</f>
        <v>0</v>
      </c>
      <c r="AV55" s="95">
        <f>'SO_01 - Přívodní řad Únět...'!J33</f>
        <v>0</v>
      </c>
      <c r="AW55" s="95">
        <f>'SO_01 - Přívodní řad Únět...'!J34</f>
        <v>0</v>
      </c>
      <c r="AX55" s="95">
        <f>'SO_01 - Přívodní řad Únět...'!J35</f>
        <v>0</v>
      </c>
      <c r="AY55" s="95">
        <f>'SO_01 - Přívodní řad Únět...'!J36</f>
        <v>0</v>
      </c>
      <c r="AZ55" s="95">
        <f>'SO_01 - Přívodní řad Únět...'!F33</f>
        <v>0</v>
      </c>
      <c r="BA55" s="95">
        <f>'SO_01 - Přívodní řad Únět...'!F34</f>
        <v>0</v>
      </c>
      <c r="BB55" s="95">
        <f>'SO_01 - Přívodní řad Únět...'!F35</f>
        <v>0</v>
      </c>
      <c r="BC55" s="95">
        <f>'SO_01 - Přívodní řad Únět...'!F36</f>
        <v>0</v>
      </c>
      <c r="BD55" s="97">
        <f>'SO_01 - Přívodní řad Únět...'!F37</f>
        <v>0</v>
      </c>
      <c r="BT55" s="98" t="s">
        <v>83</v>
      </c>
      <c r="BV55" s="98" t="s">
        <v>77</v>
      </c>
      <c r="BW55" s="98" t="s">
        <v>84</v>
      </c>
      <c r="BX55" s="98" t="s">
        <v>5</v>
      </c>
      <c r="CL55" s="98" t="s">
        <v>21</v>
      </c>
      <c r="CM55" s="98" t="s">
        <v>85</v>
      </c>
    </row>
    <row r="56" spans="1:91" s="7" customFormat="1" ht="16.5" customHeight="1">
      <c r="A56" s="88" t="s">
        <v>79</v>
      </c>
      <c r="B56" s="89"/>
      <c r="C56" s="90"/>
      <c r="D56" s="352" t="s">
        <v>86</v>
      </c>
      <c r="E56" s="352"/>
      <c r="F56" s="352"/>
      <c r="G56" s="352"/>
      <c r="H56" s="352"/>
      <c r="I56" s="91"/>
      <c r="J56" s="352" t="s">
        <v>87</v>
      </c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3">
        <f>'SO_02 - Přívodní řad Drah...'!J30</f>
        <v>0</v>
      </c>
      <c r="AH56" s="354"/>
      <c r="AI56" s="354"/>
      <c r="AJ56" s="354"/>
      <c r="AK56" s="354"/>
      <c r="AL56" s="354"/>
      <c r="AM56" s="354"/>
      <c r="AN56" s="353">
        <f>SUM(AG56,AT56)</f>
        <v>0</v>
      </c>
      <c r="AO56" s="354"/>
      <c r="AP56" s="354"/>
      <c r="AQ56" s="92" t="s">
        <v>88</v>
      </c>
      <c r="AR56" s="93"/>
      <c r="AS56" s="94">
        <v>0</v>
      </c>
      <c r="AT56" s="95">
        <f>ROUND(SUM(AV56:AW56),2)</f>
        <v>0</v>
      </c>
      <c r="AU56" s="96">
        <f>'SO_02 - Přívodní řad Drah...'!P89</f>
        <v>0</v>
      </c>
      <c r="AV56" s="95">
        <f>'SO_02 - Přívodní řad Drah...'!J33</f>
        <v>0</v>
      </c>
      <c r="AW56" s="95">
        <f>'SO_02 - Přívodní řad Drah...'!J34</f>
        <v>0</v>
      </c>
      <c r="AX56" s="95">
        <f>'SO_02 - Přívodní řad Drah...'!J35</f>
        <v>0</v>
      </c>
      <c r="AY56" s="95">
        <f>'SO_02 - Přívodní řad Drah...'!J36</f>
        <v>0</v>
      </c>
      <c r="AZ56" s="95">
        <f>'SO_02 - Přívodní řad Drah...'!F33</f>
        <v>0</v>
      </c>
      <c r="BA56" s="95">
        <f>'SO_02 - Přívodní řad Drah...'!F34</f>
        <v>0</v>
      </c>
      <c r="BB56" s="95">
        <f>'SO_02 - Přívodní řad Drah...'!F35</f>
        <v>0</v>
      </c>
      <c r="BC56" s="95">
        <f>'SO_02 - Přívodní řad Drah...'!F36</f>
        <v>0</v>
      </c>
      <c r="BD56" s="97">
        <f>'SO_02 - Přívodní řad Drah...'!F37</f>
        <v>0</v>
      </c>
      <c r="BT56" s="98" t="s">
        <v>83</v>
      </c>
      <c r="BV56" s="98" t="s">
        <v>77</v>
      </c>
      <c r="BW56" s="98" t="s">
        <v>89</v>
      </c>
      <c r="BX56" s="98" t="s">
        <v>5</v>
      </c>
      <c r="CL56" s="98" t="s">
        <v>21</v>
      </c>
      <c r="CM56" s="98" t="s">
        <v>85</v>
      </c>
    </row>
    <row r="57" spans="1:91" s="7" customFormat="1" ht="24.75" customHeight="1">
      <c r="A57" s="88" t="s">
        <v>79</v>
      </c>
      <c r="B57" s="89"/>
      <c r="C57" s="90"/>
      <c r="D57" s="352" t="s">
        <v>90</v>
      </c>
      <c r="E57" s="352"/>
      <c r="F57" s="352"/>
      <c r="G57" s="352"/>
      <c r="H57" s="352"/>
      <c r="I57" s="91"/>
      <c r="J57" s="352" t="s">
        <v>91</v>
      </c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3">
        <f>'SO_03 - Vodovodní řad Pše...'!J30</f>
        <v>0</v>
      </c>
      <c r="AH57" s="354"/>
      <c r="AI57" s="354"/>
      <c r="AJ57" s="354"/>
      <c r="AK57" s="354"/>
      <c r="AL57" s="354"/>
      <c r="AM57" s="354"/>
      <c r="AN57" s="353">
        <f>SUM(AG57,AT57)</f>
        <v>0</v>
      </c>
      <c r="AO57" s="354"/>
      <c r="AP57" s="354"/>
      <c r="AQ57" s="92" t="s">
        <v>88</v>
      </c>
      <c r="AR57" s="93"/>
      <c r="AS57" s="94">
        <v>0</v>
      </c>
      <c r="AT57" s="95">
        <f>ROUND(SUM(AV57:AW57),2)</f>
        <v>0</v>
      </c>
      <c r="AU57" s="96">
        <f>'SO_03 - Vodovodní řad Pše...'!P87</f>
        <v>0</v>
      </c>
      <c r="AV57" s="95">
        <f>'SO_03 - Vodovodní řad Pše...'!J33</f>
        <v>0</v>
      </c>
      <c r="AW57" s="95">
        <f>'SO_03 - Vodovodní řad Pše...'!J34</f>
        <v>0</v>
      </c>
      <c r="AX57" s="95">
        <f>'SO_03 - Vodovodní řad Pše...'!J35</f>
        <v>0</v>
      </c>
      <c r="AY57" s="95">
        <f>'SO_03 - Vodovodní řad Pše...'!J36</f>
        <v>0</v>
      </c>
      <c r="AZ57" s="95">
        <f>'SO_03 - Vodovodní řad Pše...'!F33</f>
        <v>0</v>
      </c>
      <c r="BA57" s="95">
        <f>'SO_03 - Vodovodní řad Pše...'!F34</f>
        <v>0</v>
      </c>
      <c r="BB57" s="95">
        <f>'SO_03 - Vodovodní řad Pše...'!F35</f>
        <v>0</v>
      </c>
      <c r="BC57" s="95">
        <f>'SO_03 - Vodovodní řad Pše...'!F36</f>
        <v>0</v>
      </c>
      <c r="BD57" s="97">
        <f>'SO_03 - Vodovodní řad Pše...'!F37</f>
        <v>0</v>
      </c>
      <c r="BT57" s="98" t="s">
        <v>83</v>
      </c>
      <c r="BV57" s="98" t="s">
        <v>77</v>
      </c>
      <c r="BW57" s="98" t="s">
        <v>92</v>
      </c>
      <c r="BX57" s="98" t="s">
        <v>5</v>
      </c>
      <c r="CL57" s="98" t="s">
        <v>21</v>
      </c>
      <c r="CM57" s="98" t="s">
        <v>85</v>
      </c>
    </row>
    <row r="58" spans="1:91" s="7" customFormat="1" ht="24.75" customHeight="1">
      <c r="A58" s="88" t="s">
        <v>79</v>
      </c>
      <c r="B58" s="89"/>
      <c r="C58" s="90"/>
      <c r="D58" s="352" t="s">
        <v>93</v>
      </c>
      <c r="E58" s="352"/>
      <c r="F58" s="352"/>
      <c r="G58" s="352"/>
      <c r="H58" s="352"/>
      <c r="I58" s="91"/>
      <c r="J58" s="352" t="s">
        <v>94</v>
      </c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53">
        <f>'VRN - Vedlejší rozpočtové...'!J30</f>
        <v>250000</v>
      </c>
      <c r="AH58" s="354"/>
      <c r="AI58" s="354"/>
      <c r="AJ58" s="354"/>
      <c r="AK58" s="354"/>
      <c r="AL58" s="354"/>
      <c r="AM58" s="354"/>
      <c r="AN58" s="353">
        <f>SUM(AG58,AT58)</f>
        <v>302500</v>
      </c>
      <c r="AO58" s="354"/>
      <c r="AP58" s="354"/>
      <c r="AQ58" s="92" t="s">
        <v>82</v>
      </c>
      <c r="AR58" s="93"/>
      <c r="AS58" s="99">
        <v>0</v>
      </c>
      <c r="AT58" s="100">
        <f>ROUND(SUM(AV58:AW58),2)</f>
        <v>52500</v>
      </c>
      <c r="AU58" s="101">
        <f>'VRN - Vedlejší rozpočtové...'!P86</f>
        <v>0</v>
      </c>
      <c r="AV58" s="100">
        <f>'VRN - Vedlejší rozpočtové...'!J33</f>
        <v>52500</v>
      </c>
      <c r="AW58" s="100">
        <f>'VRN - Vedlejší rozpočtové...'!J34</f>
        <v>0</v>
      </c>
      <c r="AX58" s="100">
        <f>'VRN - Vedlejší rozpočtové...'!J35</f>
        <v>0</v>
      </c>
      <c r="AY58" s="100">
        <f>'VRN - Vedlejší rozpočtové...'!J36</f>
        <v>0</v>
      </c>
      <c r="AZ58" s="100">
        <f>'VRN - Vedlejší rozpočtové...'!F33</f>
        <v>250000</v>
      </c>
      <c r="BA58" s="100">
        <f>'VRN - Vedlejší rozpočtové...'!F34</f>
        <v>0</v>
      </c>
      <c r="BB58" s="100">
        <f>'VRN - Vedlejší rozpočtové...'!F35</f>
        <v>0</v>
      </c>
      <c r="BC58" s="100">
        <f>'VRN - Vedlejší rozpočtové...'!F36</f>
        <v>0</v>
      </c>
      <c r="BD58" s="102">
        <f>'VRN - Vedlejší rozpočtové...'!F37</f>
        <v>0</v>
      </c>
      <c r="BT58" s="98" t="s">
        <v>83</v>
      </c>
      <c r="BV58" s="98" t="s">
        <v>77</v>
      </c>
      <c r="BW58" s="98" t="s">
        <v>95</v>
      </c>
      <c r="BX58" s="98" t="s">
        <v>5</v>
      </c>
      <c r="CL58" s="98" t="s">
        <v>21</v>
      </c>
      <c r="CM58" s="98" t="s">
        <v>85</v>
      </c>
    </row>
    <row r="59" spans="1:91" s="2" customFormat="1" ht="30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91" s="2" customFormat="1" ht="6.95" customHeight="1">
      <c r="A60" s="36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</sheetData>
  <sheetProtection algorithmName="SHA-512" hashValue="g7T7ESFpDQeE4Ldy9uapEhNC2E6h16JZ9yI6LYRL3kZ5lr607jTP4MknrsraSecnzZV9iaHfEWjKDwCRydc8+w==" saltValue="Sg8EY5lMkr91Ek4OjQsXNiQnE6aJ6uYtgqkDIYS4YrbQJYf48te9Zj3DIoxmn4XGPVOJ4XcUcU6VihG1geqPGg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O_01 - Přívodní řad Únět...'!C2" display="/"/>
    <hyperlink ref="A56" location="'SO_02 - Přívodní řad Drah...'!C2" display="/"/>
    <hyperlink ref="A57" location="'SO_03 - Vodovodní řad Pše...'!C2" display="/"/>
    <hyperlink ref="A58" location="'VRN - Vedlejší rozpočtové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55"/>
  <sheetViews>
    <sheetView showGridLines="0" topLeftCell="A62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84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85</v>
      </c>
    </row>
    <row r="4" spans="1:46" s="1" customFormat="1" ht="24.95" customHeight="1">
      <c r="B4" s="22"/>
      <c r="D4" s="105" t="s">
        <v>96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26.25" customHeight="1">
      <c r="B7" s="22"/>
      <c r="E7" s="377" t="str">
        <f>'Rekapitulace stavby'!K6</f>
        <v>Propojení skupinových vodovodů Sobotka a Kopidlno – pro stavbu B (Pševes, Drahoraz)</v>
      </c>
      <c r="F7" s="378"/>
      <c r="G7" s="378"/>
      <c r="H7" s="378"/>
      <c r="L7" s="22"/>
    </row>
    <row r="8" spans="1:46" s="2" customFormat="1" ht="12" customHeight="1">
      <c r="A8" s="36"/>
      <c r="B8" s="41"/>
      <c r="C8" s="36"/>
      <c r="D8" s="107" t="s">
        <v>97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9" t="s">
        <v>98</v>
      </c>
      <c r="F9" s="380"/>
      <c r="G9" s="380"/>
      <c r="H9" s="38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21</v>
      </c>
      <c r="G11" s="36"/>
      <c r="H11" s="36"/>
      <c r="I11" s="107" t="s">
        <v>20</v>
      </c>
      <c r="J11" s="109" t="s">
        <v>21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27. 5. 2022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28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29</v>
      </c>
      <c r="F15" s="36"/>
      <c r="G15" s="36"/>
      <c r="H15" s="36"/>
      <c r="I15" s="107" t="s">
        <v>30</v>
      </c>
      <c r="J15" s="109" t="s">
        <v>21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stavby'!E14</f>
        <v>Vyplň údaj</v>
      </c>
      <c r="F18" s="382"/>
      <c r="G18" s="382"/>
      <c r="H18" s="382"/>
      <c r="I18" s="107" t="s">
        <v>30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27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30</v>
      </c>
      <c r="J21" s="109" t="s">
        <v>21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27</v>
      </c>
      <c r="J23" s="109" t="s">
        <v>21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99</v>
      </c>
      <c r="F24" s="36"/>
      <c r="G24" s="36"/>
      <c r="H24" s="36"/>
      <c r="I24" s="107" t="s">
        <v>30</v>
      </c>
      <c r="J24" s="109" t="s">
        <v>21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3" t="s">
        <v>21</v>
      </c>
      <c r="F27" s="383"/>
      <c r="G27" s="383"/>
      <c r="H27" s="38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ROUND(J90,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ROUND((SUM(BE90:BE554)),  2)</f>
        <v>0</v>
      </c>
      <c r="G33" s="36"/>
      <c r="H33" s="36"/>
      <c r="I33" s="120">
        <v>0.21</v>
      </c>
      <c r="J33" s="119">
        <f>ROUND(((SUM(BE90:BE554))*I33),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ROUND((SUM(BF90:BF554)),  2)</f>
        <v>0</v>
      </c>
      <c r="G34" s="36"/>
      <c r="H34" s="36"/>
      <c r="I34" s="120">
        <v>0.15</v>
      </c>
      <c r="J34" s="119">
        <f>ROUND(((SUM(BF90:BF554))*I34),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48</v>
      </c>
      <c r="F35" s="119">
        <f>ROUND((SUM(BG90:BG554)),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49</v>
      </c>
      <c r="F36" s="119">
        <f>ROUND((SUM(BH90:BH554)),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50</v>
      </c>
      <c r="F37" s="119">
        <f>ROUND((SUM(BI90:BI554)),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384" t="str">
        <f>E7</f>
        <v>Propojení skupinových vodovodů Sobotka a Kopidlno – pro stavbu B (Pševes, Drahoraz)</v>
      </c>
      <c r="F48" s="385"/>
      <c r="G48" s="385"/>
      <c r="H48" s="38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97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7" t="str">
        <f>E9</f>
        <v>SO_01 - Přívodní řad Únětice-Drahoraz</v>
      </c>
      <c r="F50" s="386"/>
      <c r="G50" s="386"/>
      <c r="H50" s="38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22</v>
      </c>
      <c r="D52" s="38"/>
      <c r="E52" s="38"/>
      <c r="F52" s="29" t="str">
        <f>F12</f>
        <v>Únětice-Drahoraz-Pševes</v>
      </c>
      <c r="G52" s="38"/>
      <c r="H52" s="38"/>
      <c r="I52" s="31" t="s">
        <v>24</v>
      </c>
      <c r="J52" s="61" t="str">
        <f>IF(J12="","",J12)</f>
        <v>27. 5. 2022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40.15" customHeight="1">
      <c r="A54" s="36"/>
      <c r="B54" s="37"/>
      <c r="C54" s="31" t="s">
        <v>26</v>
      </c>
      <c r="D54" s="38"/>
      <c r="E54" s="38"/>
      <c r="F54" s="29" t="str">
        <f>E15</f>
        <v>Vodohospodářská a obchodní společnost, a.s., Jičín</v>
      </c>
      <c r="G54" s="38"/>
      <c r="H54" s="38"/>
      <c r="I54" s="31" t="s">
        <v>33</v>
      </c>
      <c r="J54" s="34" t="str">
        <f>E21</f>
        <v>IKKO Hradec Králové,s.r.o., Bratří Štefanů 238, HK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>P. Žehra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101</v>
      </c>
      <c r="D57" s="133"/>
      <c r="E57" s="133"/>
      <c r="F57" s="133"/>
      <c r="G57" s="133"/>
      <c r="H57" s="133"/>
      <c r="I57" s="133"/>
      <c r="J57" s="134" t="s">
        <v>102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J90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103</v>
      </c>
    </row>
    <row r="60" spans="1:47" s="9" customFormat="1" ht="24.95" customHeight="1">
      <c r="B60" s="136"/>
      <c r="C60" s="137"/>
      <c r="D60" s="138" t="s">
        <v>104</v>
      </c>
      <c r="E60" s="139"/>
      <c r="F60" s="139"/>
      <c r="G60" s="139"/>
      <c r="H60" s="139"/>
      <c r="I60" s="139"/>
      <c r="J60" s="140">
        <f>J91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105</v>
      </c>
      <c r="E61" s="145"/>
      <c r="F61" s="145"/>
      <c r="G61" s="145"/>
      <c r="H61" s="145"/>
      <c r="I61" s="145"/>
      <c r="J61" s="146">
        <f>J92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106</v>
      </c>
      <c r="E62" s="145"/>
      <c r="F62" s="145"/>
      <c r="G62" s="145"/>
      <c r="H62" s="145"/>
      <c r="I62" s="145"/>
      <c r="J62" s="146">
        <f>J273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107</v>
      </c>
      <c r="E63" s="145"/>
      <c r="F63" s="145"/>
      <c r="G63" s="145"/>
      <c r="H63" s="145"/>
      <c r="I63" s="145"/>
      <c r="J63" s="146">
        <f>J317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108</v>
      </c>
      <c r="E64" s="145"/>
      <c r="F64" s="145"/>
      <c r="G64" s="145"/>
      <c r="H64" s="145"/>
      <c r="I64" s="145"/>
      <c r="J64" s="146">
        <f>J342</f>
        <v>0</v>
      </c>
      <c r="K64" s="143"/>
      <c r="L64" s="147"/>
    </row>
    <row r="65" spans="1:31" s="10" customFormat="1" ht="19.899999999999999" customHeight="1">
      <c r="B65" s="142"/>
      <c r="C65" s="143"/>
      <c r="D65" s="144" t="s">
        <v>109</v>
      </c>
      <c r="E65" s="145"/>
      <c r="F65" s="145"/>
      <c r="G65" s="145"/>
      <c r="H65" s="145"/>
      <c r="I65" s="145"/>
      <c r="J65" s="146">
        <f>J492</f>
        <v>0</v>
      </c>
      <c r="K65" s="143"/>
      <c r="L65" s="147"/>
    </row>
    <row r="66" spans="1:31" s="10" customFormat="1" ht="19.899999999999999" customHeight="1">
      <c r="B66" s="142"/>
      <c r="C66" s="143"/>
      <c r="D66" s="144" t="s">
        <v>110</v>
      </c>
      <c r="E66" s="145"/>
      <c r="F66" s="145"/>
      <c r="G66" s="145"/>
      <c r="H66" s="145"/>
      <c r="I66" s="145"/>
      <c r="J66" s="146">
        <f>J516</f>
        <v>0</v>
      </c>
      <c r="K66" s="143"/>
      <c r="L66" s="147"/>
    </row>
    <row r="67" spans="1:31" s="10" customFormat="1" ht="19.899999999999999" customHeight="1">
      <c r="B67" s="142"/>
      <c r="C67" s="143"/>
      <c r="D67" s="144" t="s">
        <v>111</v>
      </c>
      <c r="E67" s="145"/>
      <c r="F67" s="145"/>
      <c r="G67" s="145"/>
      <c r="H67" s="145"/>
      <c r="I67" s="145"/>
      <c r="J67" s="146">
        <f>J529</f>
        <v>0</v>
      </c>
      <c r="K67" s="143"/>
      <c r="L67" s="147"/>
    </row>
    <row r="68" spans="1:31" s="9" customFormat="1" ht="24.95" customHeight="1">
      <c r="B68" s="136"/>
      <c r="C68" s="137"/>
      <c r="D68" s="138" t="s">
        <v>112</v>
      </c>
      <c r="E68" s="139"/>
      <c r="F68" s="139"/>
      <c r="G68" s="139"/>
      <c r="H68" s="139"/>
      <c r="I68" s="139"/>
      <c r="J68" s="140">
        <f>J532</f>
        <v>0</v>
      </c>
      <c r="K68" s="137"/>
      <c r="L68" s="141"/>
    </row>
    <row r="69" spans="1:31" s="10" customFormat="1" ht="19.899999999999999" customHeight="1">
      <c r="B69" s="142"/>
      <c r="C69" s="143"/>
      <c r="D69" s="144" t="s">
        <v>113</v>
      </c>
      <c r="E69" s="145"/>
      <c r="F69" s="145"/>
      <c r="G69" s="145"/>
      <c r="H69" s="145"/>
      <c r="I69" s="145"/>
      <c r="J69" s="146">
        <f>J533</f>
        <v>0</v>
      </c>
      <c r="K69" s="143"/>
      <c r="L69" s="147"/>
    </row>
    <row r="70" spans="1:31" s="10" customFormat="1" ht="19.899999999999999" customHeight="1">
      <c r="B70" s="142"/>
      <c r="C70" s="143"/>
      <c r="D70" s="144" t="s">
        <v>114</v>
      </c>
      <c r="E70" s="145"/>
      <c r="F70" s="145"/>
      <c r="G70" s="145"/>
      <c r="H70" s="145"/>
      <c r="I70" s="145"/>
      <c r="J70" s="146">
        <f>J551</f>
        <v>0</v>
      </c>
      <c r="K70" s="143"/>
      <c r="L70" s="147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5" customHeight="1">
      <c r="A76" s="36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5" customHeight="1">
      <c r="A77" s="36"/>
      <c r="B77" s="37"/>
      <c r="C77" s="25" t="s">
        <v>115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6.25" customHeight="1">
      <c r="A80" s="36"/>
      <c r="B80" s="37"/>
      <c r="C80" s="38"/>
      <c r="D80" s="38"/>
      <c r="E80" s="384" t="str">
        <f>E7</f>
        <v>Propojení skupinových vodovodů Sobotka a Kopidlno – pro stavbu B (Pševes, Drahoraz)</v>
      </c>
      <c r="F80" s="385"/>
      <c r="G80" s="385"/>
      <c r="H80" s="385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2" customHeight="1">
      <c r="A81" s="36"/>
      <c r="B81" s="37"/>
      <c r="C81" s="31" t="s">
        <v>97</v>
      </c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6.5" customHeight="1">
      <c r="A82" s="36"/>
      <c r="B82" s="37"/>
      <c r="C82" s="38"/>
      <c r="D82" s="38"/>
      <c r="E82" s="337" t="str">
        <f>E9</f>
        <v>SO_01 - Přívodní řad Únětice-Drahoraz</v>
      </c>
      <c r="F82" s="386"/>
      <c r="G82" s="386"/>
      <c r="H82" s="386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2" customHeight="1">
      <c r="A84" s="36"/>
      <c r="B84" s="37"/>
      <c r="C84" s="31" t="s">
        <v>22</v>
      </c>
      <c r="D84" s="38"/>
      <c r="E84" s="38"/>
      <c r="F84" s="29" t="str">
        <f>F12</f>
        <v>Únětice-Drahoraz-Pševes</v>
      </c>
      <c r="G84" s="38"/>
      <c r="H84" s="38"/>
      <c r="I84" s="31" t="s">
        <v>24</v>
      </c>
      <c r="J84" s="61" t="str">
        <f>IF(J12="","",J12)</f>
        <v>27. 5. 2022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40.15" customHeight="1">
      <c r="A86" s="36"/>
      <c r="B86" s="37"/>
      <c r="C86" s="31" t="s">
        <v>26</v>
      </c>
      <c r="D86" s="38"/>
      <c r="E86" s="38"/>
      <c r="F86" s="29" t="str">
        <f>E15</f>
        <v>Vodohospodářská a obchodní společnost, a.s., Jičín</v>
      </c>
      <c r="G86" s="38"/>
      <c r="H86" s="38"/>
      <c r="I86" s="31" t="s">
        <v>33</v>
      </c>
      <c r="J86" s="34" t="str">
        <f>E21</f>
        <v>IKKO Hradec Králové,s.r.o., Bratří Štefanů 238, HK</v>
      </c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15.2" customHeight="1">
      <c r="A87" s="36"/>
      <c r="B87" s="37"/>
      <c r="C87" s="31" t="s">
        <v>31</v>
      </c>
      <c r="D87" s="38"/>
      <c r="E87" s="38"/>
      <c r="F87" s="29" t="str">
        <f>IF(E18="","",E18)</f>
        <v>Vyplň údaj</v>
      </c>
      <c r="G87" s="38"/>
      <c r="H87" s="38"/>
      <c r="I87" s="31" t="s">
        <v>37</v>
      </c>
      <c r="J87" s="34" t="str">
        <f>E24</f>
        <v>P. Žehra</v>
      </c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10.3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11" customFormat="1" ht="29.25" customHeight="1">
      <c r="A89" s="148"/>
      <c r="B89" s="149"/>
      <c r="C89" s="150" t="s">
        <v>116</v>
      </c>
      <c r="D89" s="151" t="s">
        <v>60</v>
      </c>
      <c r="E89" s="151" t="s">
        <v>56</v>
      </c>
      <c r="F89" s="151" t="s">
        <v>57</v>
      </c>
      <c r="G89" s="151" t="s">
        <v>117</v>
      </c>
      <c r="H89" s="151" t="s">
        <v>118</v>
      </c>
      <c r="I89" s="151" t="s">
        <v>119</v>
      </c>
      <c r="J89" s="151" t="s">
        <v>102</v>
      </c>
      <c r="K89" s="152" t="s">
        <v>120</v>
      </c>
      <c r="L89" s="153"/>
      <c r="M89" s="70" t="s">
        <v>21</v>
      </c>
      <c r="N89" s="71" t="s">
        <v>45</v>
      </c>
      <c r="O89" s="71" t="s">
        <v>121</v>
      </c>
      <c r="P89" s="71" t="s">
        <v>122</v>
      </c>
      <c r="Q89" s="71" t="s">
        <v>123</v>
      </c>
      <c r="R89" s="71" t="s">
        <v>124</v>
      </c>
      <c r="S89" s="71" t="s">
        <v>125</v>
      </c>
      <c r="T89" s="72" t="s">
        <v>126</v>
      </c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</row>
    <row r="90" spans="1:65" s="2" customFormat="1" ht="22.9" customHeight="1">
      <c r="A90" s="36"/>
      <c r="B90" s="37"/>
      <c r="C90" s="77" t="s">
        <v>127</v>
      </c>
      <c r="D90" s="38"/>
      <c r="E90" s="38"/>
      <c r="F90" s="38"/>
      <c r="G90" s="38"/>
      <c r="H90" s="38"/>
      <c r="I90" s="38"/>
      <c r="J90" s="154">
        <f>BK90</f>
        <v>0</v>
      </c>
      <c r="K90" s="38"/>
      <c r="L90" s="41"/>
      <c r="M90" s="73"/>
      <c r="N90" s="155"/>
      <c r="O90" s="74"/>
      <c r="P90" s="156">
        <f>P91+P532</f>
        <v>0</v>
      </c>
      <c r="Q90" s="74"/>
      <c r="R90" s="156">
        <f>R91+R532</f>
        <v>594.57007710000005</v>
      </c>
      <c r="S90" s="74"/>
      <c r="T90" s="157">
        <f>T91+T532</f>
        <v>181.77007999999998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74</v>
      </c>
      <c r="AU90" s="19" t="s">
        <v>103</v>
      </c>
      <c r="BK90" s="158">
        <f>BK91+BK532</f>
        <v>0</v>
      </c>
    </row>
    <row r="91" spans="1:65" s="12" customFormat="1" ht="25.9" customHeight="1">
      <c r="B91" s="159"/>
      <c r="C91" s="160"/>
      <c r="D91" s="161" t="s">
        <v>74</v>
      </c>
      <c r="E91" s="162" t="s">
        <v>128</v>
      </c>
      <c r="F91" s="162" t="s">
        <v>129</v>
      </c>
      <c r="G91" s="160"/>
      <c r="H91" s="160"/>
      <c r="I91" s="163"/>
      <c r="J91" s="164">
        <f>BK91</f>
        <v>0</v>
      </c>
      <c r="K91" s="160"/>
      <c r="L91" s="165"/>
      <c r="M91" s="166"/>
      <c r="N91" s="167"/>
      <c r="O91" s="167"/>
      <c r="P91" s="168">
        <f>P92+P273+P317+P342+P492+P516+P529</f>
        <v>0</v>
      </c>
      <c r="Q91" s="167"/>
      <c r="R91" s="168">
        <f>R92+R273+R317+R342+R492+R516+R529</f>
        <v>594.47118410000007</v>
      </c>
      <c r="S91" s="167"/>
      <c r="T91" s="169">
        <f>T92+T273+T317+T342+T492+T516+T529</f>
        <v>181.77007999999998</v>
      </c>
      <c r="AR91" s="170" t="s">
        <v>83</v>
      </c>
      <c r="AT91" s="171" t="s">
        <v>74</v>
      </c>
      <c r="AU91" s="171" t="s">
        <v>75</v>
      </c>
      <c r="AY91" s="170" t="s">
        <v>130</v>
      </c>
      <c r="BK91" s="172">
        <f>BK92+BK273+BK317+BK342+BK492+BK516+BK529</f>
        <v>0</v>
      </c>
    </row>
    <row r="92" spans="1:65" s="12" customFormat="1" ht="22.9" customHeight="1">
      <c r="B92" s="159"/>
      <c r="C92" s="160"/>
      <c r="D92" s="161" t="s">
        <v>74</v>
      </c>
      <c r="E92" s="173" t="s">
        <v>83</v>
      </c>
      <c r="F92" s="173" t="s">
        <v>131</v>
      </c>
      <c r="G92" s="160"/>
      <c r="H92" s="160"/>
      <c r="I92" s="163"/>
      <c r="J92" s="174">
        <f>BK92</f>
        <v>0</v>
      </c>
      <c r="K92" s="160"/>
      <c r="L92" s="165"/>
      <c r="M92" s="166"/>
      <c r="N92" s="167"/>
      <c r="O92" s="167"/>
      <c r="P92" s="168">
        <f>SUM(P93:P272)</f>
        <v>0</v>
      </c>
      <c r="Q92" s="167"/>
      <c r="R92" s="168">
        <f>SUM(R93:R272)</f>
        <v>436.7079895</v>
      </c>
      <c r="S92" s="167"/>
      <c r="T92" s="169">
        <f>SUM(T93:T272)</f>
        <v>181.70607999999999</v>
      </c>
      <c r="AR92" s="170" t="s">
        <v>83</v>
      </c>
      <c r="AT92" s="171" t="s">
        <v>74</v>
      </c>
      <c r="AU92" s="171" t="s">
        <v>83</v>
      </c>
      <c r="AY92" s="170" t="s">
        <v>130</v>
      </c>
      <c r="BK92" s="172">
        <f>SUM(BK93:BK272)</f>
        <v>0</v>
      </c>
    </row>
    <row r="93" spans="1:65" s="2" customFormat="1" ht="44.25" customHeight="1">
      <c r="A93" s="36"/>
      <c r="B93" s="37"/>
      <c r="C93" s="175" t="s">
        <v>83</v>
      </c>
      <c r="D93" s="175" t="s">
        <v>132</v>
      </c>
      <c r="E93" s="176" t="s">
        <v>133</v>
      </c>
      <c r="F93" s="177" t="s">
        <v>134</v>
      </c>
      <c r="G93" s="178" t="s">
        <v>135</v>
      </c>
      <c r="H93" s="179">
        <v>600</v>
      </c>
      <c r="I93" s="180"/>
      <c r="J93" s="181">
        <f>ROUND(I93*H93,2)</f>
        <v>0</v>
      </c>
      <c r="K93" s="177" t="s">
        <v>136</v>
      </c>
      <c r="L93" s="41"/>
      <c r="M93" s="182" t="s">
        <v>21</v>
      </c>
      <c r="N93" s="183" t="s">
        <v>46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137</v>
      </c>
      <c r="AT93" s="186" t="s">
        <v>132</v>
      </c>
      <c r="AU93" s="186" t="s">
        <v>85</v>
      </c>
      <c r="AY93" s="19" t="s">
        <v>130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83</v>
      </c>
      <c r="BK93" s="187">
        <f>ROUND(I93*H93,2)</f>
        <v>0</v>
      </c>
      <c r="BL93" s="19" t="s">
        <v>137</v>
      </c>
      <c r="BM93" s="186" t="s">
        <v>138</v>
      </c>
    </row>
    <row r="94" spans="1:65" s="2" customFormat="1" ht="11.25">
      <c r="A94" s="36"/>
      <c r="B94" s="37"/>
      <c r="C94" s="38"/>
      <c r="D94" s="188" t="s">
        <v>139</v>
      </c>
      <c r="E94" s="38"/>
      <c r="F94" s="189" t="s">
        <v>140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139</v>
      </c>
      <c r="AU94" s="19" t="s">
        <v>85</v>
      </c>
    </row>
    <row r="95" spans="1:65" s="13" customFormat="1" ht="22.5">
      <c r="B95" s="193"/>
      <c r="C95" s="194"/>
      <c r="D95" s="195" t="s">
        <v>141</v>
      </c>
      <c r="E95" s="196" t="s">
        <v>21</v>
      </c>
      <c r="F95" s="197" t="s">
        <v>142</v>
      </c>
      <c r="G95" s="194"/>
      <c r="H95" s="198">
        <v>600</v>
      </c>
      <c r="I95" s="199"/>
      <c r="J95" s="194"/>
      <c r="K95" s="194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141</v>
      </c>
      <c r="AU95" s="204" t="s">
        <v>85</v>
      </c>
      <c r="AV95" s="13" t="s">
        <v>85</v>
      </c>
      <c r="AW95" s="13" t="s">
        <v>36</v>
      </c>
      <c r="AX95" s="13" t="s">
        <v>83</v>
      </c>
      <c r="AY95" s="204" t="s">
        <v>130</v>
      </c>
    </row>
    <row r="96" spans="1:65" s="2" customFormat="1" ht="66.75" customHeight="1">
      <c r="A96" s="36"/>
      <c r="B96" s="37"/>
      <c r="C96" s="175" t="s">
        <v>85</v>
      </c>
      <c r="D96" s="175" t="s">
        <v>132</v>
      </c>
      <c r="E96" s="176" t="s">
        <v>143</v>
      </c>
      <c r="F96" s="177" t="s">
        <v>144</v>
      </c>
      <c r="G96" s="178" t="s">
        <v>135</v>
      </c>
      <c r="H96" s="179">
        <v>138</v>
      </c>
      <c r="I96" s="180"/>
      <c r="J96" s="181">
        <f>ROUND(I96*H96,2)</f>
        <v>0</v>
      </c>
      <c r="K96" s="177" t="s">
        <v>136</v>
      </c>
      <c r="L96" s="41"/>
      <c r="M96" s="182" t="s">
        <v>21</v>
      </c>
      <c r="N96" s="183" t="s">
        <v>46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0.57999999999999996</v>
      </c>
      <c r="T96" s="185">
        <f>S96*H96</f>
        <v>80.039999999999992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137</v>
      </c>
      <c r="AT96" s="186" t="s">
        <v>132</v>
      </c>
      <c r="AU96" s="186" t="s">
        <v>85</v>
      </c>
      <c r="AY96" s="19" t="s">
        <v>130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83</v>
      </c>
      <c r="BK96" s="187">
        <f>ROUND(I96*H96,2)</f>
        <v>0</v>
      </c>
      <c r="BL96" s="19" t="s">
        <v>137</v>
      </c>
      <c r="BM96" s="186" t="s">
        <v>145</v>
      </c>
    </row>
    <row r="97" spans="1:65" s="2" customFormat="1" ht="11.25">
      <c r="A97" s="36"/>
      <c r="B97" s="37"/>
      <c r="C97" s="38"/>
      <c r="D97" s="188" t="s">
        <v>139</v>
      </c>
      <c r="E97" s="38"/>
      <c r="F97" s="189" t="s">
        <v>146</v>
      </c>
      <c r="G97" s="38"/>
      <c r="H97" s="38"/>
      <c r="I97" s="190"/>
      <c r="J97" s="38"/>
      <c r="K97" s="38"/>
      <c r="L97" s="41"/>
      <c r="M97" s="191"/>
      <c r="N97" s="19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139</v>
      </c>
      <c r="AU97" s="19" t="s">
        <v>85</v>
      </c>
    </row>
    <row r="98" spans="1:65" s="14" customFormat="1" ht="11.25">
      <c r="B98" s="205"/>
      <c r="C98" s="206"/>
      <c r="D98" s="195" t="s">
        <v>141</v>
      </c>
      <c r="E98" s="207" t="s">
        <v>21</v>
      </c>
      <c r="F98" s="208" t="s">
        <v>147</v>
      </c>
      <c r="G98" s="206"/>
      <c r="H98" s="207" t="s">
        <v>21</v>
      </c>
      <c r="I98" s="209"/>
      <c r="J98" s="206"/>
      <c r="K98" s="206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141</v>
      </c>
      <c r="AU98" s="214" t="s">
        <v>85</v>
      </c>
      <c r="AV98" s="14" t="s">
        <v>83</v>
      </c>
      <c r="AW98" s="14" t="s">
        <v>36</v>
      </c>
      <c r="AX98" s="14" t="s">
        <v>75</v>
      </c>
      <c r="AY98" s="214" t="s">
        <v>130</v>
      </c>
    </row>
    <row r="99" spans="1:65" s="13" customFormat="1" ht="22.5">
      <c r="B99" s="193"/>
      <c r="C99" s="194"/>
      <c r="D99" s="195" t="s">
        <v>141</v>
      </c>
      <c r="E99" s="196" t="s">
        <v>21</v>
      </c>
      <c r="F99" s="197" t="s">
        <v>148</v>
      </c>
      <c r="G99" s="194"/>
      <c r="H99" s="198">
        <v>138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141</v>
      </c>
      <c r="AU99" s="204" t="s">
        <v>85</v>
      </c>
      <c r="AV99" s="13" t="s">
        <v>85</v>
      </c>
      <c r="AW99" s="13" t="s">
        <v>36</v>
      </c>
      <c r="AX99" s="13" t="s">
        <v>83</v>
      </c>
      <c r="AY99" s="204" t="s">
        <v>130</v>
      </c>
    </row>
    <row r="100" spans="1:65" s="2" customFormat="1" ht="66.75" customHeight="1">
      <c r="A100" s="36"/>
      <c r="B100" s="37"/>
      <c r="C100" s="175" t="s">
        <v>149</v>
      </c>
      <c r="D100" s="175" t="s">
        <v>132</v>
      </c>
      <c r="E100" s="176" t="s">
        <v>150</v>
      </c>
      <c r="F100" s="177" t="s">
        <v>151</v>
      </c>
      <c r="G100" s="178" t="s">
        <v>135</v>
      </c>
      <c r="H100" s="179">
        <v>193.2</v>
      </c>
      <c r="I100" s="180"/>
      <c r="J100" s="181">
        <f>ROUND(I100*H100,2)</f>
        <v>0</v>
      </c>
      <c r="K100" s="177" t="s">
        <v>136</v>
      </c>
      <c r="L100" s="41"/>
      <c r="M100" s="182" t="s">
        <v>21</v>
      </c>
      <c r="N100" s="183" t="s">
        <v>46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0.22</v>
      </c>
      <c r="T100" s="185">
        <f>S100*H100</f>
        <v>42.503999999999998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137</v>
      </c>
      <c r="AT100" s="186" t="s">
        <v>132</v>
      </c>
      <c r="AU100" s="186" t="s">
        <v>85</v>
      </c>
      <c r="AY100" s="19" t="s">
        <v>130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83</v>
      </c>
      <c r="BK100" s="187">
        <f>ROUND(I100*H100,2)</f>
        <v>0</v>
      </c>
      <c r="BL100" s="19" t="s">
        <v>137</v>
      </c>
      <c r="BM100" s="186" t="s">
        <v>152</v>
      </c>
    </row>
    <row r="101" spans="1:65" s="2" customFormat="1" ht="11.25">
      <c r="A101" s="36"/>
      <c r="B101" s="37"/>
      <c r="C101" s="38"/>
      <c r="D101" s="188" t="s">
        <v>139</v>
      </c>
      <c r="E101" s="38"/>
      <c r="F101" s="189" t="s">
        <v>153</v>
      </c>
      <c r="G101" s="38"/>
      <c r="H101" s="38"/>
      <c r="I101" s="190"/>
      <c r="J101" s="38"/>
      <c r="K101" s="38"/>
      <c r="L101" s="41"/>
      <c r="M101" s="191"/>
      <c r="N101" s="19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139</v>
      </c>
      <c r="AU101" s="19" t="s">
        <v>85</v>
      </c>
    </row>
    <row r="102" spans="1:65" s="14" customFormat="1" ht="11.25">
      <c r="B102" s="205"/>
      <c r="C102" s="206"/>
      <c r="D102" s="195" t="s">
        <v>141</v>
      </c>
      <c r="E102" s="207" t="s">
        <v>21</v>
      </c>
      <c r="F102" s="208" t="s">
        <v>154</v>
      </c>
      <c r="G102" s="206"/>
      <c r="H102" s="207" t="s">
        <v>21</v>
      </c>
      <c r="I102" s="209"/>
      <c r="J102" s="206"/>
      <c r="K102" s="206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141</v>
      </c>
      <c r="AU102" s="214" t="s">
        <v>85</v>
      </c>
      <c r="AV102" s="14" t="s">
        <v>83</v>
      </c>
      <c r="AW102" s="14" t="s">
        <v>36</v>
      </c>
      <c r="AX102" s="14" t="s">
        <v>75</v>
      </c>
      <c r="AY102" s="214" t="s">
        <v>130</v>
      </c>
    </row>
    <row r="103" spans="1:65" s="13" customFormat="1" ht="22.5">
      <c r="B103" s="193"/>
      <c r="C103" s="194"/>
      <c r="D103" s="195" t="s">
        <v>141</v>
      </c>
      <c r="E103" s="196" t="s">
        <v>21</v>
      </c>
      <c r="F103" s="197" t="s">
        <v>155</v>
      </c>
      <c r="G103" s="194"/>
      <c r="H103" s="198">
        <v>193.2</v>
      </c>
      <c r="I103" s="199"/>
      <c r="J103" s="194"/>
      <c r="K103" s="194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141</v>
      </c>
      <c r="AU103" s="204" t="s">
        <v>85</v>
      </c>
      <c r="AV103" s="13" t="s">
        <v>85</v>
      </c>
      <c r="AW103" s="13" t="s">
        <v>36</v>
      </c>
      <c r="AX103" s="13" t="s">
        <v>75</v>
      </c>
      <c r="AY103" s="204" t="s">
        <v>130</v>
      </c>
    </row>
    <row r="104" spans="1:65" s="15" customFormat="1" ht="11.25">
      <c r="B104" s="215"/>
      <c r="C104" s="216"/>
      <c r="D104" s="195" t="s">
        <v>141</v>
      </c>
      <c r="E104" s="217" t="s">
        <v>21</v>
      </c>
      <c r="F104" s="218" t="s">
        <v>156</v>
      </c>
      <c r="G104" s="216"/>
      <c r="H104" s="219">
        <v>193.2</v>
      </c>
      <c r="I104" s="220"/>
      <c r="J104" s="216"/>
      <c r="K104" s="216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141</v>
      </c>
      <c r="AU104" s="225" t="s">
        <v>85</v>
      </c>
      <c r="AV104" s="15" t="s">
        <v>137</v>
      </c>
      <c r="AW104" s="15" t="s">
        <v>36</v>
      </c>
      <c r="AX104" s="15" t="s">
        <v>83</v>
      </c>
      <c r="AY104" s="225" t="s">
        <v>130</v>
      </c>
    </row>
    <row r="105" spans="1:65" s="2" customFormat="1" ht="66.75" customHeight="1">
      <c r="A105" s="36"/>
      <c r="B105" s="37"/>
      <c r="C105" s="175" t="s">
        <v>137</v>
      </c>
      <c r="D105" s="175" t="s">
        <v>132</v>
      </c>
      <c r="E105" s="176" t="s">
        <v>157</v>
      </c>
      <c r="F105" s="177" t="s">
        <v>158</v>
      </c>
      <c r="G105" s="178" t="s">
        <v>135</v>
      </c>
      <c r="H105" s="179">
        <v>35</v>
      </c>
      <c r="I105" s="180"/>
      <c r="J105" s="181">
        <f>ROUND(I105*H105,2)</f>
        <v>0</v>
      </c>
      <c r="K105" s="177" t="s">
        <v>136</v>
      </c>
      <c r="L105" s="41"/>
      <c r="M105" s="182" t="s">
        <v>21</v>
      </c>
      <c r="N105" s="183" t="s">
        <v>46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0.57999999999999996</v>
      </c>
      <c r="T105" s="185">
        <f>S105*H105</f>
        <v>20.299999999999997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137</v>
      </c>
      <c r="AT105" s="186" t="s">
        <v>132</v>
      </c>
      <c r="AU105" s="186" t="s">
        <v>85</v>
      </c>
      <c r="AY105" s="19" t="s">
        <v>130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83</v>
      </c>
      <c r="BK105" s="187">
        <f>ROUND(I105*H105,2)</f>
        <v>0</v>
      </c>
      <c r="BL105" s="19" t="s">
        <v>137</v>
      </c>
      <c r="BM105" s="186" t="s">
        <v>159</v>
      </c>
    </row>
    <row r="106" spans="1:65" s="2" customFormat="1" ht="11.25">
      <c r="A106" s="36"/>
      <c r="B106" s="37"/>
      <c r="C106" s="38"/>
      <c r="D106" s="188" t="s">
        <v>139</v>
      </c>
      <c r="E106" s="38"/>
      <c r="F106" s="189" t="s">
        <v>160</v>
      </c>
      <c r="G106" s="38"/>
      <c r="H106" s="38"/>
      <c r="I106" s="190"/>
      <c r="J106" s="38"/>
      <c r="K106" s="38"/>
      <c r="L106" s="41"/>
      <c r="M106" s="191"/>
      <c r="N106" s="192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139</v>
      </c>
      <c r="AU106" s="19" t="s">
        <v>85</v>
      </c>
    </row>
    <row r="107" spans="1:65" s="14" customFormat="1" ht="11.25">
      <c r="B107" s="205"/>
      <c r="C107" s="206"/>
      <c r="D107" s="195" t="s">
        <v>141</v>
      </c>
      <c r="E107" s="207" t="s">
        <v>21</v>
      </c>
      <c r="F107" s="208" t="s">
        <v>147</v>
      </c>
      <c r="G107" s="206"/>
      <c r="H107" s="207" t="s">
        <v>21</v>
      </c>
      <c r="I107" s="209"/>
      <c r="J107" s="206"/>
      <c r="K107" s="206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141</v>
      </c>
      <c r="AU107" s="214" t="s">
        <v>85</v>
      </c>
      <c r="AV107" s="14" t="s">
        <v>83</v>
      </c>
      <c r="AW107" s="14" t="s">
        <v>36</v>
      </c>
      <c r="AX107" s="14" t="s">
        <v>75</v>
      </c>
      <c r="AY107" s="214" t="s">
        <v>130</v>
      </c>
    </row>
    <row r="108" spans="1:65" s="13" customFormat="1" ht="11.25">
      <c r="B108" s="193"/>
      <c r="C108" s="194"/>
      <c r="D108" s="195" t="s">
        <v>141</v>
      </c>
      <c r="E108" s="196" t="s">
        <v>21</v>
      </c>
      <c r="F108" s="197" t="s">
        <v>161</v>
      </c>
      <c r="G108" s="194"/>
      <c r="H108" s="198">
        <v>19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141</v>
      </c>
      <c r="AU108" s="204" t="s">
        <v>85</v>
      </c>
      <c r="AV108" s="13" t="s">
        <v>85</v>
      </c>
      <c r="AW108" s="13" t="s">
        <v>36</v>
      </c>
      <c r="AX108" s="13" t="s">
        <v>75</v>
      </c>
      <c r="AY108" s="204" t="s">
        <v>130</v>
      </c>
    </row>
    <row r="109" spans="1:65" s="13" customFormat="1" ht="11.25">
      <c r="B109" s="193"/>
      <c r="C109" s="194"/>
      <c r="D109" s="195" t="s">
        <v>141</v>
      </c>
      <c r="E109" s="196" t="s">
        <v>21</v>
      </c>
      <c r="F109" s="197" t="s">
        <v>162</v>
      </c>
      <c r="G109" s="194"/>
      <c r="H109" s="198">
        <v>16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141</v>
      </c>
      <c r="AU109" s="204" t="s">
        <v>85</v>
      </c>
      <c r="AV109" s="13" t="s">
        <v>85</v>
      </c>
      <c r="AW109" s="13" t="s">
        <v>36</v>
      </c>
      <c r="AX109" s="13" t="s">
        <v>75</v>
      </c>
      <c r="AY109" s="204" t="s">
        <v>130</v>
      </c>
    </row>
    <row r="110" spans="1:65" s="15" customFormat="1" ht="11.25">
      <c r="B110" s="215"/>
      <c r="C110" s="216"/>
      <c r="D110" s="195" t="s">
        <v>141</v>
      </c>
      <c r="E110" s="217" t="s">
        <v>21</v>
      </c>
      <c r="F110" s="218" t="s">
        <v>156</v>
      </c>
      <c r="G110" s="216"/>
      <c r="H110" s="219">
        <v>35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141</v>
      </c>
      <c r="AU110" s="225" t="s">
        <v>85</v>
      </c>
      <c r="AV110" s="15" t="s">
        <v>137</v>
      </c>
      <c r="AW110" s="15" t="s">
        <v>36</v>
      </c>
      <c r="AX110" s="15" t="s">
        <v>83</v>
      </c>
      <c r="AY110" s="225" t="s">
        <v>130</v>
      </c>
    </row>
    <row r="111" spans="1:65" s="2" customFormat="1" ht="55.5" customHeight="1">
      <c r="A111" s="36"/>
      <c r="B111" s="37"/>
      <c r="C111" s="175" t="s">
        <v>163</v>
      </c>
      <c r="D111" s="175" t="s">
        <v>132</v>
      </c>
      <c r="E111" s="176" t="s">
        <v>164</v>
      </c>
      <c r="F111" s="177" t="s">
        <v>165</v>
      </c>
      <c r="G111" s="178" t="s">
        <v>135</v>
      </c>
      <c r="H111" s="179">
        <v>47.16</v>
      </c>
      <c r="I111" s="180"/>
      <c r="J111" s="181">
        <f>ROUND(I111*H111,2)</f>
        <v>0</v>
      </c>
      <c r="K111" s="177" t="s">
        <v>136</v>
      </c>
      <c r="L111" s="41"/>
      <c r="M111" s="182" t="s">
        <v>21</v>
      </c>
      <c r="N111" s="183" t="s">
        <v>46</v>
      </c>
      <c r="O111" s="66"/>
      <c r="P111" s="184">
        <f>O111*H111</f>
        <v>0</v>
      </c>
      <c r="Q111" s="184">
        <v>0</v>
      </c>
      <c r="R111" s="184">
        <f>Q111*H111</f>
        <v>0</v>
      </c>
      <c r="S111" s="184">
        <v>0.22</v>
      </c>
      <c r="T111" s="185">
        <f>S111*H111</f>
        <v>10.3752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137</v>
      </c>
      <c r="AT111" s="186" t="s">
        <v>132</v>
      </c>
      <c r="AU111" s="186" t="s">
        <v>85</v>
      </c>
      <c r="AY111" s="19" t="s">
        <v>130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19" t="s">
        <v>83</v>
      </c>
      <c r="BK111" s="187">
        <f>ROUND(I111*H111,2)</f>
        <v>0</v>
      </c>
      <c r="BL111" s="19" t="s">
        <v>137</v>
      </c>
      <c r="BM111" s="186" t="s">
        <v>166</v>
      </c>
    </row>
    <row r="112" spans="1:65" s="2" customFormat="1" ht="11.25">
      <c r="A112" s="36"/>
      <c r="B112" s="37"/>
      <c r="C112" s="38"/>
      <c r="D112" s="188" t="s">
        <v>139</v>
      </c>
      <c r="E112" s="38"/>
      <c r="F112" s="189" t="s">
        <v>167</v>
      </c>
      <c r="G112" s="38"/>
      <c r="H112" s="38"/>
      <c r="I112" s="190"/>
      <c r="J112" s="38"/>
      <c r="K112" s="38"/>
      <c r="L112" s="41"/>
      <c r="M112" s="191"/>
      <c r="N112" s="19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139</v>
      </c>
      <c r="AU112" s="19" t="s">
        <v>85</v>
      </c>
    </row>
    <row r="113" spans="1:65" s="14" customFormat="1" ht="11.25">
      <c r="B113" s="205"/>
      <c r="C113" s="206"/>
      <c r="D113" s="195" t="s">
        <v>141</v>
      </c>
      <c r="E113" s="207" t="s">
        <v>21</v>
      </c>
      <c r="F113" s="208" t="s">
        <v>168</v>
      </c>
      <c r="G113" s="206"/>
      <c r="H113" s="207" t="s">
        <v>21</v>
      </c>
      <c r="I113" s="209"/>
      <c r="J113" s="206"/>
      <c r="K113" s="206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141</v>
      </c>
      <c r="AU113" s="214" t="s">
        <v>85</v>
      </c>
      <c r="AV113" s="14" t="s">
        <v>83</v>
      </c>
      <c r="AW113" s="14" t="s">
        <v>36</v>
      </c>
      <c r="AX113" s="14" t="s">
        <v>75</v>
      </c>
      <c r="AY113" s="214" t="s">
        <v>130</v>
      </c>
    </row>
    <row r="114" spans="1:65" s="13" customFormat="1" ht="11.25">
      <c r="B114" s="193"/>
      <c r="C114" s="194"/>
      <c r="D114" s="195" t="s">
        <v>141</v>
      </c>
      <c r="E114" s="196" t="s">
        <v>21</v>
      </c>
      <c r="F114" s="197" t="s">
        <v>169</v>
      </c>
      <c r="G114" s="194"/>
      <c r="H114" s="198">
        <v>24.12</v>
      </c>
      <c r="I114" s="199"/>
      <c r="J114" s="194"/>
      <c r="K114" s="194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141</v>
      </c>
      <c r="AU114" s="204" t="s">
        <v>85</v>
      </c>
      <c r="AV114" s="13" t="s">
        <v>85</v>
      </c>
      <c r="AW114" s="13" t="s">
        <v>36</v>
      </c>
      <c r="AX114" s="13" t="s">
        <v>75</v>
      </c>
      <c r="AY114" s="204" t="s">
        <v>130</v>
      </c>
    </row>
    <row r="115" spans="1:65" s="13" customFormat="1" ht="11.25">
      <c r="B115" s="193"/>
      <c r="C115" s="194"/>
      <c r="D115" s="195" t="s">
        <v>141</v>
      </c>
      <c r="E115" s="196" t="s">
        <v>21</v>
      </c>
      <c r="F115" s="197" t="s">
        <v>170</v>
      </c>
      <c r="G115" s="194"/>
      <c r="H115" s="198">
        <v>23.04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141</v>
      </c>
      <c r="AU115" s="204" t="s">
        <v>85</v>
      </c>
      <c r="AV115" s="13" t="s">
        <v>85</v>
      </c>
      <c r="AW115" s="13" t="s">
        <v>36</v>
      </c>
      <c r="AX115" s="13" t="s">
        <v>75</v>
      </c>
      <c r="AY115" s="204" t="s">
        <v>130</v>
      </c>
    </row>
    <row r="116" spans="1:65" s="15" customFormat="1" ht="11.25">
      <c r="B116" s="215"/>
      <c r="C116" s="216"/>
      <c r="D116" s="195" t="s">
        <v>141</v>
      </c>
      <c r="E116" s="217" t="s">
        <v>21</v>
      </c>
      <c r="F116" s="218" t="s">
        <v>156</v>
      </c>
      <c r="G116" s="216"/>
      <c r="H116" s="219">
        <v>47.16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141</v>
      </c>
      <c r="AU116" s="225" t="s">
        <v>85</v>
      </c>
      <c r="AV116" s="15" t="s">
        <v>137</v>
      </c>
      <c r="AW116" s="15" t="s">
        <v>36</v>
      </c>
      <c r="AX116" s="15" t="s">
        <v>83</v>
      </c>
      <c r="AY116" s="225" t="s">
        <v>130</v>
      </c>
    </row>
    <row r="117" spans="1:65" s="2" customFormat="1" ht="49.15" customHeight="1">
      <c r="A117" s="36"/>
      <c r="B117" s="37"/>
      <c r="C117" s="175" t="s">
        <v>171</v>
      </c>
      <c r="D117" s="175" t="s">
        <v>132</v>
      </c>
      <c r="E117" s="176" t="s">
        <v>172</v>
      </c>
      <c r="F117" s="177" t="s">
        <v>173</v>
      </c>
      <c r="G117" s="178" t="s">
        <v>135</v>
      </c>
      <c r="H117" s="179">
        <v>309.64</v>
      </c>
      <c r="I117" s="180"/>
      <c r="J117" s="181">
        <f>ROUND(I117*H117,2)</f>
        <v>0</v>
      </c>
      <c r="K117" s="177" t="s">
        <v>136</v>
      </c>
      <c r="L117" s="41"/>
      <c r="M117" s="182" t="s">
        <v>21</v>
      </c>
      <c r="N117" s="183" t="s">
        <v>46</v>
      </c>
      <c r="O117" s="66"/>
      <c r="P117" s="184">
        <f>O117*H117</f>
        <v>0</v>
      </c>
      <c r="Q117" s="184">
        <v>4.0000000000000003E-5</v>
      </c>
      <c r="R117" s="184">
        <f>Q117*H117</f>
        <v>1.23856E-2</v>
      </c>
      <c r="S117" s="184">
        <v>9.1999999999999998E-2</v>
      </c>
      <c r="T117" s="185">
        <f>S117*H117</f>
        <v>28.486879999999999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137</v>
      </c>
      <c r="AT117" s="186" t="s">
        <v>132</v>
      </c>
      <c r="AU117" s="186" t="s">
        <v>85</v>
      </c>
      <c r="AY117" s="19" t="s">
        <v>130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83</v>
      </c>
      <c r="BK117" s="187">
        <f>ROUND(I117*H117,2)</f>
        <v>0</v>
      </c>
      <c r="BL117" s="19" t="s">
        <v>137</v>
      </c>
      <c r="BM117" s="186" t="s">
        <v>174</v>
      </c>
    </row>
    <row r="118" spans="1:65" s="2" customFormat="1" ht="11.25">
      <c r="A118" s="36"/>
      <c r="B118" s="37"/>
      <c r="C118" s="38"/>
      <c r="D118" s="188" t="s">
        <v>139</v>
      </c>
      <c r="E118" s="38"/>
      <c r="F118" s="189" t="s">
        <v>175</v>
      </c>
      <c r="G118" s="38"/>
      <c r="H118" s="38"/>
      <c r="I118" s="190"/>
      <c r="J118" s="38"/>
      <c r="K118" s="38"/>
      <c r="L118" s="41"/>
      <c r="M118" s="191"/>
      <c r="N118" s="19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139</v>
      </c>
      <c r="AU118" s="19" t="s">
        <v>85</v>
      </c>
    </row>
    <row r="119" spans="1:65" s="13" customFormat="1" ht="11.25">
      <c r="B119" s="193"/>
      <c r="C119" s="194"/>
      <c r="D119" s="195" t="s">
        <v>141</v>
      </c>
      <c r="E119" s="196" t="s">
        <v>21</v>
      </c>
      <c r="F119" s="197" t="s">
        <v>176</v>
      </c>
      <c r="G119" s="194"/>
      <c r="H119" s="198">
        <v>29.88</v>
      </c>
      <c r="I119" s="199"/>
      <c r="J119" s="194"/>
      <c r="K119" s="194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141</v>
      </c>
      <c r="AU119" s="204" t="s">
        <v>85</v>
      </c>
      <c r="AV119" s="13" t="s">
        <v>85</v>
      </c>
      <c r="AW119" s="13" t="s">
        <v>36</v>
      </c>
      <c r="AX119" s="13" t="s">
        <v>75</v>
      </c>
      <c r="AY119" s="204" t="s">
        <v>130</v>
      </c>
    </row>
    <row r="120" spans="1:65" s="13" customFormat="1" ht="11.25">
      <c r="B120" s="193"/>
      <c r="C120" s="194"/>
      <c r="D120" s="195" t="s">
        <v>141</v>
      </c>
      <c r="E120" s="196" t="s">
        <v>21</v>
      </c>
      <c r="F120" s="197" t="s">
        <v>177</v>
      </c>
      <c r="G120" s="194"/>
      <c r="H120" s="198">
        <v>31.36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141</v>
      </c>
      <c r="AU120" s="204" t="s">
        <v>85</v>
      </c>
      <c r="AV120" s="13" t="s">
        <v>85</v>
      </c>
      <c r="AW120" s="13" t="s">
        <v>36</v>
      </c>
      <c r="AX120" s="13" t="s">
        <v>75</v>
      </c>
      <c r="AY120" s="204" t="s">
        <v>130</v>
      </c>
    </row>
    <row r="121" spans="1:65" s="16" customFormat="1" ht="11.25">
      <c r="B121" s="226"/>
      <c r="C121" s="227"/>
      <c r="D121" s="195" t="s">
        <v>141</v>
      </c>
      <c r="E121" s="228" t="s">
        <v>21</v>
      </c>
      <c r="F121" s="229" t="s">
        <v>178</v>
      </c>
      <c r="G121" s="227"/>
      <c r="H121" s="230">
        <v>61.24</v>
      </c>
      <c r="I121" s="231"/>
      <c r="J121" s="227"/>
      <c r="K121" s="227"/>
      <c r="L121" s="232"/>
      <c r="M121" s="233"/>
      <c r="N121" s="234"/>
      <c r="O121" s="234"/>
      <c r="P121" s="234"/>
      <c r="Q121" s="234"/>
      <c r="R121" s="234"/>
      <c r="S121" s="234"/>
      <c r="T121" s="235"/>
      <c r="AT121" s="236" t="s">
        <v>141</v>
      </c>
      <c r="AU121" s="236" t="s">
        <v>85</v>
      </c>
      <c r="AV121" s="16" t="s">
        <v>149</v>
      </c>
      <c r="AW121" s="16" t="s">
        <v>36</v>
      </c>
      <c r="AX121" s="16" t="s">
        <v>75</v>
      </c>
      <c r="AY121" s="236" t="s">
        <v>130</v>
      </c>
    </row>
    <row r="122" spans="1:65" s="13" customFormat="1" ht="22.5">
      <c r="B122" s="193"/>
      <c r="C122" s="194"/>
      <c r="D122" s="195" t="s">
        <v>141</v>
      </c>
      <c r="E122" s="196" t="s">
        <v>21</v>
      </c>
      <c r="F122" s="197" t="s">
        <v>179</v>
      </c>
      <c r="G122" s="194"/>
      <c r="H122" s="198">
        <v>248.4</v>
      </c>
      <c r="I122" s="199"/>
      <c r="J122" s="194"/>
      <c r="K122" s="194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141</v>
      </c>
      <c r="AU122" s="204" t="s">
        <v>85</v>
      </c>
      <c r="AV122" s="13" t="s">
        <v>85</v>
      </c>
      <c r="AW122" s="13" t="s">
        <v>36</v>
      </c>
      <c r="AX122" s="13" t="s">
        <v>75</v>
      </c>
      <c r="AY122" s="204" t="s">
        <v>130</v>
      </c>
    </row>
    <row r="123" spans="1:65" s="16" customFormat="1" ht="11.25">
      <c r="B123" s="226"/>
      <c r="C123" s="227"/>
      <c r="D123" s="195" t="s">
        <v>141</v>
      </c>
      <c r="E123" s="228" t="s">
        <v>21</v>
      </c>
      <c r="F123" s="229" t="s">
        <v>178</v>
      </c>
      <c r="G123" s="227"/>
      <c r="H123" s="230">
        <v>248.4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AT123" s="236" t="s">
        <v>141</v>
      </c>
      <c r="AU123" s="236" t="s">
        <v>85</v>
      </c>
      <c r="AV123" s="16" t="s">
        <v>149</v>
      </c>
      <c r="AW123" s="16" t="s">
        <v>36</v>
      </c>
      <c r="AX123" s="16" t="s">
        <v>75</v>
      </c>
      <c r="AY123" s="236" t="s">
        <v>130</v>
      </c>
    </row>
    <row r="124" spans="1:65" s="15" customFormat="1" ht="11.25">
      <c r="B124" s="215"/>
      <c r="C124" s="216"/>
      <c r="D124" s="195" t="s">
        <v>141</v>
      </c>
      <c r="E124" s="217" t="s">
        <v>21</v>
      </c>
      <c r="F124" s="218" t="s">
        <v>156</v>
      </c>
      <c r="G124" s="216"/>
      <c r="H124" s="219">
        <v>309.64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141</v>
      </c>
      <c r="AU124" s="225" t="s">
        <v>85</v>
      </c>
      <c r="AV124" s="15" t="s">
        <v>137</v>
      </c>
      <c r="AW124" s="15" t="s">
        <v>36</v>
      </c>
      <c r="AX124" s="15" t="s">
        <v>83</v>
      </c>
      <c r="AY124" s="225" t="s">
        <v>130</v>
      </c>
    </row>
    <row r="125" spans="1:65" s="2" customFormat="1" ht="37.9" customHeight="1">
      <c r="A125" s="36"/>
      <c r="B125" s="37"/>
      <c r="C125" s="175" t="s">
        <v>180</v>
      </c>
      <c r="D125" s="175" t="s">
        <v>132</v>
      </c>
      <c r="E125" s="176" t="s">
        <v>181</v>
      </c>
      <c r="F125" s="177" t="s">
        <v>182</v>
      </c>
      <c r="G125" s="178" t="s">
        <v>183</v>
      </c>
      <c r="H125" s="179">
        <v>47.994999999999997</v>
      </c>
      <c r="I125" s="180"/>
      <c r="J125" s="181">
        <f>ROUND(I125*H125,2)</f>
        <v>0</v>
      </c>
      <c r="K125" s="177" t="s">
        <v>136</v>
      </c>
      <c r="L125" s="41"/>
      <c r="M125" s="182" t="s">
        <v>21</v>
      </c>
      <c r="N125" s="183" t="s">
        <v>46</v>
      </c>
      <c r="O125" s="66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137</v>
      </c>
      <c r="AT125" s="186" t="s">
        <v>132</v>
      </c>
      <c r="AU125" s="186" t="s">
        <v>85</v>
      </c>
      <c r="AY125" s="19" t="s">
        <v>130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9" t="s">
        <v>83</v>
      </c>
      <c r="BK125" s="187">
        <f>ROUND(I125*H125,2)</f>
        <v>0</v>
      </c>
      <c r="BL125" s="19" t="s">
        <v>137</v>
      </c>
      <c r="BM125" s="186" t="s">
        <v>184</v>
      </c>
    </row>
    <row r="126" spans="1:65" s="2" customFormat="1" ht="11.25">
      <c r="A126" s="36"/>
      <c r="B126" s="37"/>
      <c r="C126" s="38"/>
      <c r="D126" s="188" t="s">
        <v>139</v>
      </c>
      <c r="E126" s="38"/>
      <c r="F126" s="189" t="s">
        <v>185</v>
      </c>
      <c r="G126" s="38"/>
      <c r="H126" s="38"/>
      <c r="I126" s="190"/>
      <c r="J126" s="38"/>
      <c r="K126" s="38"/>
      <c r="L126" s="41"/>
      <c r="M126" s="191"/>
      <c r="N126" s="19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139</v>
      </c>
      <c r="AU126" s="19" t="s">
        <v>85</v>
      </c>
    </row>
    <row r="127" spans="1:65" s="13" customFormat="1" ht="22.5">
      <c r="B127" s="193"/>
      <c r="C127" s="194"/>
      <c r="D127" s="195" t="s">
        <v>141</v>
      </c>
      <c r="E127" s="196" t="s">
        <v>21</v>
      </c>
      <c r="F127" s="197" t="s">
        <v>186</v>
      </c>
      <c r="G127" s="194"/>
      <c r="H127" s="198">
        <v>47.994999999999997</v>
      </c>
      <c r="I127" s="199"/>
      <c r="J127" s="194"/>
      <c r="K127" s="194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141</v>
      </c>
      <c r="AU127" s="204" t="s">
        <v>85</v>
      </c>
      <c r="AV127" s="13" t="s">
        <v>85</v>
      </c>
      <c r="AW127" s="13" t="s">
        <v>36</v>
      </c>
      <c r="AX127" s="13" t="s">
        <v>83</v>
      </c>
      <c r="AY127" s="204" t="s">
        <v>130</v>
      </c>
    </row>
    <row r="128" spans="1:65" s="2" customFormat="1" ht="44.25" customHeight="1">
      <c r="A128" s="36"/>
      <c r="B128" s="37"/>
      <c r="C128" s="175" t="s">
        <v>187</v>
      </c>
      <c r="D128" s="175" t="s">
        <v>132</v>
      </c>
      <c r="E128" s="176" t="s">
        <v>188</v>
      </c>
      <c r="F128" s="177" t="s">
        <v>189</v>
      </c>
      <c r="G128" s="178" t="s">
        <v>183</v>
      </c>
      <c r="H128" s="179">
        <v>47.77</v>
      </c>
      <c r="I128" s="180"/>
      <c r="J128" s="181">
        <f>ROUND(I128*H128,2)</f>
        <v>0</v>
      </c>
      <c r="K128" s="177" t="s">
        <v>136</v>
      </c>
      <c r="L128" s="41"/>
      <c r="M128" s="182" t="s">
        <v>21</v>
      </c>
      <c r="N128" s="183" t="s">
        <v>46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137</v>
      </c>
      <c r="AT128" s="186" t="s">
        <v>132</v>
      </c>
      <c r="AU128" s="186" t="s">
        <v>85</v>
      </c>
      <c r="AY128" s="19" t="s">
        <v>130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83</v>
      </c>
      <c r="BK128" s="187">
        <f>ROUND(I128*H128,2)</f>
        <v>0</v>
      </c>
      <c r="BL128" s="19" t="s">
        <v>137</v>
      </c>
      <c r="BM128" s="186" t="s">
        <v>190</v>
      </c>
    </row>
    <row r="129" spans="1:65" s="2" customFormat="1" ht="11.25">
      <c r="A129" s="36"/>
      <c r="B129" s="37"/>
      <c r="C129" s="38"/>
      <c r="D129" s="188" t="s">
        <v>139</v>
      </c>
      <c r="E129" s="38"/>
      <c r="F129" s="189" t="s">
        <v>191</v>
      </c>
      <c r="G129" s="38"/>
      <c r="H129" s="38"/>
      <c r="I129" s="190"/>
      <c r="J129" s="38"/>
      <c r="K129" s="38"/>
      <c r="L129" s="41"/>
      <c r="M129" s="191"/>
      <c r="N129" s="19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139</v>
      </c>
      <c r="AU129" s="19" t="s">
        <v>85</v>
      </c>
    </row>
    <row r="130" spans="1:65" s="14" customFormat="1" ht="11.25">
      <c r="B130" s="205"/>
      <c r="C130" s="206"/>
      <c r="D130" s="195" t="s">
        <v>141</v>
      </c>
      <c r="E130" s="207" t="s">
        <v>21</v>
      </c>
      <c r="F130" s="208" t="s">
        <v>192</v>
      </c>
      <c r="G130" s="206"/>
      <c r="H130" s="207" t="s">
        <v>21</v>
      </c>
      <c r="I130" s="209"/>
      <c r="J130" s="206"/>
      <c r="K130" s="206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141</v>
      </c>
      <c r="AU130" s="214" t="s">
        <v>85</v>
      </c>
      <c r="AV130" s="14" t="s">
        <v>83</v>
      </c>
      <c r="AW130" s="14" t="s">
        <v>36</v>
      </c>
      <c r="AX130" s="14" t="s">
        <v>75</v>
      </c>
      <c r="AY130" s="214" t="s">
        <v>130</v>
      </c>
    </row>
    <row r="131" spans="1:65" s="13" customFormat="1" ht="22.5">
      <c r="B131" s="193"/>
      <c r="C131" s="194"/>
      <c r="D131" s="195" t="s">
        <v>141</v>
      </c>
      <c r="E131" s="196" t="s">
        <v>21</v>
      </c>
      <c r="F131" s="197" t="s">
        <v>193</v>
      </c>
      <c r="G131" s="194"/>
      <c r="H131" s="198">
        <v>15.85</v>
      </c>
      <c r="I131" s="199"/>
      <c r="J131" s="194"/>
      <c r="K131" s="194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141</v>
      </c>
      <c r="AU131" s="204" t="s">
        <v>85</v>
      </c>
      <c r="AV131" s="13" t="s">
        <v>85</v>
      </c>
      <c r="AW131" s="13" t="s">
        <v>36</v>
      </c>
      <c r="AX131" s="13" t="s">
        <v>75</v>
      </c>
      <c r="AY131" s="204" t="s">
        <v>130</v>
      </c>
    </row>
    <row r="132" spans="1:65" s="13" customFormat="1" ht="33.75">
      <c r="B132" s="193"/>
      <c r="C132" s="194"/>
      <c r="D132" s="195" t="s">
        <v>141</v>
      </c>
      <c r="E132" s="196" t="s">
        <v>21</v>
      </c>
      <c r="F132" s="197" t="s">
        <v>194</v>
      </c>
      <c r="G132" s="194"/>
      <c r="H132" s="198">
        <v>31.92</v>
      </c>
      <c r="I132" s="199"/>
      <c r="J132" s="194"/>
      <c r="K132" s="194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141</v>
      </c>
      <c r="AU132" s="204" t="s">
        <v>85</v>
      </c>
      <c r="AV132" s="13" t="s">
        <v>85</v>
      </c>
      <c r="AW132" s="13" t="s">
        <v>36</v>
      </c>
      <c r="AX132" s="13" t="s">
        <v>75</v>
      </c>
      <c r="AY132" s="204" t="s">
        <v>130</v>
      </c>
    </row>
    <row r="133" spans="1:65" s="15" customFormat="1" ht="11.25">
      <c r="B133" s="215"/>
      <c r="C133" s="216"/>
      <c r="D133" s="195" t="s">
        <v>141</v>
      </c>
      <c r="E133" s="217" t="s">
        <v>21</v>
      </c>
      <c r="F133" s="218" t="s">
        <v>156</v>
      </c>
      <c r="G133" s="216"/>
      <c r="H133" s="219">
        <v>47.77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141</v>
      </c>
      <c r="AU133" s="225" t="s">
        <v>85</v>
      </c>
      <c r="AV133" s="15" t="s">
        <v>137</v>
      </c>
      <c r="AW133" s="15" t="s">
        <v>36</v>
      </c>
      <c r="AX133" s="15" t="s">
        <v>83</v>
      </c>
      <c r="AY133" s="225" t="s">
        <v>130</v>
      </c>
    </row>
    <row r="134" spans="1:65" s="2" customFormat="1" ht="44.25" customHeight="1">
      <c r="A134" s="36"/>
      <c r="B134" s="37"/>
      <c r="C134" s="175" t="s">
        <v>195</v>
      </c>
      <c r="D134" s="175" t="s">
        <v>132</v>
      </c>
      <c r="E134" s="176" t="s">
        <v>196</v>
      </c>
      <c r="F134" s="177" t="s">
        <v>197</v>
      </c>
      <c r="G134" s="178" t="s">
        <v>183</v>
      </c>
      <c r="H134" s="179">
        <v>47.77</v>
      </c>
      <c r="I134" s="180"/>
      <c r="J134" s="181">
        <f>ROUND(I134*H134,2)</f>
        <v>0</v>
      </c>
      <c r="K134" s="177" t="s">
        <v>136</v>
      </c>
      <c r="L134" s="41"/>
      <c r="M134" s="182" t="s">
        <v>21</v>
      </c>
      <c r="N134" s="183" t="s">
        <v>46</v>
      </c>
      <c r="O134" s="66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137</v>
      </c>
      <c r="AT134" s="186" t="s">
        <v>132</v>
      </c>
      <c r="AU134" s="186" t="s">
        <v>85</v>
      </c>
      <c r="AY134" s="19" t="s">
        <v>130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83</v>
      </c>
      <c r="BK134" s="187">
        <f>ROUND(I134*H134,2)</f>
        <v>0</v>
      </c>
      <c r="BL134" s="19" t="s">
        <v>137</v>
      </c>
      <c r="BM134" s="186" t="s">
        <v>198</v>
      </c>
    </row>
    <row r="135" spans="1:65" s="2" customFormat="1" ht="11.25">
      <c r="A135" s="36"/>
      <c r="B135" s="37"/>
      <c r="C135" s="38"/>
      <c r="D135" s="188" t="s">
        <v>139</v>
      </c>
      <c r="E135" s="38"/>
      <c r="F135" s="189" t="s">
        <v>199</v>
      </c>
      <c r="G135" s="38"/>
      <c r="H135" s="38"/>
      <c r="I135" s="190"/>
      <c r="J135" s="38"/>
      <c r="K135" s="38"/>
      <c r="L135" s="41"/>
      <c r="M135" s="191"/>
      <c r="N135" s="19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139</v>
      </c>
      <c r="AU135" s="19" t="s">
        <v>85</v>
      </c>
    </row>
    <row r="136" spans="1:65" s="14" customFormat="1" ht="11.25">
      <c r="B136" s="205"/>
      <c r="C136" s="206"/>
      <c r="D136" s="195" t="s">
        <v>141</v>
      </c>
      <c r="E136" s="207" t="s">
        <v>21</v>
      </c>
      <c r="F136" s="208" t="s">
        <v>200</v>
      </c>
      <c r="G136" s="206"/>
      <c r="H136" s="207" t="s">
        <v>21</v>
      </c>
      <c r="I136" s="209"/>
      <c r="J136" s="206"/>
      <c r="K136" s="206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141</v>
      </c>
      <c r="AU136" s="214" t="s">
        <v>85</v>
      </c>
      <c r="AV136" s="14" t="s">
        <v>83</v>
      </c>
      <c r="AW136" s="14" t="s">
        <v>36</v>
      </c>
      <c r="AX136" s="14" t="s">
        <v>75</v>
      </c>
      <c r="AY136" s="214" t="s">
        <v>130</v>
      </c>
    </row>
    <row r="137" spans="1:65" s="13" customFormat="1" ht="22.5">
      <c r="B137" s="193"/>
      <c r="C137" s="194"/>
      <c r="D137" s="195" t="s">
        <v>141</v>
      </c>
      <c r="E137" s="196" t="s">
        <v>21</v>
      </c>
      <c r="F137" s="197" t="s">
        <v>193</v>
      </c>
      <c r="G137" s="194"/>
      <c r="H137" s="198">
        <v>15.85</v>
      </c>
      <c r="I137" s="199"/>
      <c r="J137" s="194"/>
      <c r="K137" s="194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141</v>
      </c>
      <c r="AU137" s="204" t="s">
        <v>85</v>
      </c>
      <c r="AV137" s="13" t="s">
        <v>85</v>
      </c>
      <c r="AW137" s="13" t="s">
        <v>36</v>
      </c>
      <c r="AX137" s="13" t="s">
        <v>75</v>
      </c>
      <c r="AY137" s="204" t="s">
        <v>130</v>
      </c>
    </row>
    <row r="138" spans="1:65" s="13" customFormat="1" ht="33.75">
      <c r="B138" s="193"/>
      <c r="C138" s="194"/>
      <c r="D138" s="195" t="s">
        <v>141</v>
      </c>
      <c r="E138" s="196" t="s">
        <v>21</v>
      </c>
      <c r="F138" s="197" t="s">
        <v>194</v>
      </c>
      <c r="G138" s="194"/>
      <c r="H138" s="198">
        <v>31.92</v>
      </c>
      <c r="I138" s="199"/>
      <c r="J138" s="194"/>
      <c r="K138" s="194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141</v>
      </c>
      <c r="AU138" s="204" t="s">
        <v>85</v>
      </c>
      <c r="AV138" s="13" t="s">
        <v>85</v>
      </c>
      <c r="AW138" s="13" t="s">
        <v>36</v>
      </c>
      <c r="AX138" s="13" t="s">
        <v>75</v>
      </c>
      <c r="AY138" s="204" t="s">
        <v>130</v>
      </c>
    </row>
    <row r="139" spans="1:65" s="15" customFormat="1" ht="11.25">
      <c r="B139" s="215"/>
      <c r="C139" s="216"/>
      <c r="D139" s="195" t="s">
        <v>141</v>
      </c>
      <c r="E139" s="217" t="s">
        <v>21</v>
      </c>
      <c r="F139" s="218" t="s">
        <v>156</v>
      </c>
      <c r="G139" s="216"/>
      <c r="H139" s="219">
        <v>47.77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141</v>
      </c>
      <c r="AU139" s="225" t="s">
        <v>85</v>
      </c>
      <c r="AV139" s="15" t="s">
        <v>137</v>
      </c>
      <c r="AW139" s="15" t="s">
        <v>36</v>
      </c>
      <c r="AX139" s="15" t="s">
        <v>83</v>
      </c>
      <c r="AY139" s="225" t="s">
        <v>130</v>
      </c>
    </row>
    <row r="140" spans="1:65" s="2" customFormat="1" ht="44.25" customHeight="1">
      <c r="A140" s="36"/>
      <c r="B140" s="37"/>
      <c r="C140" s="175" t="s">
        <v>201</v>
      </c>
      <c r="D140" s="175" t="s">
        <v>132</v>
      </c>
      <c r="E140" s="176" t="s">
        <v>202</v>
      </c>
      <c r="F140" s="177" t="s">
        <v>203</v>
      </c>
      <c r="G140" s="178" t="s">
        <v>183</v>
      </c>
      <c r="H140" s="179">
        <v>23.885000000000002</v>
      </c>
      <c r="I140" s="180"/>
      <c r="J140" s="181">
        <f>ROUND(I140*H140,2)</f>
        <v>0</v>
      </c>
      <c r="K140" s="177" t="s">
        <v>136</v>
      </c>
      <c r="L140" s="41"/>
      <c r="M140" s="182" t="s">
        <v>21</v>
      </c>
      <c r="N140" s="183" t="s">
        <v>46</v>
      </c>
      <c r="O140" s="66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137</v>
      </c>
      <c r="AT140" s="186" t="s">
        <v>132</v>
      </c>
      <c r="AU140" s="186" t="s">
        <v>85</v>
      </c>
      <c r="AY140" s="19" t="s">
        <v>130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83</v>
      </c>
      <c r="BK140" s="187">
        <f>ROUND(I140*H140,2)</f>
        <v>0</v>
      </c>
      <c r="BL140" s="19" t="s">
        <v>137</v>
      </c>
      <c r="BM140" s="186" t="s">
        <v>204</v>
      </c>
    </row>
    <row r="141" spans="1:65" s="2" customFormat="1" ht="11.25">
      <c r="A141" s="36"/>
      <c r="B141" s="37"/>
      <c r="C141" s="38"/>
      <c r="D141" s="188" t="s">
        <v>139</v>
      </c>
      <c r="E141" s="38"/>
      <c r="F141" s="189" t="s">
        <v>205</v>
      </c>
      <c r="G141" s="38"/>
      <c r="H141" s="38"/>
      <c r="I141" s="190"/>
      <c r="J141" s="38"/>
      <c r="K141" s="38"/>
      <c r="L141" s="41"/>
      <c r="M141" s="191"/>
      <c r="N141" s="19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139</v>
      </c>
      <c r="AU141" s="19" t="s">
        <v>85</v>
      </c>
    </row>
    <row r="142" spans="1:65" s="14" customFormat="1" ht="11.25">
      <c r="B142" s="205"/>
      <c r="C142" s="206"/>
      <c r="D142" s="195" t="s">
        <v>141</v>
      </c>
      <c r="E142" s="207" t="s">
        <v>21</v>
      </c>
      <c r="F142" s="208" t="s">
        <v>206</v>
      </c>
      <c r="G142" s="206"/>
      <c r="H142" s="207" t="s">
        <v>21</v>
      </c>
      <c r="I142" s="209"/>
      <c r="J142" s="206"/>
      <c r="K142" s="206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141</v>
      </c>
      <c r="AU142" s="214" t="s">
        <v>85</v>
      </c>
      <c r="AV142" s="14" t="s">
        <v>83</v>
      </c>
      <c r="AW142" s="14" t="s">
        <v>36</v>
      </c>
      <c r="AX142" s="14" t="s">
        <v>75</v>
      </c>
      <c r="AY142" s="214" t="s">
        <v>130</v>
      </c>
    </row>
    <row r="143" spans="1:65" s="13" customFormat="1" ht="22.5">
      <c r="B143" s="193"/>
      <c r="C143" s="194"/>
      <c r="D143" s="195" t="s">
        <v>141</v>
      </c>
      <c r="E143" s="196" t="s">
        <v>21</v>
      </c>
      <c r="F143" s="197" t="s">
        <v>207</v>
      </c>
      <c r="G143" s="194"/>
      <c r="H143" s="198">
        <v>7.9249999999999998</v>
      </c>
      <c r="I143" s="199"/>
      <c r="J143" s="194"/>
      <c r="K143" s="194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141</v>
      </c>
      <c r="AU143" s="204" t="s">
        <v>85</v>
      </c>
      <c r="AV143" s="13" t="s">
        <v>85</v>
      </c>
      <c r="AW143" s="13" t="s">
        <v>36</v>
      </c>
      <c r="AX143" s="13" t="s">
        <v>75</v>
      </c>
      <c r="AY143" s="204" t="s">
        <v>130</v>
      </c>
    </row>
    <row r="144" spans="1:65" s="13" customFormat="1" ht="33.75">
      <c r="B144" s="193"/>
      <c r="C144" s="194"/>
      <c r="D144" s="195" t="s">
        <v>141</v>
      </c>
      <c r="E144" s="196" t="s">
        <v>21</v>
      </c>
      <c r="F144" s="197" t="s">
        <v>208</v>
      </c>
      <c r="G144" s="194"/>
      <c r="H144" s="198">
        <v>15.96</v>
      </c>
      <c r="I144" s="199"/>
      <c r="J144" s="194"/>
      <c r="K144" s="194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141</v>
      </c>
      <c r="AU144" s="204" t="s">
        <v>85</v>
      </c>
      <c r="AV144" s="13" t="s">
        <v>85</v>
      </c>
      <c r="AW144" s="13" t="s">
        <v>36</v>
      </c>
      <c r="AX144" s="13" t="s">
        <v>75</v>
      </c>
      <c r="AY144" s="204" t="s">
        <v>130</v>
      </c>
    </row>
    <row r="145" spans="1:65" s="15" customFormat="1" ht="11.25">
      <c r="B145" s="215"/>
      <c r="C145" s="216"/>
      <c r="D145" s="195" t="s">
        <v>141</v>
      </c>
      <c r="E145" s="217" t="s">
        <v>21</v>
      </c>
      <c r="F145" s="218" t="s">
        <v>156</v>
      </c>
      <c r="G145" s="216"/>
      <c r="H145" s="219">
        <v>23.885000000000002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141</v>
      </c>
      <c r="AU145" s="225" t="s">
        <v>85</v>
      </c>
      <c r="AV145" s="15" t="s">
        <v>137</v>
      </c>
      <c r="AW145" s="15" t="s">
        <v>36</v>
      </c>
      <c r="AX145" s="15" t="s">
        <v>83</v>
      </c>
      <c r="AY145" s="225" t="s">
        <v>130</v>
      </c>
    </row>
    <row r="146" spans="1:65" s="2" customFormat="1" ht="37.9" customHeight="1">
      <c r="A146" s="36"/>
      <c r="B146" s="37"/>
      <c r="C146" s="175" t="s">
        <v>209</v>
      </c>
      <c r="D146" s="175" t="s">
        <v>132</v>
      </c>
      <c r="E146" s="176" t="s">
        <v>210</v>
      </c>
      <c r="F146" s="177" t="s">
        <v>211</v>
      </c>
      <c r="G146" s="178" t="s">
        <v>212</v>
      </c>
      <c r="H146" s="179">
        <v>7</v>
      </c>
      <c r="I146" s="180"/>
      <c r="J146" s="181">
        <f>ROUND(I146*H146,2)</f>
        <v>0</v>
      </c>
      <c r="K146" s="177" t="s">
        <v>21</v>
      </c>
      <c r="L146" s="41"/>
      <c r="M146" s="182" t="s">
        <v>21</v>
      </c>
      <c r="N146" s="183" t="s">
        <v>46</v>
      </c>
      <c r="O146" s="66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213</v>
      </c>
      <c r="AT146" s="186" t="s">
        <v>132</v>
      </c>
      <c r="AU146" s="186" t="s">
        <v>85</v>
      </c>
      <c r="AY146" s="19" t="s">
        <v>130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83</v>
      </c>
      <c r="BK146" s="187">
        <f>ROUND(I146*H146,2)</f>
        <v>0</v>
      </c>
      <c r="BL146" s="19" t="s">
        <v>213</v>
      </c>
      <c r="BM146" s="186" t="s">
        <v>214</v>
      </c>
    </row>
    <row r="147" spans="1:65" s="13" customFormat="1" ht="11.25">
      <c r="B147" s="193"/>
      <c r="C147" s="194"/>
      <c r="D147" s="195" t="s">
        <v>141</v>
      </c>
      <c r="E147" s="196" t="s">
        <v>21</v>
      </c>
      <c r="F147" s="197" t="s">
        <v>215</v>
      </c>
      <c r="G147" s="194"/>
      <c r="H147" s="198">
        <v>1</v>
      </c>
      <c r="I147" s="199"/>
      <c r="J147" s="194"/>
      <c r="K147" s="194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141</v>
      </c>
      <c r="AU147" s="204" t="s">
        <v>85</v>
      </c>
      <c r="AV147" s="13" t="s">
        <v>85</v>
      </c>
      <c r="AW147" s="13" t="s">
        <v>36</v>
      </c>
      <c r="AX147" s="13" t="s">
        <v>75</v>
      </c>
      <c r="AY147" s="204" t="s">
        <v>130</v>
      </c>
    </row>
    <row r="148" spans="1:65" s="13" customFormat="1" ht="11.25">
      <c r="B148" s="193"/>
      <c r="C148" s="194"/>
      <c r="D148" s="195" t="s">
        <v>141</v>
      </c>
      <c r="E148" s="196" t="s">
        <v>21</v>
      </c>
      <c r="F148" s="197" t="s">
        <v>216</v>
      </c>
      <c r="G148" s="194"/>
      <c r="H148" s="198">
        <v>3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141</v>
      </c>
      <c r="AU148" s="204" t="s">
        <v>85</v>
      </c>
      <c r="AV148" s="13" t="s">
        <v>85</v>
      </c>
      <c r="AW148" s="13" t="s">
        <v>36</v>
      </c>
      <c r="AX148" s="13" t="s">
        <v>75</v>
      </c>
      <c r="AY148" s="204" t="s">
        <v>130</v>
      </c>
    </row>
    <row r="149" spans="1:65" s="13" customFormat="1" ht="11.25">
      <c r="B149" s="193"/>
      <c r="C149" s="194"/>
      <c r="D149" s="195" t="s">
        <v>141</v>
      </c>
      <c r="E149" s="196" t="s">
        <v>21</v>
      </c>
      <c r="F149" s="197" t="s">
        <v>217</v>
      </c>
      <c r="G149" s="194"/>
      <c r="H149" s="198">
        <v>3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141</v>
      </c>
      <c r="AU149" s="204" t="s">
        <v>85</v>
      </c>
      <c r="AV149" s="13" t="s">
        <v>85</v>
      </c>
      <c r="AW149" s="13" t="s">
        <v>36</v>
      </c>
      <c r="AX149" s="13" t="s">
        <v>75</v>
      </c>
      <c r="AY149" s="204" t="s">
        <v>130</v>
      </c>
    </row>
    <row r="150" spans="1:65" s="15" customFormat="1" ht="11.25">
      <c r="B150" s="215"/>
      <c r="C150" s="216"/>
      <c r="D150" s="195" t="s">
        <v>141</v>
      </c>
      <c r="E150" s="217" t="s">
        <v>21</v>
      </c>
      <c r="F150" s="218" t="s">
        <v>156</v>
      </c>
      <c r="G150" s="216"/>
      <c r="H150" s="219">
        <v>7</v>
      </c>
      <c r="I150" s="220"/>
      <c r="J150" s="216"/>
      <c r="K150" s="216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141</v>
      </c>
      <c r="AU150" s="225" t="s">
        <v>85</v>
      </c>
      <c r="AV150" s="15" t="s">
        <v>137</v>
      </c>
      <c r="AW150" s="15" t="s">
        <v>36</v>
      </c>
      <c r="AX150" s="15" t="s">
        <v>83</v>
      </c>
      <c r="AY150" s="225" t="s">
        <v>130</v>
      </c>
    </row>
    <row r="151" spans="1:65" s="2" customFormat="1" ht="37.9" customHeight="1">
      <c r="A151" s="36"/>
      <c r="B151" s="37"/>
      <c r="C151" s="175" t="s">
        <v>218</v>
      </c>
      <c r="D151" s="175" t="s">
        <v>132</v>
      </c>
      <c r="E151" s="176" t="s">
        <v>219</v>
      </c>
      <c r="F151" s="177" t="s">
        <v>220</v>
      </c>
      <c r="G151" s="178" t="s">
        <v>212</v>
      </c>
      <c r="H151" s="179">
        <v>3</v>
      </c>
      <c r="I151" s="180"/>
      <c r="J151" s="181">
        <f>ROUND(I151*H151,2)</f>
        <v>0</v>
      </c>
      <c r="K151" s="177" t="s">
        <v>21</v>
      </c>
      <c r="L151" s="41"/>
      <c r="M151" s="182" t="s">
        <v>21</v>
      </c>
      <c r="N151" s="183" t="s">
        <v>46</v>
      </c>
      <c r="O151" s="66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213</v>
      </c>
      <c r="AT151" s="186" t="s">
        <v>132</v>
      </c>
      <c r="AU151" s="186" t="s">
        <v>85</v>
      </c>
      <c r="AY151" s="19" t="s">
        <v>130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83</v>
      </c>
      <c r="BK151" s="187">
        <f>ROUND(I151*H151,2)</f>
        <v>0</v>
      </c>
      <c r="BL151" s="19" t="s">
        <v>213</v>
      </c>
      <c r="BM151" s="186" t="s">
        <v>221</v>
      </c>
    </row>
    <row r="152" spans="1:65" s="13" customFormat="1" ht="11.25">
      <c r="B152" s="193"/>
      <c r="C152" s="194"/>
      <c r="D152" s="195" t="s">
        <v>141</v>
      </c>
      <c r="E152" s="196" t="s">
        <v>21</v>
      </c>
      <c r="F152" s="197" t="s">
        <v>215</v>
      </c>
      <c r="G152" s="194"/>
      <c r="H152" s="198">
        <v>1</v>
      </c>
      <c r="I152" s="199"/>
      <c r="J152" s="194"/>
      <c r="K152" s="194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141</v>
      </c>
      <c r="AU152" s="204" t="s">
        <v>85</v>
      </c>
      <c r="AV152" s="13" t="s">
        <v>85</v>
      </c>
      <c r="AW152" s="13" t="s">
        <v>36</v>
      </c>
      <c r="AX152" s="13" t="s">
        <v>75</v>
      </c>
      <c r="AY152" s="204" t="s">
        <v>130</v>
      </c>
    </row>
    <row r="153" spans="1:65" s="13" customFormat="1" ht="11.25">
      <c r="B153" s="193"/>
      <c r="C153" s="194"/>
      <c r="D153" s="195" t="s">
        <v>141</v>
      </c>
      <c r="E153" s="196" t="s">
        <v>21</v>
      </c>
      <c r="F153" s="197" t="s">
        <v>222</v>
      </c>
      <c r="G153" s="194"/>
      <c r="H153" s="198">
        <v>1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141</v>
      </c>
      <c r="AU153" s="204" t="s">
        <v>85</v>
      </c>
      <c r="AV153" s="13" t="s">
        <v>85</v>
      </c>
      <c r="AW153" s="13" t="s">
        <v>36</v>
      </c>
      <c r="AX153" s="13" t="s">
        <v>75</v>
      </c>
      <c r="AY153" s="204" t="s">
        <v>130</v>
      </c>
    </row>
    <row r="154" spans="1:65" s="13" customFormat="1" ht="11.25">
      <c r="B154" s="193"/>
      <c r="C154" s="194"/>
      <c r="D154" s="195" t="s">
        <v>141</v>
      </c>
      <c r="E154" s="196" t="s">
        <v>21</v>
      </c>
      <c r="F154" s="197" t="s">
        <v>223</v>
      </c>
      <c r="G154" s="194"/>
      <c r="H154" s="198">
        <v>1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141</v>
      </c>
      <c r="AU154" s="204" t="s">
        <v>85</v>
      </c>
      <c r="AV154" s="13" t="s">
        <v>85</v>
      </c>
      <c r="AW154" s="13" t="s">
        <v>36</v>
      </c>
      <c r="AX154" s="13" t="s">
        <v>75</v>
      </c>
      <c r="AY154" s="204" t="s">
        <v>130</v>
      </c>
    </row>
    <row r="155" spans="1:65" s="15" customFormat="1" ht="11.25">
      <c r="B155" s="215"/>
      <c r="C155" s="216"/>
      <c r="D155" s="195" t="s">
        <v>141</v>
      </c>
      <c r="E155" s="217" t="s">
        <v>21</v>
      </c>
      <c r="F155" s="218" t="s">
        <v>156</v>
      </c>
      <c r="G155" s="216"/>
      <c r="H155" s="219">
        <v>3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141</v>
      </c>
      <c r="AU155" s="225" t="s">
        <v>85</v>
      </c>
      <c r="AV155" s="15" t="s">
        <v>137</v>
      </c>
      <c r="AW155" s="15" t="s">
        <v>36</v>
      </c>
      <c r="AX155" s="15" t="s">
        <v>83</v>
      </c>
      <c r="AY155" s="225" t="s">
        <v>130</v>
      </c>
    </row>
    <row r="156" spans="1:65" s="2" customFormat="1" ht="55.5" customHeight="1">
      <c r="A156" s="36"/>
      <c r="B156" s="37"/>
      <c r="C156" s="175" t="s">
        <v>224</v>
      </c>
      <c r="D156" s="175" t="s">
        <v>132</v>
      </c>
      <c r="E156" s="176" t="s">
        <v>225</v>
      </c>
      <c r="F156" s="177" t="s">
        <v>226</v>
      </c>
      <c r="G156" s="178" t="s">
        <v>183</v>
      </c>
      <c r="H156" s="179">
        <v>420.24</v>
      </c>
      <c r="I156" s="180"/>
      <c r="J156" s="181">
        <f>ROUND(I156*H156,2)</f>
        <v>0</v>
      </c>
      <c r="K156" s="177" t="s">
        <v>136</v>
      </c>
      <c r="L156" s="41"/>
      <c r="M156" s="182" t="s">
        <v>21</v>
      </c>
      <c r="N156" s="183" t="s">
        <v>46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137</v>
      </c>
      <c r="AT156" s="186" t="s">
        <v>132</v>
      </c>
      <c r="AU156" s="186" t="s">
        <v>85</v>
      </c>
      <c r="AY156" s="19" t="s">
        <v>130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83</v>
      </c>
      <c r="BK156" s="187">
        <f>ROUND(I156*H156,2)</f>
        <v>0</v>
      </c>
      <c r="BL156" s="19" t="s">
        <v>137</v>
      </c>
      <c r="BM156" s="186" t="s">
        <v>227</v>
      </c>
    </row>
    <row r="157" spans="1:65" s="2" customFormat="1" ht="11.25">
      <c r="A157" s="36"/>
      <c r="B157" s="37"/>
      <c r="C157" s="38"/>
      <c r="D157" s="188" t="s">
        <v>139</v>
      </c>
      <c r="E157" s="38"/>
      <c r="F157" s="189" t="s">
        <v>228</v>
      </c>
      <c r="G157" s="38"/>
      <c r="H157" s="38"/>
      <c r="I157" s="190"/>
      <c r="J157" s="38"/>
      <c r="K157" s="38"/>
      <c r="L157" s="41"/>
      <c r="M157" s="191"/>
      <c r="N157" s="192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139</v>
      </c>
      <c r="AU157" s="19" t="s">
        <v>85</v>
      </c>
    </row>
    <row r="158" spans="1:65" s="14" customFormat="1" ht="11.25">
      <c r="B158" s="205"/>
      <c r="C158" s="206"/>
      <c r="D158" s="195" t="s">
        <v>141</v>
      </c>
      <c r="E158" s="207" t="s">
        <v>21</v>
      </c>
      <c r="F158" s="208" t="s">
        <v>229</v>
      </c>
      <c r="G158" s="206"/>
      <c r="H158" s="207" t="s">
        <v>21</v>
      </c>
      <c r="I158" s="209"/>
      <c r="J158" s="206"/>
      <c r="K158" s="206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141</v>
      </c>
      <c r="AU158" s="214" t="s">
        <v>85</v>
      </c>
      <c r="AV158" s="14" t="s">
        <v>83</v>
      </c>
      <c r="AW158" s="14" t="s">
        <v>36</v>
      </c>
      <c r="AX158" s="14" t="s">
        <v>75</v>
      </c>
      <c r="AY158" s="214" t="s">
        <v>130</v>
      </c>
    </row>
    <row r="159" spans="1:65" s="13" customFormat="1" ht="22.5">
      <c r="B159" s="193"/>
      <c r="C159" s="194"/>
      <c r="D159" s="195" t="s">
        <v>141</v>
      </c>
      <c r="E159" s="196" t="s">
        <v>21</v>
      </c>
      <c r="F159" s="197" t="s">
        <v>230</v>
      </c>
      <c r="G159" s="194"/>
      <c r="H159" s="198">
        <v>144.02500000000001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141</v>
      </c>
      <c r="AU159" s="204" t="s">
        <v>85</v>
      </c>
      <c r="AV159" s="13" t="s">
        <v>85</v>
      </c>
      <c r="AW159" s="13" t="s">
        <v>36</v>
      </c>
      <c r="AX159" s="13" t="s">
        <v>75</v>
      </c>
      <c r="AY159" s="204" t="s">
        <v>130</v>
      </c>
    </row>
    <row r="160" spans="1:65" s="13" customFormat="1" ht="22.5">
      <c r="B160" s="193"/>
      <c r="C160" s="194"/>
      <c r="D160" s="195" t="s">
        <v>141</v>
      </c>
      <c r="E160" s="196" t="s">
        <v>21</v>
      </c>
      <c r="F160" s="197" t="s">
        <v>231</v>
      </c>
      <c r="G160" s="194"/>
      <c r="H160" s="198">
        <v>203.215</v>
      </c>
      <c r="I160" s="199"/>
      <c r="J160" s="194"/>
      <c r="K160" s="194"/>
      <c r="L160" s="200"/>
      <c r="M160" s="201"/>
      <c r="N160" s="202"/>
      <c r="O160" s="202"/>
      <c r="P160" s="202"/>
      <c r="Q160" s="202"/>
      <c r="R160" s="202"/>
      <c r="S160" s="202"/>
      <c r="T160" s="203"/>
      <c r="AT160" s="204" t="s">
        <v>141</v>
      </c>
      <c r="AU160" s="204" t="s">
        <v>85</v>
      </c>
      <c r="AV160" s="13" t="s">
        <v>85</v>
      </c>
      <c r="AW160" s="13" t="s">
        <v>36</v>
      </c>
      <c r="AX160" s="13" t="s">
        <v>75</v>
      </c>
      <c r="AY160" s="204" t="s">
        <v>130</v>
      </c>
    </row>
    <row r="161" spans="1:65" s="13" customFormat="1" ht="11.25">
      <c r="B161" s="193"/>
      <c r="C161" s="194"/>
      <c r="D161" s="195" t="s">
        <v>141</v>
      </c>
      <c r="E161" s="196" t="s">
        <v>21</v>
      </c>
      <c r="F161" s="197" t="s">
        <v>232</v>
      </c>
      <c r="G161" s="194"/>
      <c r="H161" s="198">
        <v>114.4</v>
      </c>
      <c r="I161" s="199"/>
      <c r="J161" s="194"/>
      <c r="K161" s="194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141</v>
      </c>
      <c r="AU161" s="204" t="s">
        <v>85</v>
      </c>
      <c r="AV161" s="13" t="s">
        <v>85</v>
      </c>
      <c r="AW161" s="13" t="s">
        <v>36</v>
      </c>
      <c r="AX161" s="13" t="s">
        <v>75</v>
      </c>
      <c r="AY161" s="204" t="s">
        <v>130</v>
      </c>
    </row>
    <row r="162" spans="1:65" s="16" customFormat="1" ht="11.25">
      <c r="B162" s="226"/>
      <c r="C162" s="227"/>
      <c r="D162" s="195" t="s">
        <v>141</v>
      </c>
      <c r="E162" s="228" t="s">
        <v>21</v>
      </c>
      <c r="F162" s="229" t="s">
        <v>233</v>
      </c>
      <c r="G162" s="227"/>
      <c r="H162" s="230">
        <v>461.64</v>
      </c>
      <c r="I162" s="231"/>
      <c r="J162" s="227"/>
      <c r="K162" s="227"/>
      <c r="L162" s="232"/>
      <c r="M162" s="233"/>
      <c r="N162" s="234"/>
      <c r="O162" s="234"/>
      <c r="P162" s="234"/>
      <c r="Q162" s="234"/>
      <c r="R162" s="234"/>
      <c r="S162" s="234"/>
      <c r="T162" s="235"/>
      <c r="AT162" s="236" t="s">
        <v>141</v>
      </c>
      <c r="AU162" s="236" t="s">
        <v>85</v>
      </c>
      <c r="AV162" s="16" t="s">
        <v>149</v>
      </c>
      <c r="AW162" s="16" t="s">
        <v>36</v>
      </c>
      <c r="AX162" s="16" t="s">
        <v>75</v>
      </c>
      <c r="AY162" s="236" t="s">
        <v>130</v>
      </c>
    </row>
    <row r="163" spans="1:65" s="13" customFormat="1" ht="22.5">
      <c r="B163" s="193"/>
      <c r="C163" s="194"/>
      <c r="D163" s="195" t="s">
        <v>141</v>
      </c>
      <c r="E163" s="196" t="s">
        <v>21</v>
      </c>
      <c r="F163" s="197" t="s">
        <v>234</v>
      </c>
      <c r="G163" s="194"/>
      <c r="H163" s="198">
        <v>-41.4</v>
      </c>
      <c r="I163" s="199"/>
      <c r="J163" s="194"/>
      <c r="K163" s="194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141</v>
      </c>
      <c r="AU163" s="204" t="s">
        <v>85</v>
      </c>
      <c r="AV163" s="13" t="s">
        <v>85</v>
      </c>
      <c r="AW163" s="13" t="s">
        <v>36</v>
      </c>
      <c r="AX163" s="13" t="s">
        <v>75</v>
      </c>
      <c r="AY163" s="204" t="s">
        <v>130</v>
      </c>
    </row>
    <row r="164" spans="1:65" s="16" customFormat="1" ht="11.25">
      <c r="B164" s="226"/>
      <c r="C164" s="227"/>
      <c r="D164" s="195" t="s">
        <v>141</v>
      </c>
      <c r="E164" s="228" t="s">
        <v>21</v>
      </c>
      <c r="F164" s="229" t="s">
        <v>178</v>
      </c>
      <c r="G164" s="227"/>
      <c r="H164" s="230">
        <v>-41.4</v>
      </c>
      <c r="I164" s="231"/>
      <c r="J164" s="227"/>
      <c r="K164" s="227"/>
      <c r="L164" s="232"/>
      <c r="M164" s="233"/>
      <c r="N164" s="234"/>
      <c r="O164" s="234"/>
      <c r="P164" s="234"/>
      <c r="Q164" s="234"/>
      <c r="R164" s="234"/>
      <c r="S164" s="234"/>
      <c r="T164" s="235"/>
      <c r="AT164" s="236" t="s">
        <v>141</v>
      </c>
      <c r="AU164" s="236" t="s">
        <v>85</v>
      </c>
      <c r="AV164" s="16" t="s">
        <v>149</v>
      </c>
      <c r="AW164" s="16" t="s">
        <v>36</v>
      </c>
      <c r="AX164" s="16" t="s">
        <v>75</v>
      </c>
      <c r="AY164" s="236" t="s">
        <v>130</v>
      </c>
    </row>
    <row r="165" spans="1:65" s="15" customFormat="1" ht="11.25">
      <c r="B165" s="215"/>
      <c r="C165" s="216"/>
      <c r="D165" s="195" t="s">
        <v>141</v>
      </c>
      <c r="E165" s="217" t="s">
        <v>21</v>
      </c>
      <c r="F165" s="218" t="s">
        <v>156</v>
      </c>
      <c r="G165" s="216"/>
      <c r="H165" s="219">
        <v>420.24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141</v>
      </c>
      <c r="AU165" s="225" t="s">
        <v>85</v>
      </c>
      <c r="AV165" s="15" t="s">
        <v>137</v>
      </c>
      <c r="AW165" s="15" t="s">
        <v>36</v>
      </c>
      <c r="AX165" s="15" t="s">
        <v>83</v>
      </c>
      <c r="AY165" s="225" t="s">
        <v>130</v>
      </c>
    </row>
    <row r="166" spans="1:65" s="2" customFormat="1" ht="49.15" customHeight="1">
      <c r="A166" s="36"/>
      <c r="B166" s="37"/>
      <c r="C166" s="175" t="s">
        <v>235</v>
      </c>
      <c r="D166" s="175" t="s">
        <v>132</v>
      </c>
      <c r="E166" s="176" t="s">
        <v>236</v>
      </c>
      <c r="F166" s="177" t="s">
        <v>237</v>
      </c>
      <c r="G166" s="178" t="s">
        <v>183</v>
      </c>
      <c r="H166" s="179">
        <v>420.24</v>
      </c>
      <c r="I166" s="180"/>
      <c r="J166" s="181">
        <f>ROUND(I166*H166,2)</f>
        <v>0</v>
      </c>
      <c r="K166" s="177" t="s">
        <v>136</v>
      </c>
      <c r="L166" s="41"/>
      <c r="M166" s="182" t="s">
        <v>21</v>
      </c>
      <c r="N166" s="183" t="s">
        <v>46</v>
      </c>
      <c r="O166" s="66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137</v>
      </c>
      <c r="AT166" s="186" t="s">
        <v>132</v>
      </c>
      <c r="AU166" s="186" t="s">
        <v>85</v>
      </c>
      <c r="AY166" s="19" t="s">
        <v>130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83</v>
      </c>
      <c r="BK166" s="187">
        <f>ROUND(I166*H166,2)</f>
        <v>0</v>
      </c>
      <c r="BL166" s="19" t="s">
        <v>137</v>
      </c>
      <c r="BM166" s="186" t="s">
        <v>238</v>
      </c>
    </row>
    <row r="167" spans="1:65" s="2" customFormat="1" ht="11.25">
      <c r="A167" s="36"/>
      <c r="B167" s="37"/>
      <c r="C167" s="38"/>
      <c r="D167" s="188" t="s">
        <v>139</v>
      </c>
      <c r="E167" s="38"/>
      <c r="F167" s="189" t="s">
        <v>239</v>
      </c>
      <c r="G167" s="38"/>
      <c r="H167" s="38"/>
      <c r="I167" s="190"/>
      <c r="J167" s="38"/>
      <c r="K167" s="38"/>
      <c r="L167" s="41"/>
      <c r="M167" s="191"/>
      <c r="N167" s="192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139</v>
      </c>
      <c r="AU167" s="19" t="s">
        <v>85</v>
      </c>
    </row>
    <row r="168" spans="1:65" s="14" customFormat="1" ht="11.25">
      <c r="B168" s="205"/>
      <c r="C168" s="206"/>
      <c r="D168" s="195" t="s">
        <v>141</v>
      </c>
      <c r="E168" s="207" t="s">
        <v>21</v>
      </c>
      <c r="F168" s="208" t="s">
        <v>240</v>
      </c>
      <c r="G168" s="206"/>
      <c r="H168" s="207" t="s">
        <v>21</v>
      </c>
      <c r="I168" s="209"/>
      <c r="J168" s="206"/>
      <c r="K168" s="206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141</v>
      </c>
      <c r="AU168" s="214" t="s">
        <v>85</v>
      </c>
      <c r="AV168" s="14" t="s">
        <v>83</v>
      </c>
      <c r="AW168" s="14" t="s">
        <v>36</v>
      </c>
      <c r="AX168" s="14" t="s">
        <v>75</v>
      </c>
      <c r="AY168" s="214" t="s">
        <v>130</v>
      </c>
    </row>
    <row r="169" spans="1:65" s="13" customFormat="1" ht="22.5">
      <c r="B169" s="193"/>
      <c r="C169" s="194"/>
      <c r="D169" s="195" t="s">
        <v>141</v>
      </c>
      <c r="E169" s="196" t="s">
        <v>21</v>
      </c>
      <c r="F169" s="197" t="s">
        <v>230</v>
      </c>
      <c r="G169" s="194"/>
      <c r="H169" s="198">
        <v>144.02500000000001</v>
      </c>
      <c r="I169" s="199"/>
      <c r="J169" s="194"/>
      <c r="K169" s="194"/>
      <c r="L169" s="200"/>
      <c r="M169" s="201"/>
      <c r="N169" s="202"/>
      <c r="O169" s="202"/>
      <c r="P169" s="202"/>
      <c r="Q169" s="202"/>
      <c r="R169" s="202"/>
      <c r="S169" s="202"/>
      <c r="T169" s="203"/>
      <c r="AT169" s="204" t="s">
        <v>141</v>
      </c>
      <c r="AU169" s="204" t="s">
        <v>85</v>
      </c>
      <c r="AV169" s="13" t="s">
        <v>85</v>
      </c>
      <c r="AW169" s="13" t="s">
        <v>36</v>
      </c>
      <c r="AX169" s="13" t="s">
        <v>75</v>
      </c>
      <c r="AY169" s="204" t="s">
        <v>130</v>
      </c>
    </row>
    <row r="170" spans="1:65" s="13" customFormat="1" ht="22.5">
      <c r="B170" s="193"/>
      <c r="C170" s="194"/>
      <c r="D170" s="195" t="s">
        <v>141</v>
      </c>
      <c r="E170" s="196" t="s">
        <v>21</v>
      </c>
      <c r="F170" s="197" t="s">
        <v>231</v>
      </c>
      <c r="G170" s="194"/>
      <c r="H170" s="198">
        <v>203.215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141</v>
      </c>
      <c r="AU170" s="204" t="s">
        <v>85</v>
      </c>
      <c r="AV170" s="13" t="s">
        <v>85</v>
      </c>
      <c r="AW170" s="13" t="s">
        <v>36</v>
      </c>
      <c r="AX170" s="13" t="s">
        <v>75</v>
      </c>
      <c r="AY170" s="204" t="s">
        <v>130</v>
      </c>
    </row>
    <row r="171" spans="1:65" s="13" customFormat="1" ht="11.25">
      <c r="B171" s="193"/>
      <c r="C171" s="194"/>
      <c r="D171" s="195" t="s">
        <v>141</v>
      </c>
      <c r="E171" s="196" t="s">
        <v>21</v>
      </c>
      <c r="F171" s="197" t="s">
        <v>232</v>
      </c>
      <c r="G171" s="194"/>
      <c r="H171" s="198">
        <v>114.4</v>
      </c>
      <c r="I171" s="199"/>
      <c r="J171" s="194"/>
      <c r="K171" s="194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141</v>
      </c>
      <c r="AU171" s="204" t="s">
        <v>85</v>
      </c>
      <c r="AV171" s="13" t="s">
        <v>85</v>
      </c>
      <c r="AW171" s="13" t="s">
        <v>36</v>
      </c>
      <c r="AX171" s="13" t="s">
        <v>75</v>
      </c>
      <c r="AY171" s="204" t="s">
        <v>130</v>
      </c>
    </row>
    <row r="172" spans="1:65" s="16" customFormat="1" ht="11.25">
      <c r="B172" s="226"/>
      <c r="C172" s="227"/>
      <c r="D172" s="195" t="s">
        <v>141</v>
      </c>
      <c r="E172" s="228" t="s">
        <v>21</v>
      </c>
      <c r="F172" s="229" t="s">
        <v>233</v>
      </c>
      <c r="G172" s="227"/>
      <c r="H172" s="230">
        <v>461.64</v>
      </c>
      <c r="I172" s="231"/>
      <c r="J172" s="227"/>
      <c r="K172" s="227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141</v>
      </c>
      <c r="AU172" s="236" t="s">
        <v>85</v>
      </c>
      <c r="AV172" s="16" t="s">
        <v>149</v>
      </c>
      <c r="AW172" s="16" t="s">
        <v>36</v>
      </c>
      <c r="AX172" s="16" t="s">
        <v>75</v>
      </c>
      <c r="AY172" s="236" t="s">
        <v>130</v>
      </c>
    </row>
    <row r="173" spans="1:65" s="13" customFormat="1" ht="22.5">
      <c r="B173" s="193"/>
      <c r="C173" s="194"/>
      <c r="D173" s="195" t="s">
        <v>141</v>
      </c>
      <c r="E173" s="196" t="s">
        <v>21</v>
      </c>
      <c r="F173" s="197" t="s">
        <v>234</v>
      </c>
      <c r="G173" s="194"/>
      <c r="H173" s="198">
        <v>-41.4</v>
      </c>
      <c r="I173" s="199"/>
      <c r="J173" s="194"/>
      <c r="K173" s="194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141</v>
      </c>
      <c r="AU173" s="204" t="s">
        <v>85</v>
      </c>
      <c r="AV173" s="13" t="s">
        <v>85</v>
      </c>
      <c r="AW173" s="13" t="s">
        <v>36</v>
      </c>
      <c r="AX173" s="13" t="s">
        <v>75</v>
      </c>
      <c r="AY173" s="204" t="s">
        <v>130</v>
      </c>
    </row>
    <row r="174" spans="1:65" s="16" customFormat="1" ht="11.25">
      <c r="B174" s="226"/>
      <c r="C174" s="227"/>
      <c r="D174" s="195" t="s">
        <v>141</v>
      </c>
      <c r="E174" s="228" t="s">
        <v>21</v>
      </c>
      <c r="F174" s="229" t="s">
        <v>178</v>
      </c>
      <c r="G174" s="227"/>
      <c r="H174" s="230">
        <v>-41.4</v>
      </c>
      <c r="I174" s="231"/>
      <c r="J174" s="227"/>
      <c r="K174" s="227"/>
      <c r="L174" s="232"/>
      <c r="M174" s="233"/>
      <c r="N174" s="234"/>
      <c r="O174" s="234"/>
      <c r="P174" s="234"/>
      <c r="Q174" s="234"/>
      <c r="R174" s="234"/>
      <c r="S174" s="234"/>
      <c r="T174" s="235"/>
      <c r="AT174" s="236" t="s">
        <v>141</v>
      </c>
      <c r="AU174" s="236" t="s">
        <v>85</v>
      </c>
      <c r="AV174" s="16" t="s">
        <v>149</v>
      </c>
      <c r="AW174" s="16" t="s">
        <v>36</v>
      </c>
      <c r="AX174" s="16" t="s">
        <v>75</v>
      </c>
      <c r="AY174" s="236" t="s">
        <v>130</v>
      </c>
    </row>
    <row r="175" spans="1:65" s="15" customFormat="1" ht="11.25">
      <c r="B175" s="215"/>
      <c r="C175" s="216"/>
      <c r="D175" s="195" t="s">
        <v>141</v>
      </c>
      <c r="E175" s="217" t="s">
        <v>21</v>
      </c>
      <c r="F175" s="218" t="s">
        <v>156</v>
      </c>
      <c r="G175" s="216"/>
      <c r="H175" s="219">
        <v>420.24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141</v>
      </c>
      <c r="AU175" s="225" t="s">
        <v>85</v>
      </c>
      <c r="AV175" s="15" t="s">
        <v>137</v>
      </c>
      <c r="AW175" s="15" t="s">
        <v>36</v>
      </c>
      <c r="AX175" s="15" t="s">
        <v>83</v>
      </c>
      <c r="AY175" s="225" t="s">
        <v>130</v>
      </c>
    </row>
    <row r="176" spans="1:65" s="2" customFormat="1" ht="49.15" customHeight="1">
      <c r="A176" s="36"/>
      <c r="B176" s="37"/>
      <c r="C176" s="175" t="s">
        <v>8</v>
      </c>
      <c r="D176" s="175" t="s">
        <v>132</v>
      </c>
      <c r="E176" s="176" t="s">
        <v>241</v>
      </c>
      <c r="F176" s="177" t="s">
        <v>242</v>
      </c>
      <c r="G176" s="178" t="s">
        <v>243</v>
      </c>
      <c r="H176" s="179">
        <v>6</v>
      </c>
      <c r="I176" s="180"/>
      <c r="J176" s="181">
        <f>ROUND(I176*H176,2)</f>
        <v>0</v>
      </c>
      <c r="K176" s="177" t="s">
        <v>136</v>
      </c>
      <c r="L176" s="41"/>
      <c r="M176" s="182" t="s">
        <v>21</v>
      </c>
      <c r="N176" s="183" t="s">
        <v>46</v>
      </c>
      <c r="O176" s="66"/>
      <c r="P176" s="184">
        <f>O176*H176</f>
        <v>0</v>
      </c>
      <c r="Q176" s="184">
        <v>4.4000000000000003E-3</v>
      </c>
      <c r="R176" s="184">
        <f>Q176*H176</f>
        <v>2.64E-2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137</v>
      </c>
      <c r="AT176" s="186" t="s">
        <v>132</v>
      </c>
      <c r="AU176" s="186" t="s">
        <v>85</v>
      </c>
      <c r="AY176" s="19" t="s">
        <v>130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83</v>
      </c>
      <c r="BK176" s="187">
        <f>ROUND(I176*H176,2)</f>
        <v>0</v>
      </c>
      <c r="BL176" s="19" t="s">
        <v>137</v>
      </c>
      <c r="BM176" s="186" t="s">
        <v>244</v>
      </c>
    </row>
    <row r="177" spans="1:65" s="2" customFormat="1" ht="11.25">
      <c r="A177" s="36"/>
      <c r="B177" s="37"/>
      <c r="C177" s="38"/>
      <c r="D177" s="188" t="s">
        <v>139</v>
      </c>
      <c r="E177" s="38"/>
      <c r="F177" s="189" t="s">
        <v>245</v>
      </c>
      <c r="G177" s="38"/>
      <c r="H177" s="38"/>
      <c r="I177" s="190"/>
      <c r="J177" s="38"/>
      <c r="K177" s="38"/>
      <c r="L177" s="41"/>
      <c r="M177" s="191"/>
      <c r="N177" s="19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139</v>
      </c>
      <c r="AU177" s="19" t="s">
        <v>85</v>
      </c>
    </row>
    <row r="178" spans="1:65" s="13" customFormat="1" ht="11.25">
      <c r="B178" s="193"/>
      <c r="C178" s="194"/>
      <c r="D178" s="195" t="s">
        <v>141</v>
      </c>
      <c r="E178" s="196" t="s">
        <v>21</v>
      </c>
      <c r="F178" s="197" t="s">
        <v>246</v>
      </c>
      <c r="G178" s="194"/>
      <c r="H178" s="198">
        <v>6</v>
      </c>
      <c r="I178" s="199"/>
      <c r="J178" s="194"/>
      <c r="K178" s="194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141</v>
      </c>
      <c r="AU178" s="204" t="s">
        <v>85</v>
      </c>
      <c r="AV178" s="13" t="s">
        <v>85</v>
      </c>
      <c r="AW178" s="13" t="s">
        <v>36</v>
      </c>
      <c r="AX178" s="13" t="s">
        <v>83</v>
      </c>
      <c r="AY178" s="204" t="s">
        <v>130</v>
      </c>
    </row>
    <row r="179" spans="1:65" s="2" customFormat="1" ht="55.5" customHeight="1">
      <c r="A179" s="36"/>
      <c r="B179" s="37"/>
      <c r="C179" s="175" t="s">
        <v>247</v>
      </c>
      <c r="D179" s="175" t="s">
        <v>132</v>
      </c>
      <c r="E179" s="176" t="s">
        <v>248</v>
      </c>
      <c r="F179" s="177" t="s">
        <v>249</v>
      </c>
      <c r="G179" s="178" t="s">
        <v>243</v>
      </c>
      <c r="H179" s="179">
        <v>694</v>
      </c>
      <c r="I179" s="180"/>
      <c r="J179" s="181">
        <f>ROUND(I179*H179,2)</f>
        <v>0</v>
      </c>
      <c r="K179" s="177" t="s">
        <v>136</v>
      </c>
      <c r="L179" s="41"/>
      <c r="M179" s="182" t="s">
        <v>21</v>
      </c>
      <c r="N179" s="183" t="s">
        <v>46</v>
      </c>
      <c r="O179" s="66"/>
      <c r="P179" s="184">
        <f>O179*H179</f>
        <v>0</v>
      </c>
      <c r="Q179" s="184">
        <v>2.7000000000000001E-3</v>
      </c>
      <c r="R179" s="184">
        <f>Q179*H179</f>
        <v>1.8738000000000001</v>
      </c>
      <c r="S179" s="184">
        <v>0</v>
      </c>
      <c r="T179" s="185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137</v>
      </c>
      <c r="AT179" s="186" t="s">
        <v>132</v>
      </c>
      <c r="AU179" s="186" t="s">
        <v>85</v>
      </c>
      <c r="AY179" s="19" t="s">
        <v>130</v>
      </c>
      <c r="BE179" s="187">
        <f>IF(N179="základní",J179,0)</f>
        <v>0</v>
      </c>
      <c r="BF179" s="187">
        <f>IF(N179="snížená",J179,0)</f>
        <v>0</v>
      </c>
      <c r="BG179" s="187">
        <f>IF(N179="zákl. přenesená",J179,0)</f>
        <v>0</v>
      </c>
      <c r="BH179" s="187">
        <f>IF(N179="sníž. přenesená",J179,0)</f>
        <v>0</v>
      </c>
      <c r="BI179" s="187">
        <f>IF(N179="nulová",J179,0)</f>
        <v>0</v>
      </c>
      <c r="BJ179" s="19" t="s">
        <v>83</v>
      </c>
      <c r="BK179" s="187">
        <f>ROUND(I179*H179,2)</f>
        <v>0</v>
      </c>
      <c r="BL179" s="19" t="s">
        <v>137</v>
      </c>
      <c r="BM179" s="186" t="s">
        <v>250</v>
      </c>
    </row>
    <row r="180" spans="1:65" s="2" customFormat="1" ht="11.25">
      <c r="A180" s="36"/>
      <c r="B180" s="37"/>
      <c r="C180" s="38"/>
      <c r="D180" s="188" t="s">
        <v>139</v>
      </c>
      <c r="E180" s="38"/>
      <c r="F180" s="189" t="s">
        <v>251</v>
      </c>
      <c r="G180" s="38"/>
      <c r="H180" s="38"/>
      <c r="I180" s="190"/>
      <c r="J180" s="38"/>
      <c r="K180" s="38"/>
      <c r="L180" s="41"/>
      <c r="M180" s="191"/>
      <c r="N180" s="192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139</v>
      </c>
      <c r="AU180" s="19" t="s">
        <v>85</v>
      </c>
    </row>
    <row r="181" spans="1:65" s="13" customFormat="1" ht="11.25">
      <c r="B181" s="193"/>
      <c r="C181" s="194"/>
      <c r="D181" s="195" t="s">
        <v>141</v>
      </c>
      <c r="E181" s="196" t="s">
        <v>21</v>
      </c>
      <c r="F181" s="197" t="s">
        <v>252</v>
      </c>
      <c r="G181" s="194"/>
      <c r="H181" s="198">
        <v>64</v>
      </c>
      <c r="I181" s="199"/>
      <c r="J181" s="194"/>
      <c r="K181" s="194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141</v>
      </c>
      <c r="AU181" s="204" t="s">
        <v>85</v>
      </c>
      <c r="AV181" s="13" t="s">
        <v>85</v>
      </c>
      <c r="AW181" s="13" t="s">
        <v>36</v>
      </c>
      <c r="AX181" s="13" t="s">
        <v>75</v>
      </c>
      <c r="AY181" s="204" t="s">
        <v>130</v>
      </c>
    </row>
    <row r="182" spans="1:65" s="13" customFormat="1" ht="11.25">
      <c r="B182" s="193"/>
      <c r="C182" s="194"/>
      <c r="D182" s="195" t="s">
        <v>141</v>
      </c>
      <c r="E182" s="196" t="s">
        <v>21</v>
      </c>
      <c r="F182" s="197" t="s">
        <v>253</v>
      </c>
      <c r="G182" s="194"/>
      <c r="H182" s="198">
        <v>330</v>
      </c>
      <c r="I182" s="199"/>
      <c r="J182" s="194"/>
      <c r="K182" s="194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141</v>
      </c>
      <c r="AU182" s="204" t="s">
        <v>85</v>
      </c>
      <c r="AV182" s="13" t="s">
        <v>85</v>
      </c>
      <c r="AW182" s="13" t="s">
        <v>36</v>
      </c>
      <c r="AX182" s="13" t="s">
        <v>75</v>
      </c>
      <c r="AY182" s="204" t="s">
        <v>130</v>
      </c>
    </row>
    <row r="183" spans="1:65" s="13" customFormat="1" ht="11.25">
      <c r="B183" s="193"/>
      <c r="C183" s="194"/>
      <c r="D183" s="195" t="s">
        <v>141</v>
      </c>
      <c r="E183" s="196" t="s">
        <v>21</v>
      </c>
      <c r="F183" s="197" t="s">
        <v>254</v>
      </c>
      <c r="G183" s="194"/>
      <c r="H183" s="198">
        <v>300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141</v>
      </c>
      <c r="AU183" s="204" t="s">
        <v>85</v>
      </c>
      <c r="AV183" s="13" t="s">
        <v>85</v>
      </c>
      <c r="AW183" s="13" t="s">
        <v>36</v>
      </c>
      <c r="AX183" s="13" t="s">
        <v>75</v>
      </c>
      <c r="AY183" s="204" t="s">
        <v>130</v>
      </c>
    </row>
    <row r="184" spans="1:65" s="15" customFormat="1" ht="11.25">
      <c r="B184" s="215"/>
      <c r="C184" s="216"/>
      <c r="D184" s="195" t="s">
        <v>141</v>
      </c>
      <c r="E184" s="217" t="s">
        <v>21</v>
      </c>
      <c r="F184" s="218" t="s">
        <v>156</v>
      </c>
      <c r="G184" s="216"/>
      <c r="H184" s="219">
        <v>694</v>
      </c>
      <c r="I184" s="220"/>
      <c r="J184" s="216"/>
      <c r="K184" s="216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141</v>
      </c>
      <c r="AU184" s="225" t="s">
        <v>85</v>
      </c>
      <c r="AV184" s="15" t="s">
        <v>137</v>
      </c>
      <c r="AW184" s="15" t="s">
        <v>36</v>
      </c>
      <c r="AX184" s="15" t="s">
        <v>83</v>
      </c>
      <c r="AY184" s="225" t="s">
        <v>130</v>
      </c>
    </row>
    <row r="185" spans="1:65" s="2" customFormat="1" ht="24.2" customHeight="1">
      <c r="A185" s="36"/>
      <c r="B185" s="37"/>
      <c r="C185" s="175" t="s">
        <v>255</v>
      </c>
      <c r="D185" s="175" t="s">
        <v>132</v>
      </c>
      <c r="E185" s="176" t="s">
        <v>256</v>
      </c>
      <c r="F185" s="177" t="s">
        <v>257</v>
      </c>
      <c r="G185" s="178" t="s">
        <v>135</v>
      </c>
      <c r="H185" s="179">
        <v>2154.61</v>
      </c>
      <c r="I185" s="180"/>
      <c r="J185" s="181">
        <f>ROUND(I185*H185,2)</f>
        <v>0</v>
      </c>
      <c r="K185" s="177" t="s">
        <v>136</v>
      </c>
      <c r="L185" s="41"/>
      <c r="M185" s="182" t="s">
        <v>21</v>
      </c>
      <c r="N185" s="183" t="s">
        <v>46</v>
      </c>
      <c r="O185" s="66"/>
      <c r="P185" s="184">
        <f>O185*H185</f>
        <v>0</v>
      </c>
      <c r="Q185" s="184">
        <v>1.99E-3</v>
      </c>
      <c r="R185" s="184">
        <f>Q185*H185</f>
        <v>4.2876739000000006</v>
      </c>
      <c r="S185" s="184">
        <v>0</v>
      </c>
      <c r="T185" s="18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137</v>
      </c>
      <c r="AT185" s="186" t="s">
        <v>132</v>
      </c>
      <c r="AU185" s="186" t="s">
        <v>85</v>
      </c>
      <c r="AY185" s="19" t="s">
        <v>130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83</v>
      </c>
      <c r="BK185" s="187">
        <f>ROUND(I185*H185,2)</f>
        <v>0</v>
      </c>
      <c r="BL185" s="19" t="s">
        <v>137</v>
      </c>
      <c r="BM185" s="186" t="s">
        <v>258</v>
      </c>
    </row>
    <row r="186" spans="1:65" s="2" customFormat="1" ht="11.25">
      <c r="A186" s="36"/>
      <c r="B186" s="37"/>
      <c r="C186" s="38"/>
      <c r="D186" s="188" t="s">
        <v>139</v>
      </c>
      <c r="E186" s="38"/>
      <c r="F186" s="189" t="s">
        <v>259</v>
      </c>
      <c r="G186" s="38"/>
      <c r="H186" s="38"/>
      <c r="I186" s="190"/>
      <c r="J186" s="38"/>
      <c r="K186" s="38"/>
      <c r="L186" s="41"/>
      <c r="M186" s="191"/>
      <c r="N186" s="192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139</v>
      </c>
      <c r="AU186" s="19" t="s">
        <v>85</v>
      </c>
    </row>
    <row r="187" spans="1:65" s="13" customFormat="1" ht="22.5">
      <c r="B187" s="193"/>
      <c r="C187" s="194"/>
      <c r="D187" s="195" t="s">
        <v>141</v>
      </c>
      <c r="E187" s="196" t="s">
        <v>21</v>
      </c>
      <c r="F187" s="197" t="s">
        <v>260</v>
      </c>
      <c r="G187" s="194"/>
      <c r="H187" s="198">
        <v>576.1</v>
      </c>
      <c r="I187" s="199"/>
      <c r="J187" s="194"/>
      <c r="K187" s="194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141</v>
      </c>
      <c r="AU187" s="204" t="s">
        <v>85</v>
      </c>
      <c r="AV187" s="13" t="s">
        <v>85</v>
      </c>
      <c r="AW187" s="13" t="s">
        <v>36</v>
      </c>
      <c r="AX187" s="13" t="s">
        <v>75</v>
      </c>
      <c r="AY187" s="204" t="s">
        <v>130</v>
      </c>
    </row>
    <row r="188" spans="1:65" s="13" customFormat="1" ht="22.5">
      <c r="B188" s="193"/>
      <c r="C188" s="194"/>
      <c r="D188" s="195" t="s">
        <v>141</v>
      </c>
      <c r="E188" s="196" t="s">
        <v>21</v>
      </c>
      <c r="F188" s="197" t="s">
        <v>261</v>
      </c>
      <c r="G188" s="194"/>
      <c r="H188" s="198">
        <v>812.86</v>
      </c>
      <c r="I188" s="199"/>
      <c r="J188" s="194"/>
      <c r="K188" s="194"/>
      <c r="L188" s="200"/>
      <c r="M188" s="201"/>
      <c r="N188" s="202"/>
      <c r="O188" s="202"/>
      <c r="P188" s="202"/>
      <c r="Q188" s="202"/>
      <c r="R188" s="202"/>
      <c r="S188" s="202"/>
      <c r="T188" s="203"/>
      <c r="AT188" s="204" t="s">
        <v>141</v>
      </c>
      <c r="AU188" s="204" t="s">
        <v>85</v>
      </c>
      <c r="AV188" s="13" t="s">
        <v>85</v>
      </c>
      <c r="AW188" s="13" t="s">
        <v>36</v>
      </c>
      <c r="AX188" s="13" t="s">
        <v>75</v>
      </c>
      <c r="AY188" s="204" t="s">
        <v>130</v>
      </c>
    </row>
    <row r="189" spans="1:65" s="13" customFormat="1" ht="11.25">
      <c r="B189" s="193"/>
      <c r="C189" s="194"/>
      <c r="D189" s="195" t="s">
        <v>141</v>
      </c>
      <c r="E189" s="196" t="s">
        <v>21</v>
      </c>
      <c r="F189" s="197" t="s">
        <v>262</v>
      </c>
      <c r="G189" s="194"/>
      <c r="H189" s="198">
        <v>457.6</v>
      </c>
      <c r="I189" s="199"/>
      <c r="J189" s="194"/>
      <c r="K189" s="194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141</v>
      </c>
      <c r="AU189" s="204" t="s">
        <v>85</v>
      </c>
      <c r="AV189" s="13" t="s">
        <v>85</v>
      </c>
      <c r="AW189" s="13" t="s">
        <v>36</v>
      </c>
      <c r="AX189" s="13" t="s">
        <v>75</v>
      </c>
      <c r="AY189" s="204" t="s">
        <v>130</v>
      </c>
    </row>
    <row r="190" spans="1:65" s="13" customFormat="1" ht="22.5">
      <c r="B190" s="193"/>
      <c r="C190" s="194"/>
      <c r="D190" s="195" t="s">
        <v>141</v>
      </c>
      <c r="E190" s="196" t="s">
        <v>21</v>
      </c>
      <c r="F190" s="197" t="s">
        <v>263</v>
      </c>
      <c r="G190" s="194"/>
      <c r="H190" s="198">
        <v>105.6</v>
      </c>
      <c r="I190" s="199"/>
      <c r="J190" s="194"/>
      <c r="K190" s="194"/>
      <c r="L190" s="200"/>
      <c r="M190" s="201"/>
      <c r="N190" s="202"/>
      <c r="O190" s="202"/>
      <c r="P190" s="202"/>
      <c r="Q190" s="202"/>
      <c r="R190" s="202"/>
      <c r="S190" s="202"/>
      <c r="T190" s="203"/>
      <c r="AT190" s="204" t="s">
        <v>141</v>
      </c>
      <c r="AU190" s="204" t="s">
        <v>85</v>
      </c>
      <c r="AV190" s="13" t="s">
        <v>85</v>
      </c>
      <c r="AW190" s="13" t="s">
        <v>36</v>
      </c>
      <c r="AX190" s="13" t="s">
        <v>75</v>
      </c>
      <c r="AY190" s="204" t="s">
        <v>130</v>
      </c>
    </row>
    <row r="191" spans="1:65" s="13" customFormat="1" ht="22.5">
      <c r="B191" s="193"/>
      <c r="C191" s="194"/>
      <c r="D191" s="195" t="s">
        <v>141</v>
      </c>
      <c r="E191" s="196" t="s">
        <v>21</v>
      </c>
      <c r="F191" s="197" t="s">
        <v>264</v>
      </c>
      <c r="G191" s="194"/>
      <c r="H191" s="198">
        <v>202.45</v>
      </c>
      <c r="I191" s="199"/>
      <c r="J191" s="194"/>
      <c r="K191" s="194"/>
      <c r="L191" s="200"/>
      <c r="M191" s="201"/>
      <c r="N191" s="202"/>
      <c r="O191" s="202"/>
      <c r="P191" s="202"/>
      <c r="Q191" s="202"/>
      <c r="R191" s="202"/>
      <c r="S191" s="202"/>
      <c r="T191" s="203"/>
      <c r="AT191" s="204" t="s">
        <v>141</v>
      </c>
      <c r="AU191" s="204" t="s">
        <v>85</v>
      </c>
      <c r="AV191" s="13" t="s">
        <v>85</v>
      </c>
      <c r="AW191" s="13" t="s">
        <v>36</v>
      </c>
      <c r="AX191" s="13" t="s">
        <v>75</v>
      </c>
      <c r="AY191" s="204" t="s">
        <v>130</v>
      </c>
    </row>
    <row r="192" spans="1:65" s="15" customFormat="1" ht="11.25">
      <c r="B192" s="215"/>
      <c r="C192" s="216"/>
      <c r="D192" s="195" t="s">
        <v>141</v>
      </c>
      <c r="E192" s="217" t="s">
        <v>21</v>
      </c>
      <c r="F192" s="218" t="s">
        <v>156</v>
      </c>
      <c r="G192" s="216"/>
      <c r="H192" s="219">
        <v>2154.61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141</v>
      </c>
      <c r="AU192" s="225" t="s">
        <v>85</v>
      </c>
      <c r="AV192" s="15" t="s">
        <v>137</v>
      </c>
      <c r="AW192" s="15" t="s">
        <v>36</v>
      </c>
      <c r="AX192" s="15" t="s">
        <v>83</v>
      </c>
      <c r="AY192" s="225" t="s">
        <v>130</v>
      </c>
    </row>
    <row r="193" spans="1:65" s="2" customFormat="1" ht="44.25" customHeight="1">
      <c r="A193" s="36"/>
      <c r="B193" s="37"/>
      <c r="C193" s="175" t="s">
        <v>265</v>
      </c>
      <c r="D193" s="175" t="s">
        <v>132</v>
      </c>
      <c r="E193" s="176" t="s">
        <v>266</v>
      </c>
      <c r="F193" s="177" t="s">
        <v>267</v>
      </c>
      <c r="G193" s="178" t="s">
        <v>135</v>
      </c>
      <c r="H193" s="179">
        <v>2154.61</v>
      </c>
      <c r="I193" s="180"/>
      <c r="J193" s="181">
        <f>ROUND(I193*H193,2)</f>
        <v>0</v>
      </c>
      <c r="K193" s="177" t="s">
        <v>136</v>
      </c>
      <c r="L193" s="41"/>
      <c r="M193" s="182" t="s">
        <v>21</v>
      </c>
      <c r="N193" s="183" t="s">
        <v>46</v>
      </c>
      <c r="O193" s="66"/>
      <c r="P193" s="184">
        <f>O193*H193</f>
        <v>0</v>
      </c>
      <c r="Q193" s="184">
        <v>0</v>
      </c>
      <c r="R193" s="184">
        <f>Q193*H193</f>
        <v>0</v>
      </c>
      <c r="S193" s="184">
        <v>0</v>
      </c>
      <c r="T193" s="185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137</v>
      </c>
      <c r="AT193" s="186" t="s">
        <v>132</v>
      </c>
      <c r="AU193" s="186" t="s">
        <v>85</v>
      </c>
      <c r="AY193" s="19" t="s">
        <v>130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9" t="s">
        <v>83</v>
      </c>
      <c r="BK193" s="187">
        <f>ROUND(I193*H193,2)</f>
        <v>0</v>
      </c>
      <c r="BL193" s="19" t="s">
        <v>137</v>
      </c>
      <c r="BM193" s="186" t="s">
        <v>268</v>
      </c>
    </row>
    <row r="194" spans="1:65" s="2" customFormat="1" ht="11.25">
      <c r="A194" s="36"/>
      <c r="B194" s="37"/>
      <c r="C194" s="38"/>
      <c r="D194" s="188" t="s">
        <v>139</v>
      </c>
      <c r="E194" s="38"/>
      <c r="F194" s="189" t="s">
        <v>269</v>
      </c>
      <c r="G194" s="38"/>
      <c r="H194" s="38"/>
      <c r="I194" s="190"/>
      <c r="J194" s="38"/>
      <c r="K194" s="38"/>
      <c r="L194" s="41"/>
      <c r="M194" s="191"/>
      <c r="N194" s="192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139</v>
      </c>
      <c r="AU194" s="19" t="s">
        <v>85</v>
      </c>
    </row>
    <row r="195" spans="1:65" s="2" customFormat="1" ht="24.2" customHeight="1">
      <c r="A195" s="36"/>
      <c r="B195" s="37"/>
      <c r="C195" s="175" t="s">
        <v>270</v>
      </c>
      <c r="D195" s="175" t="s">
        <v>132</v>
      </c>
      <c r="E195" s="176" t="s">
        <v>271</v>
      </c>
      <c r="F195" s="177" t="s">
        <v>272</v>
      </c>
      <c r="G195" s="178" t="s">
        <v>135</v>
      </c>
      <c r="H195" s="179">
        <v>37.799999999999997</v>
      </c>
      <c r="I195" s="180"/>
      <c r="J195" s="181">
        <f>ROUND(I195*H195,2)</f>
        <v>0</v>
      </c>
      <c r="K195" s="177" t="s">
        <v>136</v>
      </c>
      <c r="L195" s="41"/>
      <c r="M195" s="182" t="s">
        <v>21</v>
      </c>
      <c r="N195" s="183" t="s">
        <v>46</v>
      </c>
      <c r="O195" s="66"/>
      <c r="P195" s="184">
        <f>O195*H195</f>
        <v>0</v>
      </c>
      <c r="Q195" s="184">
        <v>1.49E-3</v>
      </c>
      <c r="R195" s="184">
        <f>Q195*H195</f>
        <v>5.6321999999999997E-2</v>
      </c>
      <c r="S195" s="184">
        <v>0</v>
      </c>
      <c r="T195" s="185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137</v>
      </c>
      <c r="AT195" s="186" t="s">
        <v>132</v>
      </c>
      <c r="AU195" s="186" t="s">
        <v>85</v>
      </c>
      <c r="AY195" s="19" t="s">
        <v>130</v>
      </c>
      <c r="BE195" s="187">
        <f>IF(N195="základní",J195,0)</f>
        <v>0</v>
      </c>
      <c r="BF195" s="187">
        <f>IF(N195="snížená",J195,0)</f>
        <v>0</v>
      </c>
      <c r="BG195" s="187">
        <f>IF(N195="zákl. přenesená",J195,0)</f>
        <v>0</v>
      </c>
      <c r="BH195" s="187">
        <f>IF(N195="sníž. přenesená",J195,0)</f>
        <v>0</v>
      </c>
      <c r="BI195" s="187">
        <f>IF(N195="nulová",J195,0)</f>
        <v>0</v>
      </c>
      <c r="BJ195" s="19" t="s">
        <v>83</v>
      </c>
      <c r="BK195" s="187">
        <f>ROUND(I195*H195,2)</f>
        <v>0</v>
      </c>
      <c r="BL195" s="19" t="s">
        <v>137</v>
      </c>
      <c r="BM195" s="186" t="s">
        <v>273</v>
      </c>
    </row>
    <row r="196" spans="1:65" s="2" customFormat="1" ht="11.25">
      <c r="A196" s="36"/>
      <c r="B196" s="37"/>
      <c r="C196" s="38"/>
      <c r="D196" s="188" t="s">
        <v>139</v>
      </c>
      <c r="E196" s="38"/>
      <c r="F196" s="189" t="s">
        <v>274</v>
      </c>
      <c r="G196" s="38"/>
      <c r="H196" s="38"/>
      <c r="I196" s="190"/>
      <c r="J196" s="38"/>
      <c r="K196" s="38"/>
      <c r="L196" s="41"/>
      <c r="M196" s="191"/>
      <c r="N196" s="192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139</v>
      </c>
      <c r="AU196" s="19" t="s">
        <v>85</v>
      </c>
    </row>
    <row r="197" spans="1:65" s="13" customFormat="1" ht="22.5">
      <c r="B197" s="193"/>
      <c r="C197" s="194"/>
      <c r="D197" s="195" t="s">
        <v>141</v>
      </c>
      <c r="E197" s="196" t="s">
        <v>21</v>
      </c>
      <c r="F197" s="197" t="s">
        <v>275</v>
      </c>
      <c r="G197" s="194"/>
      <c r="H197" s="198">
        <v>37.799999999999997</v>
      </c>
      <c r="I197" s="199"/>
      <c r="J197" s="194"/>
      <c r="K197" s="194"/>
      <c r="L197" s="200"/>
      <c r="M197" s="201"/>
      <c r="N197" s="202"/>
      <c r="O197" s="202"/>
      <c r="P197" s="202"/>
      <c r="Q197" s="202"/>
      <c r="R197" s="202"/>
      <c r="S197" s="202"/>
      <c r="T197" s="203"/>
      <c r="AT197" s="204" t="s">
        <v>141</v>
      </c>
      <c r="AU197" s="204" t="s">
        <v>85</v>
      </c>
      <c r="AV197" s="13" t="s">
        <v>85</v>
      </c>
      <c r="AW197" s="13" t="s">
        <v>36</v>
      </c>
      <c r="AX197" s="13" t="s">
        <v>83</v>
      </c>
      <c r="AY197" s="204" t="s">
        <v>130</v>
      </c>
    </row>
    <row r="198" spans="1:65" s="2" customFormat="1" ht="44.25" customHeight="1">
      <c r="A198" s="36"/>
      <c r="B198" s="37"/>
      <c r="C198" s="175" t="s">
        <v>276</v>
      </c>
      <c r="D198" s="175" t="s">
        <v>132</v>
      </c>
      <c r="E198" s="176" t="s">
        <v>277</v>
      </c>
      <c r="F198" s="177" t="s">
        <v>278</v>
      </c>
      <c r="G198" s="178" t="s">
        <v>135</v>
      </c>
      <c r="H198" s="179">
        <v>37.799999999999997</v>
      </c>
      <c r="I198" s="180"/>
      <c r="J198" s="181">
        <f>ROUND(I198*H198,2)</f>
        <v>0</v>
      </c>
      <c r="K198" s="177" t="s">
        <v>136</v>
      </c>
      <c r="L198" s="41"/>
      <c r="M198" s="182" t="s">
        <v>21</v>
      </c>
      <c r="N198" s="183" t="s">
        <v>46</v>
      </c>
      <c r="O198" s="66"/>
      <c r="P198" s="184">
        <f>O198*H198</f>
        <v>0</v>
      </c>
      <c r="Q198" s="184">
        <v>0</v>
      </c>
      <c r="R198" s="184">
        <f>Q198*H198</f>
        <v>0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137</v>
      </c>
      <c r="AT198" s="186" t="s">
        <v>132</v>
      </c>
      <c r="AU198" s="186" t="s">
        <v>85</v>
      </c>
      <c r="AY198" s="19" t="s">
        <v>130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83</v>
      </c>
      <c r="BK198" s="187">
        <f>ROUND(I198*H198,2)</f>
        <v>0</v>
      </c>
      <c r="BL198" s="19" t="s">
        <v>137</v>
      </c>
      <c r="BM198" s="186" t="s">
        <v>279</v>
      </c>
    </row>
    <row r="199" spans="1:65" s="2" customFormat="1" ht="11.25">
      <c r="A199" s="36"/>
      <c r="B199" s="37"/>
      <c r="C199" s="38"/>
      <c r="D199" s="188" t="s">
        <v>139</v>
      </c>
      <c r="E199" s="38"/>
      <c r="F199" s="189" t="s">
        <v>280</v>
      </c>
      <c r="G199" s="38"/>
      <c r="H199" s="38"/>
      <c r="I199" s="190"/>
      <c r="J199" s="38"/>
      <c r="K199" s="38"/>
      <c r="L199" s="41"/>
      <c r="M199" s="191"/>
      <c r="N199" s="192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139</v>
      </c>
      <c r="AU199" s="19" t="s">
        <v>85</v>
      </c>
    </row>
    <row r="200" spans="1:65" s="2" customFormat="1" ht="33" customHeight="1">
      <c r="A200" s="36"/>
      <c r="B200" s="37"/>
      <c r="C200" s="175" t="s">
        <v>7</v>
      </c>
      <c r="D200" s="175" t="s">
        <v>132</v>
      </c>
      <c r="E200" s="176" t="s">
        <v>281</v>
      </c>
      <c r="F200" s="177" t="s">
        <v>282</v>
      </c>
      <c r="G200" s="178" t="s">
        <v>183</v>
      </c>
      <c r="H200" s="179">
        <v>37.799999999999997</v>
      </c>
      <c r="I200" s="180"/>
      <c r="J200" s="181">
        <f>ROUND(I200*H200,2)</f>
        <v>0</v>
      </c>
      <c r="K200" s="177" t="s">
        <v>136</v>
      </c>
      <c r="L200" s="41"/>
      <c r="M200" s="182" t="s">
        <v>21</v>
      </c>
      <c r="N200" s="183" t="s">
        <v>46</v>
      </c>
      <c r="O200" s="66"/>
      <c r="P200" s="184">
        <f>O200*H200</f>
        <v>0</v>
      </c>
      <c r="Q200" s="184">
        <v>1.3600000000000001E-3</v>
      </c>
      <c r="R200" s="184">
        <f>Q200*H200</f>
        <v>5.1408000000000002E-2</v>
      </c>
      <c r="S200" s="184">
        <v>0</v>
      </c>
      <c r="T200" s="185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137</v>
      </c>
      <c r="AT200" s="186" t="s">
        <v>132</v>
      </c>
      <c r="AU200" s="186" t="s">
        <v>85</v>
      </c>
      <c r="AY200" s="19" t="s">
        <v>130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9" t="s">
        <v>83</v>
      </c>
      <c r="BK200" s="187">
        <f>ROUND(I200*H200,2)</f>
        <v>0</v>
      </c>
      <c r="BL200" s="19" t="s">
        <v>137</v>
      </c>
      <c r="BM200" s="186" t="s">
        <v>283</v>
      </c>
    </row>
    <row r="201" spans="1:65" s="2" customFormat="1" ht="11.25">
      <c r="A201" s="36"/>
      <c r="B201" s="37"/>
      <c r="C201" s="38"/>
      <c r="D201" s="188" t="s">
        <v>139</v>
      </c>
      <c r="E201" s="38"/>
      <c r="F201" s="189" t="s">
        <v>284</v>
      </c>
      <c r="G201" s="38"/>
      <c r="H201" s="38"/>
      <c r="I201" s="190"/>
      <c r="J201" s="38"/>
      <c r="K201" s="38"/>
      <c r="L201" s="41"/>
      <c r="M201" s="191"/>
      <c r="N201" s="192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139</v>
      </c>
      <c r="AU201" s="19" t="s">
        <v>85</v>
      </c>
    </row>
    <row r="202" spans="1:65" s="13" customFormat="1" ht="22.5">
      <c r="B202" s="193"/>
      <c r="C202" s="194"/>
      <c r="D202" s="195" t="s">
        <v>141</v>
      </c>
      <c r="E202" s="196" t="s">
        <v>21</v>
      </c>
      <c r="F202" s="197" t="s">
        <v>275</v>
      </c>
      <c r="G202" s="194"/>
      <c r="H202" s="198">
        <v>37.799999999999997</v>
      </c>
      <c r="I202" s="199"/>
      <c r="J202" s="194"/>
      <c r="K202" s="194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141</v>
      </c>
      <c r="AU202" s="204" t="s">
        <v>85</v>
      </c>
      <c r="AV202" s="13" t="s">
        <v>85</v>
      </c>
      <c r="AW202" s="13" t="s">
        <v>36</v>
      </c>
      <c r="AX202" s="13" t="s">
        <v>83</v>
      </c>
      <c r="AY202" s="204" t="s">
        <v>130</v>
      </c>
    </row>
    <row r="203" spans="1:65" s="2" customFormat="1" ht="37.9" customHeight="1">
      <c r="A203" s="36"/>
      <c r="B203" s="37"/>
      <c r="C203" s="175" t="s">
        <v>285</v>
      </c>
      <c r="D203" s="175" t="s">
        <v>132</v>
      </c>
      <c r="E203" s="176" t="s">
        <v>286</v>
      </c>
      <c r="F203" s="177" t="s">
        <v>287</v>
      </c>
      <c r="G203" s="178" t="s">
        <v>183</v>
      </c>
      <c r="H203" s="179">
        <v>37.799999999999997</v>
      </c>
      <c r="I203" s="180"/>
      <c r="J203" s="181">
        <f>ROUND(I203*H203,2)</f>
        <v>0</v>
      </c>
      <c r="K203" s="177" t="s">
        <v>136</v>
      </c>
      <c r="L203" s="41"/>
      <c r="M203" s="182" t="s">
        <v>21</v>
      </c>
      <c r="N203" s="183" t="s">
        <v>46</v>
      </c>
      <c r="O203" s="66"/>
      <c r="P203" s="184">
        <f>O203*H203</f>
        <v>0</v>
      </c>
      <c r="Q203" s="184">
        <v>0</v>
      </c>
      <c r="R203" s="184">
        <f>Q203*H203</f>
        <v>0</v>
      </c>
      <c r="S203" s="184">
        <v>0</v>
      </c>
      <c r="T203" s="185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6" t="s">
        <v>137</v>
      </c>
      <c r="AT203" s="186" t="s">
        <v>132</v>
      </c>
      <c r="AU203" s="186" t="s">
        <v>85</v>
      </c>
      <c r="AY203" s="19" t="s">
        <v>130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9" t="s">
        <v>83</v>
      </c>
      <c r="BK203" s="187">
        <f>ROUND(I203*H203,2)</f>
        <v>0</v>
      </c>
      <c r="BL203" s="19" t="s">
        <v>137</v>
      </c>
      <c r="BM203" s="186" t="s">
        <v>288</v>
      </c>
    </row>
    <row r="204" spans="1:65" s="2" customFormat="1" ht="11.25">
      <c r="A204" s="36"/>
      <c r="B204" s="37"/>
      <c r="C204" s="38"/>
      <c r="D204" s="188" t="s">
        <v>139</v>
      </c>
      <c r="E204" s="38"/>
      <c r="F204" s="189" t="s">
        <v>289</v>
      </c>
      <c r="G204" s="38"/>
      <c r="H204" s="38"/>
      <c r="I204" s="190"/>
      <c r="J204" s="38"/>
      <c r="K204" s="38"/>
      <c r="L204" s="41"/>
      <c r="M204" s="191"/>
      <c r="N204" s="192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139</v>
      </c>
      <c r="AU204" s="19" t="s">
        <v>85</v>
      </c>
    </row>
    <row r="205" spans="1:65" s="2" customFormat="1" ht="33" customHeight="1">
      <c r="A205" s="36"/>
      <c r="B205" s="37"/>
      <c r="C205" s="175" t="s">
        <v>290</v>
      </c>
      <c r="D205" s="175" t="s">
        <v>132</v>
      </c>
      <c r="E205" s="176" t="s">
        <v>291</v>
      </c>
      <c r="F205" s="177" t="s">
        <v>292</v>
      </c>
      <c r="G205" s="178" t="s">
        <v>135</v>
      </c>
      <c r="H205" s="179">
        <v>600</v>
      </c>
      <c r="I205" s="180"/>
      <c r="J205" s="181">
        <f>ROUND(I205*H205,2)</f>
        <v>0</v>
      </c>
      <c r="K205" s="177" t="s">
        <v>136</v>
      </c>
      <c r="L205" s="41"/>
      <c r="M205" s="182" t="s">
        <v>21</v>
      </c>
      <c r="N205" s="183" t="s">
        <v>46</v>
      </c>
      <c r="O205" s="66"/>
      <c r="P205" s="184">
        <f>O205*H205</f>
        <v>0</v>
      </c>
      <c r="Q205" s="184">
        <v>0</v>
      </c>
      <c r="R205" s="184">
        <f>Q205*H205</f>
        <v>0</v>
      </c>
      <c r="S205" s="184">
        <v>0</v>
      </c>
      <c r="T205" s="185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137</v>
      </c>
      <c r="AT205" s="186" t="s">
        <v>132</v>
      </c>
      <c r="AU205" s="186" t="s">
        <v>85</v>
      </c>
      <c r="AY205" s="19" t="s">
        <v>130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9" t="s">
        <v>83</v>
      </c>
      <c r="BK205" s="187">
        <f>ROUND(I205*H205,2)</f>
        <v>0</v>
      </c>
      <c r="BL205" s="19" t="s">
        <v>137</v>
      </c>
      <c r="BM205" s="186" t="s">
        <v>293</v>
      </c>
    </row>
    <row r="206" spans="1:65" s="2" customFormat="1" ht="11.25">
      <c r="A206" s="36"/>
      <c r="B206" s="37"/>
      <c r="C206" s="38"/>
      <c r="D206" s="188" t="s">
        <v>139</v>
      </c>
      <c r="E206" s="38"/>
      <c r="F206" s="189" t="s">
        <v>294</v>
      </c>
      <c r="G206" s="38"/>
      <c r="H206" s="38"/>
      <c r="I206" s="190"/>
      <c r="J206" s="38"/>
      <c r="K206" s="38"/>
      <c r="L206" s="41"/>
      <c r="M206" s="191"/>
      <c r="N206" s="192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139</v>
      </c>
      <c r="AU206" s="19" t="s">
        <v>85</v>
      </c>
    </row>
    <row r="207" spans="1:65" s="13" customFormat="1" ht="22.5">
      <c r="B207" s="193"/>
      <c r="C207" s="194"/>
      <c r="D207" s="195" t="s">
        <v>141</v>
      </c>
      <c r="E207" s="196" t="s">
        <v>21</v>
      </c>
      <c r="F207" s="197" t="s">
        <v>142</v>
      </c>
      <c r="G207" s="194"/>
      <c r="H207" s="198">
        <v>600</v>
      </c>
      <c r="I207" s="199"/>
      <c r="J207" s="194"/>
      <c r="K207" s="194"/>
      <c r="L207" s="200"/>
      <c r="M207" s="201"/>
      <c r="N207" s="202"/>
      <c r="O207" s="202"/>
      <c r="P207" s="202"/>
      <c r="Q207" s="202"/>
      <c r="R207" s="202"/>
      <c r="S207" s="202"/>
      <c r="T207" s="203"/>
      <c r="AT207" s="204" t="s">
        <v>141</v>
      </c>
      <c r="AU207" s="204" t="s">
        <v>85</v>
      </c>
      <c r="AV207" s="13" t="s">
        <v>85</v>
      </c>
      <c r="AW207" s="13" t="s">
        <v>36</v>
      </c>
      <c r="AX207" s="13" t="s">
        <v>83</v>
      </c>
      <c r="AY207" s="204" t="s">
        <v>130</v>
      </c>
    </row>
    <row r="208" spans="1:65" s="2" customFormat="1" ht="62.65" customHeight="1">
      <c r="A208" s="36"/>
      <c r="B208" s="37"/>
      <c r="C208" s="175" t="s">
        <v>295</v>
      </c>
      <c r="D208" s="175" t="s">
        <v>132</v>
      </c>
      <c r="E208" s="176" t="s">
        <v>296</v>
      </c>
      <c r="F208" s="177" t="s">
        <v>297</v>
      </c>
      <c r="G208" s="178" t="s">
        <v>183</v>
      </c>
      <c r="H208" s="179">
        <v>1613.21</v>
      </c>
      <c r="I208" s="180"/>
      <c r="J208" s="181">
        <f>ROUND(I208*H208,2)</f>
        <v>0</v>
      </c>
      <c r="K208" s="177" t="s">
        <v>136</v>
      </c>
      <c r="L208" s="41"/>
      <c r="M208" s="182" t="s">
        <v>21</v>
      </c>
      <c r="N208" s="183" t="s">
        <v>46</v>
      </c>
      <c r="O208" s="66"/>
      <c r="P208" s="184">
        <f>O208*H208</f>
        <v>0</v>
      </c>
      <c r="Q208" s="184">
        <v>0</v>
      </c>
      <c r="R208" s="184">
        <f>Q208*H208</f>
        <v>0</v>
      </c>
      <c r="S208" s="184">
        <v>0</v>
      </c>
      <c r="T208" s="185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137</v>
      </c>
      <c r="AT208" s="186" t="s">
        <v>132</v>
      </c>
      <c r="AU208" s="186" t="s">
        <v>85</v>
      </c>
      <c r="AY208" s="19" t="s">
        <v>130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19" t="s">
        <v>83</v>
      </c>
      <c r="BK208" s="187">
        <f>ROUND(I208*H208,2)</f>
        <v>0</v>
      </c>
      <c r="BL208" s="19" t="s">
        <v>137</v>
      </c>
      <c r="BM208" s="186" t="s">
        <v>298</v>
      </c>
    </row>
    <row r="209" spans="1:65" s="2" customFormat="1" ht="11.25">
      <c r="A209" s="36"/>
      <c r="B209" s="37"/>
      <c r="C209" s="38"/>
      <c r="D209" s="188" t="s">
        <v>139</v>
      </c>
      <c r="E209" s="38"/>
      <c r="F209" s="189" t="s">
        <v>299</v>
      </c>
      <c r="G209" s="38"/>
      <c r="H209" s="38"/>
      <c r="I209" s="190"/>
      <c r="J209" s="38"/>
      <c r="K209" s="38"/>
      <c r="L209" s="41"/>
      <c r="M209" s="191"/>
      <c r="N209" s="192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139</v>
      </c>
      <c r="AU209" s="19" t="s">
        <v>85</v>
      </c>
    </row>
    <row r="210" spans="1:65" s="14" customFormat="1" ht="11.25">
      <c r="B210" s="205"/>
      <c r="C210" s="206"/>
      <c r="D210" s="195" t="s">
        <v>141</v>
      </c>
      <c r="E210" s="207" t="s">
        <v>21</v>
      </c>
      <c r="F210" s="208" t="s">
        <v>300</v>
      </c>
      <c r="G210" s="206"/>
      <c r="H210" s="207" t="s">
        <v>21</v>
      </c>
      <c r="I210" s="209"/>
      <c r="J210" s="206"/>
      <c r="K210" s="206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141</v>
      </c>
      <c r="AU210" s="214" t="s">
        <v>85</v>
      </c>
      <c r="AV210" s="14" t="s">
        <v>83</v>
      </c>
      <c r="AW210" s="14" t="s">
        <v>36</v>
      </c>
      <c r="AX210" s="14" t="s">
        <v>75</v>
      </c>
      <c r="AY210" s="214" t="s">
        <v>130</v>
      </c>
    </row>
    <row r="211" spans="1:65" s="13" customFormat="1" ht="22.5">
      <c r="B211" s="193"/>
      <c r="C211" s="194"/>
      <c r="D211" s="195" t="s">
        <v>141</v>
      </c>
      <c r="E211" s="196" t="s">
        <v>21</v>
      </c>
      <c r="F211" s="197" t="s">
        <v>301</v>
      </c>
      <c r="G211" s="194"/>
      <c r="H211" s="198">
        <v>79.8</v>
      </c>
      <c r="I211" s="199"/>
      <c r="J211" s="194"/>
      <c r="K211" s="194"/>
      <c r="L211" s="200"/>
      <c r="M211" s="201"/>
      <c r="N211" s="202"/>
      <c r="O211" s="202"/>
      <c r="P211" s="202"/>
      <c r="Q211" s="202"/>
      <c r="R211" s="202"/>
      <c r="S211" s="202"/>
      <c r="T211" s="203"/>
      <c r="AT211" s="204" t="s">
        <v>141</v>
      </c>
      <c r="AU211" s="204" t="s">
        <v>85</v>
      </c>
      <c r="AV211" s="13" t="s">
        <v>85</v>
      </c>
      <c r="AW211" s="13" t="s">
        <v>36</v>
      </c>
      <c r="AX211" s="13" t="s">
        <v>75</v>
      </c>
      <c r="AY211" s="204" t="s">
        <v>130</v>
      </c>
    </row>
    <row r="212" spans="1:65" s="13" customFormat="1" ht="22.5">
      <c r="B212" s="193"/>
      <c r="C212" s="194"/>
      <c r="D212" s="195" t="s">
        <v>141</v>
      </c>
      <c r="E212" s="196" t="s">
        <v>21</v>
      </c>
      <c r="F212" s="197" t="s">
        <v>302</v>
      </c>
      <c r="G212" s="194"/>
      <c r="H212" s="198">
        <v>134.625</v>
      </c>
      <c r="I212" s="199"/>
      <c r="J212" s="194"/>
      <c r="K212" s="194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141</v>
      </c>
      <c r="AU212" s="204" t="s">
        <v>85</v>
      </c>
      <c r="AV212" s="13" t="s">
        <v>85</v>
      </c>
      <c r="AW212" s="13" t="s">
        <v>36</v>
      </c>
      <c r="AX212" s="13" t="s">
        <v>75</v>
      </c>
      <c r="AY212" s="204" t="s">
        <v>130</v>
      </c>
    </row>
    <row r="213" spans="1:65" s="13" customFormat="1" ht="22.5">
      <c r="B213" s="193"/>
      <c r="C213" s="194"/>
      <c r="D213" s="195" t="s">
        <v>141</v>
      </c>
      <c r="E213" s="196" t="s">
        <v>21</v>
      </c>
      <c r="F213" s="197" t="s">
        <v>303</v>
      </c>
      <c r="G213" s="194"/>
      <c r="H213" s="198">
        <v>288.05</v>
      </c>
      <c r="I213" s="199"/>
      <c r="J213" s="194"/>
      <c r="K213" s="194"/>
      <c r="L213" s="200"/>
      <c r="M213" s="201"/>
      <c r="N213" s="202"/>
      <c r="O213" s="202"/>
      <c r="P213" s="202"/>
      <c r="Q213" s="202"/>
      <c r="R213" s="202"/>
      <c r="S213" s="202"/>
      <c r="T213" s="203"/>
      <c r="AT213" s="204" t="s">
        <v>141</v>
      </c>
      <c r="AU213" s="204" t="s">
        <v>85</v>
      </c>
      <c r="AV213" s="13" t="s">
        <v>85</v>
      </c>
      <c r="AW213" s="13" t="s">
        <v>36</v>
      </c>
      <c r="AX213" s="13" t="s">
        <v>75</v>
      </c>
      <c r="AY213" s="204" t="s">
        <v>130</v>
      </c>
    </row>
    <row r="214" spans="1:65" s="13" customFormat="1" ht="22.5">
      <c r="B214" s="193"/>
      <c r="C214" s="194"/>
      <c r="D214" s="195" t="s">
        <v>141</v>
      </c>
      <c r="E214" s="196" t="s">
        <v>21</v>
      </c>
      <c r="F214" s="197" t="s">
        <v>304</v>
      </c>
      <c r="G214" s="194"/>
      <c r="H214" s="198">
        <v>406.43</v>
      </c>
      <c r="I214" s="199"/>
      <c r="J214" s="194"/>
      <c r="K214" s="194"/>
      <c r="L214" s="200"/>
      <c r="M214" s="201"/>
      <c r="N214" s="202"/>
      <c r="O214" s="202"/>
      <c r="P214" s="202"/>
      <c r="Q214" s="202"/>
      <c r="R214" s="202"/>
      <c r="S214" s="202"/>
      <c r="T214" s="203"/>
      <c r="AT214" s="204" t="s">
        <v>141</v>
      </c>
      <c r="AU214" s="204" t="s">
        <v>85</v>
      </c>
      <c r="AV214" s="13" t="s">
        <v>85</v>
      </c>
      <c r="AW214" s="13" t="s">
        <v>36</v>
      </c>
      <c r="AX214" s="13" t="s">
        <v>75</v>
      </c>
      <c r="AY214" s="204" t="s">
        <v>130</v>
      </c>
    </row>
    <row r="215" spans="1:65" s="13" customFormat="1" ht="11.25">
      <c r="B215" s="193"/>
      <c r="C215" s="194"/>
      <c r="D215" s="195" t="s">
        <v>141</v>
      </c>
      <c r="E215" s="196" t="s">
        <v>21</v>
      </c>
      <c r="F215" s="197" t="s">
        <v>305</v>
      </c>
      <c r="G215" s="194"/>
      <c r="H215" s="198">
        <v>228.8</v>
      </c>
      <c r="I215" s="199"/>
      <c r="J215" s="194"/>
      <c r="K215" s="194"/>
      <c r="L215" s="200"/>
      <c r="M215" s="201"/>
      <c r="N215" s="202"/>
      <c r="O215" s="202"/>
      <c r="P215" s="202"/>
      <c r="Q215" s="202"/>
      <c r="R215" s="202"/>
      <c r="S215" s="202"/>
      <c r="T215" s="203"/>
      <c r="AT215" s="204" t="s">
        <v>141</v>
      </c>
      <c r="AU215" s="204" t="s">
        <v>85</v>
      </c>
      <c r="AV215" s="13" t="s">
        <v>85</v>
      </c>
      <c r="AW215" s="13" t="s">
        <v>36</v>
      </c>
      <c r="AX215" s="13" t="s">
        <v>75</v>
      </c>
      <c r="AY215" s="204" t="s">
        <v>130</v>
      </c>
    </row>
    <row r="216" spans="1:65" s="14" customFormat="1" ht="11.25">
      <c r="B216" s="205"/>
      <c r="C216" s="206"/>
      <c r="D216" s="195" t="s">
        <v>141</v>
      </c>
      <c r="E216" s="207" t="s">
        <v>21</v>
      </c>
      <c r="F216" s="208" t="s">
        <v>306</v>
      </c>
      <c r="G216" s="206"/>
      <c r="H216" s="207" t="s">
        <v>21</v>
      </c>
      <c r="I216" s="209"/>
      <c r="J216" s="206"/>
      <c r="K216" s="206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141</v>
      </c>
      <c r="AU216" s="214" t="s">
        <v>85</v>
      </c>
      <c r="AV216" s="14" t="s">
        <v>83</v>
      </c>
      <c r="AW216" s="14" t="s">
        <v>36</v>
      </c>
      <c r="AX216" s="14" t="s">
        <v>75</v>
      </c>
      <c r="AY216" s="214" t="s">
        <v>130</v>
      </c>
    </row>
    <row r="217" spans="1:65" s="13" customFormat="1" ht="11.25">
      <c r="B217" s="193"/>
      <c r="C217" s="194"/>
      <c r="D217" s="195" t="s">
        <v>141</v>
      </c>
      <c r="E217" s="196" t="s">
        <v>21</v>
      </c>
      <c r="F217" s="197" t="s">
        <v>307</v>
      </c>
      <c r="G217" s="194"/>
      <c r="H217" s="198">
        <v>-53.8</v>
      </c>
      <c r="I217" s="199"/>
      <c r="J217" s="194"/>
      <c r="K217" s="194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141</v>
      </c>
      <c r="AU217" s="204" t="s">
        <v>85</v>
      </c>
      <c r="AV217" s="13" t="s">
        <v>85</v>
      </c>
      <c r="AW217" s="13" t="s">
        <v>36</v>
      </c>
      <c r="AX217" s="13" t="s">
        <v>75</v>
      </c>
      <c r="AY217" s="204" t="s">
        <v>130</v>
      </c>
    </row>
    <row r="218" spans="1:65" s="13" customFormat="1" ht="11.25">
      <c r="B218" s="193"/>
      <c r="C218" s="194"/>
      <c r="D218" s="195" t="s">
        <v>141</v>
      </c>
      <c r="E218" s="196" t="s">
        <v>21</v>
      </c>
      <c r="F218" s="197" t="s">
        <v>308</v>
      </c>
      <c r="G218" s="194"/>
      <c r="H218" s="198">
        <v>-215.2</v>
      </c>
      <c r="I218" s="199"/>
      <c r="J218" s="194"/>
      <c r="K218" s="194"/>
      <c r="L218" s="200"/>
      <c r="M218" s="201"/>
      <c r="N218" s="202"/>
      <c r="O218" s="202"/>
      <c r="P218" s="202"/>
      <c r="Q218" s="202"/>
      <c r="R218" s="202"/>
      <c r="S218" s="202"/>
      <c r="T218" s="203"/>
      <c r="AT218" s="204" t="s">
        <v>141</v>
      </c>
      <c r="AU218" s="204" t="s">
        <v>85</v>
      </c>
      <c r="AV218" s="13" t="s">
        <v>85</v>
      </c>
      <c r="AW218" s="13" t="s">
        <v>36</v>
      </c>
      <c r="AX218" s="13" t="s">
        <v>75</v>
      </c>
      <c r="AY218" s="204" t="s">
        <v>130</v>
      </c>
    </row>
    <row r="219" spans="1:65" s="13" customFormat="1" ht="11.25">
      <c r="B219" s="193"/>
      <c r="C219" s="194"/>
      <c r="D219" s="195" t="s">
        <v>141</v>
      </c>
      <c r="E219" s="196" t="s">
        <v>21</v>
      </c>
      <c r="F219" s="197" t="s">
        <v>309</v>
      </c>
      <c r="G219" s="194"/>
      <c r="H219" s="198">
        <v>-62.1</v>
      </c>
      <c r="I219" s="199"/>
      <c r="J219" s="194"/>
      <c r="K219" s="194"/>
      <c r="L219" s="200"/>
      <c r="M219" s="201"/>
      <c r="N219" s="202"/>
      <c r="O219" s="202"/>
      <c r="P219" s="202"/>
      <c r="Q219" s="202"/>
      <c r="R219" s="202"/>
      <c r="S219" s="202"/>
      <c r="T219" s="203"/>
      <c r="AT219" s="204" t="s">
        <v>141</v>
      </c>
      <c r="AU219" s="204" t="s">
        <v>85</v>
      </c>
      <c r="AV219" s="13" t="s">
        <v>85</v>
      </c>
      <c r="AW219" s="13" t="s">
        <v>36</v>
      </c>
      <c r="AX219" s="13" t="s">
        <v>75</v>
      </c>
      <c r="AY219" s="204" t="s">
        <v>130</v>
      </c>
    </row>
    <row r="220" spans="1:65" s="16" customFormat="1" ht="22.5">
      <c r="B220" s="226"/>
      <c r="C220" s="227"/>
      <c r="D220" s="195" t="s">
        <v>141</v>
      </c>
      <c r="E220" s="228" t="s">
        <v>21</v>
      </c>
      <c r="F220" s="229" t="s">
        <v>310</v>
      </c>
      <c r="G220" s="227"/>
      <c r="H220" s="230">
        <v>806.60500000000002</v>
      </c>
      <c r="I220" s="231"/>
      <c r="J220" s="227"/>
      <c r="K220" s="227"/>
      <c r="L220" s="232"/>
      <c r="M220" s="233"/>
      <c r="N220" s="234"/>
      <c r="O220" s="234"/>
      <c r="P220" s="234"/>
      <c r="Q220" s="234"/>
      <c r="R220" s="234"/>
      <c r="S220" s="234"/>
      <c r="T220" s="235"/>
      <c r="AT220" s="236" t="s">
        <v>141</v>
      </c>
      <c r="AU220" s="236" t="s">
        <v>85</v>
      </c>
      <c r="AV220" s="16" t="s">
        <v>149</v>
      </c>
      <c r="AW220" s="16" t="s">
        <v>36</v>
      </c>
      <c r="AX220" s="16" t="s">
        <v>75</v>
      </c>
      <c r="AY220" s="236" t="s">
        <v>130</v>
      </c>
    </row>
    <row r="221" spans="1:65" s="13" customFormat="1" ht="11.25">
      <c r="B221" s="193"/>
      <c r="C221" s="194"/>
      <c r="D221" s="195" t="s">
        <v>141</v>
      </c>
      <c r="E221" s="196" t="s">
        <v>21</v>
      </c>
      <c r="F221" s="197" t="s">
        <v>311</v>
      </c>
      <c r="G221" s="194"/>
      <c r="H221" s="198">
        <v>806.60500000000002</v>
      </c>
      <c r="I221" s="199"/>
      <c r="J221" s="194"/>
      <c r="K221" s="194"/>
      <c r="L221" s="200"/>
      <c r="M221" s="201"/>
      <c r="N221" s="202"/>
      <c r="O221" s="202"/>
      <c r="P221" s="202"/>
      <c r="Q221" s="202"/>
      <c r="R221" s="202"/>
      <c r="S221" s="202"/>
      <c r="T221" s="203"/>
      <c r="AT221" s="204" t="s">
        <v>141</v>
      </c>
      <c r="AU221" s="204" t="s">
        <v>85</v>
      </c>
      <c r="AV221" s="13" t="s">
        <v>85</v>
      </c>
      <c r="AW221" s="13" t="s">
        <v>36</v>
      </c>
      <c r="AX221" s="13" t="s">
        <v>75</v>
      </c>
      <c r="AY221" s="204" t="s">
        <v>130</v>
      </c>
    </row>
    <row r="222" spans="1:65" s="16" customFormat="1" ht="11.25">
      <c r="B222" s="226"/>
      <c r="C222" s="227"/>
      <c r="D222" s="195" t="s">
        <v>141</v>
      </c>
      <c r="E222" s="228" t="s">
        <v>21</v>
      </c>
      <c r="F222" s="229" t="s">
        <v>312</v>
      </c>
      <c r="G222" s="227"/>
      <c r="H222" s="230">
        <v>806.60500000000002</v>
      </c>
      <c r="I222" s="231"/>
      <c r="J222" s="227"/>
      <c r="K222" s="227"/>
      <c r="L222" s="232"/>
      <c r="M222" s="233"/>
      <c r="N222" s="234"/>
      <c r="O222" s="234"/>
      <c r="P222" s="234"/>
      <c r="Q222" s="234"/>
      <c r="R222" s="234"/>
      <c r="S222" s="234"/>
      <c r="T222" s="235"/>
      <c r="AT222" s="236" t="s">
        <v>141</v>
      </c>
      <c r="AU222" s="236" t="s">
        <v>85</v>
      </c>
      <c r="AV222" s="16" t="s">
        <v>149</v>
      </c>
      <c r="AW222" s="16" t="s">
        <v>36</v>
      </c>
      <c r="AX222" s="16" t="s">
        <v>75</v>
      </c>
      <c r="AY222" s="236" t="s">
        <v>130</v>
      </c>
    </row>
    <row r="223" spans="1:65" s="15" customFormat="1" ht="11.25">
      <c r="B223" s="215"/>
      <c r="C223" s="216"/>
      <c r="D223" s="195" t="s">
        <v>141</v>
      </c>
      <c r="E223" s="217" t="s">
        <v>21</v>
      </c>
      <c r="F223" s="218" t="s">
        <v>156</v>
      </c>
      <c r="G223" s="216"/>
      <c r="H223" s="219">
        <v>1613.21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141</v>
      </c>
      <c r="AU223" s="225" t="s">
        <v>85</v>
      </c>
      <c r="AV223" s="15" t="s">
        <v>137</v>
      </c>
      <c r="AW223" s="15" t="s">
        <v>36</v>
      </c>
      <c r="AX223" s="15" t="s">
        <v>83</v>
      </c>
      <c r="AY223" s="225" t="s">
        <v>130</v>
      </c>
    </row>
    <row r="224" spans="1:65" s="2" customFormat="1" ht="62.65" customHeight="1">
      <c r="A224" s="36"/>
      <c r="B224" s="37"/>
      <c r="C224" s="175" t="s">
        <v>313</v>
      </c>
      <c r="D224" s="175" t="s">
        <v>132</v>
      </c>
      <c r="E224" s="176" t="s">
        <v>314</v>
      </c>
      <c r="F224" s="177" t="s">
        <v>315</v>
      </c>
      <c r="G224" s="178" t="s">
        <v>183</v>
      </c>
      <c r="H224" s="179">
        <v>245.11500000000001</v>
      </c>
      <c r="I224" s="180"/>
      <c r="J224" s="181">
        <f>ROUND(I224*H224,2)</f>
        <v>0</v>
      </c>
      <c r="K224" s="177" t="s">
        <v>136</v>
      </c>
      <c r="L224" s="41"/>
      <c r="M224" s="182" t="s">
        <v>21</v>
      </c>
      <c r="N224" s="183" t="s">
        <v>46</v>
      </c>
      <c r="O224" s="66"/>
      <c r="P224" s="184">
        <f>O224*H224</f>
        <v>0</v>
      </c>
      <c r="Q224" s="184">
        <v>0</v>
      </c>
      <c r="R224" s="184">
        <f>Q224*H224</f>
        <v>0</v>
      </c>
      <c r="S224" s="184">
        <v>0</v>
      </c>
      <c r="T224" s="185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137</v>
      </c>
      <c r="AT224" s="186" t="s">
        <v>132</v>
      </c>
      <c r="AU224" s="186" t="s">
        <v>85</v>
      </c>
      <c r="AY224" s="19" t="s">
        <v>130</v>
      </c>
      <c r="BE224" s="187">
        <f>IF(N224="základní",J224,0)</f>
        <v>0</v>
      </c>
      <c r="BF224" s="187">
        <f>IF(N224="snížená",J224,0)</f>
        <v>0</v>
      </c>
      <c r="BG224" s="187">
        <f>IF(N224="zákl. přenesená",J224,0)</f>
        <v>0</v>
      </c>
      <c r="BH224" s="187">
        <f>IF(N224="sníž. přenesená",J224,0)</f>
        <v>0</v>
      </c>
      <c r="BI224" s="187">
        <f>IF(N224="nulová",J224,0)</f>
        <v>0</v>
      </c>
      <c r="BJ224" s="19" t="s">
        <v>83</v>
      </c>
      <c r="BK224" s="187">
        <f>ROUND(I224*H224,2)</f>
        <v>0</v>
      </c>
      <c r="BL224" s="19" t="s">
        <v>137</v>
      </c>
      <c r="BM224" s="186" t="s">
        <v>316</v>
      </c>
    </row>
    <row r="225" spans="1:65" s="2" customFormat="1" ht="11.25">
      <c r="A225" s="36"/>
      <c r="B225" s="37"/>
      <c r="C225" s="38"/>
      <c r="D225" s="188" t="s">
        <v>139</v>
      </c>
      <c r="E225" s="38"/>
      <c r="F225" s="189" t="s">
        <v>317</v>
      </c>
      <c r="G225" s="38"/>
      <c r="H225" s="38"/>
      <c r="I225" s="190"/>
      <c r="J225" s="38"/>
      <c r="K225" s="38"/>
      <c r="L225" s="41"/>
      <c r="M225" s="191"/>
      <c r="N225" s="192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139</v>
      </c>
      <c r="AU225" s="19" t="s">
        <v>85</v>
      </c>
    </row>
    <row r="226" spans="1:65" s="14" customFormat="1" ht="11.25">
      <c r="B226" s="205"/>
      <c r="C226" s="206"/>
      <c r="D226" s="195" t="s">
        <v>141</v>
      </c>
      <c r="E226" s="207" t="s">
        <v>21</v>
      </c>
      <c r="F226" s="208" t="s">
        <v>306</v>
      </c>
      <c r="G226" s="206"/>
      <c r="H226" s="207" t="s">
        <v>21</v>
      </c>
      <c r="I226" s="209"/>
      <c r="J226" s="206"/>
      <c r="K226" s="206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141</v>
      </c>
      <c r="AU226" s="214" t="s">
        <v>85</v>
      </c>
      <c r="AV226" s="14" t="s">
        <v>83</v>
      </c>
      <c r="AW226" s="14" t="s">
        <v>36</v>
      </c>
      <c r="AX226" s="14" t="s">
        <v>75</v>
      </c>
      <c r="AY226" s="214" t="s">
        <v>130</v>
      </c>
    </row>
    <row r="227" spans="1:65" s="13" customFormat="1" ht="11.25">
      <c r="B227" s="193"/>
      <c r="C227" s="194"/>
      <c r="D227" s="195" t="s">
        <v>141</v>
      </c>
      <c r="E227" s="196" t="s">
        <v>21</v>
      </c>
      <c r="F227" s="197" t="s">
        <v>318</v>
      </c>
      <c r="G227" s="194"/>
      <c r="H227" s="198">
        <v>53.8</v>
      </c>
      <c r="I227" s="199"/>
      <c r="J227" s="194"/>
      <c r="K227" s="194"/>
      <c r="L227" s="200"/>
      <c r="M227" s="201"/>
      <c r="N227" s="202"/>
      <c r="O227" s="202"/>
      <c r="P227" s="202"/>
      <c r="Q227" s="202"/>
      <c r="R227" s="202"/>
      <c r="S227" s="202"/>
      <c r="T227" s="203"/>
      <c r="AT227" s="204" t="s">
        <v>141</v>
      </c>
      <c r="AU227" s="204" t="s">
        <v>85</v>
      </c>
      <c r="AV227" s="13" t="s">
        <v>85</v>
      </c>
      <c r="AW227" s="13" t="s">
        <v>36</v>
      </c>
      <c r="AX227" s="13" t="s">
        <v>75</v>
      </c>
      <c r="AY227" s="204" t="s">
        <v>130</v>
      </c>
    </row>
    <row r="228" spans="1:65" s="13" customFormat="1" ht="11.25">
      <c r="B228" s="193"/>
      <c r="C228" s="194"/>
      <c r="D228" s="195" t="s">
        <v>141</v>
      </c>
      <c r="E228" s="196" t="s">
        <v>21</v>
      </c>
      <c r="F228" s="197" t="s">
        <v>319</v>
      </c>
      <c r="G228" s="194"/>
      <c r="H228" s="198">
        <v>215.2</v>
      </c>
      <c r="I228" s="199"/>
      <c r="J228" s="194"/>
      <c r="K228" s="194"/>
      <c r="L228" s="200"/>
      <c r="M228" s="201"/>
      <c r="N228" s="202"/>
      <c r="O228" s="202"/>
      <c r="P228" s="202"/>
      <c r="Q228" s="202"/>
      <c r="R228" s="202"/>
      <c r="S228" s="202"/>
      <c r="T228" s="203"/>
      <c r="AT228" s="204" t="s">
        <v>141</v>
      </c>
      <c r="AU228" s="204" t="s">
        <v>85</v>
      </c>
      <c r="AV228" s="13" t="s">
        <v>85</v>
      </c>
      <c r="AW228" s="13" t="s">
        <v>36</v>
      </c>
      <c r="AX228" s="13" t="s">
        <v>75</v>
      </c>
      <c r="AY228" s="204" t="s">
        <v>130</v>
      </c>
    </row>
    <row r="229" spans="1:65" s="13" customFormat="1" ht="11.25">
      <c r="B229" s="193"/>
      <c r="C229" s="194"/>
      <c r="D229" s="195" t="s">
        <v>141</v>
      </c>
      <c r="E229" s="196" t="s">
        <v>21</v>
      </c>
      <c r="F229" s="197" t="s">
        <v>320</v>
      </c>
      <c r="G229" s="194"/>
      <c r="H229" s="198">
        <v>-23.885000000000002</v>
      </c>
      <c r="I229" s="199"/>
      <c r="J229" s="194"/>
      <c r="K229" s="194"/>
      <c r="L229" s="200"/>
      <c r="M229" s="201"/>
      <c r="N229" s="202"/>
      <c r="O229" s="202"/>
      <c r="P229" s="202"/>
      <c r="Q229" s="202"/>
      <c r="R229" s="202"/>
      <c r="S229" s="202"/>
      <c r="T229" s="203"/>
      <c r="AT229" s="204" t="s">
        <v>141</v>
      </c>
      <c r="AU229" s="204" t="s">
        <v>85</v>
      </c>
      <c r="AV229" s="13" t="s">
        <v>85</v>
      </c>
      <c r="AW229" s="13" t="s">
        <v>36</v>
      </c>
      <c r="AX229" s="13" t="s">
        <v>75</v>
      </c>
      <c r="AY229" s="204" t="s">
        <v>130</v>
      </c>
    </row>
    <row r="230" spans="1:65" s="15" customFormat="1" ht="11.25">
      <c r="B230" s="215"/>
      <c r="C230" s="216"/>
      <c r="D230" s="195" t="s">
        <v>141</v>
      </c>
      <c r="E230" s="217" t="s">
        <v>21</v>
      </c>
      <c r="F230" s="218" t="s">
        <v>156</v>
      </c>
      <c r="G230" s="216"/>
      <c r="H230" s="219">
        <v>245.11500000000001</v>
      </c>
      <c r="I230" s="220"/>
      <c r="J230" s="216"/>
      <c r="K230" s="216"/>
      <c r="L230" s="221"/>
      <c r="M230" s="222"/>
      <c r="N230" s="223"/>
      <c r="O230" s="223"/>
      <c r="P230" s="223"/>
      <c r="Q230" s="223"/>
      <c r="R230" s="223"/>
      <c r="S230" s="223"/>
      <c r="T230" s="224"/>
      <c r="AT230" s="225" t="s">
        <v>141</v>
      </c>
      <c r="AU230" s="225" t="s">
        <v>85</v>
      </c>
      <c r="AV230" s="15" t="s">
        <v>137</v>
      </c>
      <c r="AW230" s="15" t="s">
        <v>36</v>
      </c>
      <c r="AX230" s="15" t="s">
        <v>83</v>
      </c>
      <c r="AY230" s="225" t="s">
        <v>130</v>
      </c>
    </row>
    <row r="231" spans="1:65" s="2" customFormat="1" ht="62.65" customHeight="1">
      <c r="A231" s="36"/>
      <c r="B231" s="37"/>
      <c r="C231" s="175" t="s">
        <v>321</v>
      </c>
      <c r="D231" s="175" t="s">
        <v>132</v>
      </c>
      <c r="E231" s="176" t="s">
        <v>322</v>
      </c>
      <c r="F231" s="177" t="s">
        <v>323</v>
      </c>
      <c r="G231" s="178" t="s">
        <v>183</v>
      </c>
      <c r="H231" s="179">
        <v>23.885000000000002</v>
      </c>
      <c r="I231" s="180"/>
      <c r="J231" s="181">
        <f>ROUND(I231*H231,2)</f>
        <v>0</v>
      </c>
      <c r="K231" s="177" t="s">
        <v>136</v>
      </c>
      <c r="L231" s="41"/>
      <c r="M231" s="182" t="s">
        <v>21</v>
      </c>
      <c r="N231" s="183" t="s">
        <v>46</v>
      </c>
      <c r="O231" s="66"/>
      <c r="P231" s="184">
        <f>O231*H231</f>
        <v>0</v>
      </c>
      <c r="Q231" s="184">
        <v>0</v>
      </c>
      <c r="R231" s="184">
        <f>Q231*H231</f>
        <v>0</v>
      </c>
      <c r="S231" s="184">
        <v>0</v>
      </c>
      <c r="T231" s="185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137</v>
      </c>
      <c r="AT231" s="186" t="s">
        <v>132</v>
      </c>
      <c r="AU231" s="186" t="s">
        <v>85</v>
      </c>
      <c r="AY231" s="19" t="s">
        <v>130</v>
      </c>
      <c r="BE231" s="187">
        <f>IF(N231="základní",J231,0)</f>
        <v>0</v>
      </c>
      <c r="BF231" s="187">
        <f>IF(N231="snížená",J231,0)</f>
        <v>0</v>
      </c>
      <c r="BG231" s="187">
        <f>IF(N231="zákl. přenesená",J231,0)</f>
        <v>0</v>
      </c>
      <c r="BH231" s="187">
        <f>IF(N231="sníž. přenesená",J231,0)</f>
        <v>0</v>
      </c>
      <c r="BI231" s="187">
        <f>IF(N231="nulová",J231,0)</f>
        <v>0</v>
      </c>
      <c r="BJ231" s="19" t="s">
        <v>83</v>
      </c>
      <c r="BK231" s="187">
        <f>ROUND(I231*H231,2)</f>
        <v>0</v>
      </c>
      <c r="BL231" s="19" t="s">
        <v>137</v>
      </c>
      <c r="BM231" s="186" t="s">
        <v>324</v>
      </c>
    </row>
    <row r="232" spans="1:65" s="2" customFormat="1" ht="11.25">
      <c r="A232" s="36"/>
      <c r="B232" s="37"/>
      <c r="C232" s="38"/>
      <c r="D232" s="188" t="s">
        <v>139</v>
      </c>
      <c r="E232" s="38"/>
      <c r="F232" s="189" t="s">
        <v>325</v>
      </c>
      <c r="G232" s="38"/>
      <c r="H232" s="38"/>
      <c r="I232" s="190"/>
      <c r="J232" s="38"/>
      <c r="K232" s="38"/>
      <c r="L232" s="41"/>
      <c r="M232" s="191"/>
      <c r="N232" s="192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139</v>
      </c>
      <c r="AU232" s="19" t="s">
        <v>85</v>
      </c>
    </row>
    <row r="233" spans="1:65" s="14" customFormat="1" ht="11.25">
      <c r="B233" s="205"/>
      <c r="C233" s="206"/>
      <c r="D233" s="195" t="s">
        <v>141</v>
      </c>
      <c r="E233" s="207" t="s">
        <v>21</v>
      </c>
      <c r="F233" s="208" t="s">
        <v>306</v>
      </c>
      <c r="G233" s="206"/>
      <c r="H233" s="207" t="s">
        <v>21</v>
      </c>
      <c r="I233" s="209"/>
      <c r="J233" s="206"/>
      <c r="K233" s="206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141</v>
      </c>
      <c r="AU233" s="214" t="s">
        <v>85</v>
      </c>
      <c r="AV233" s="14" t="s">
        <v>83</v>
      </c>
      <c r="AW233" s="14" t="s">
        <v>36</v>
      </c>
      <c r="AX233" s="14" t="s">
        <v>75</v>
      </c>
      <c r="AY233" s="214" t="s">
        <v>130</v>
      </c>
    </row>
    <row r="234" spans="1:65" s="13" customFormat="1" ht="11.25">
      <c r="B234" s="193"/>
      <c r="C234" s="194"/>
      <c r="D234" s="195" t="s">
        <v>141</v>
      </c>
      <c r="E234" s="196" t="s">
        <v>21</v>
      </c>
      <c r="F234" s="197" t="s">
        <v>326</v>
      </c>
      <c r="G234" s="194"/>
      <c r="H234" s="198">
        <v>23.885000000000002</v>
      </c>
      <c r="I234" s="199"/>
      <c r="J234" s="194"/>
      <c r="K234" s="194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141</v>
      </c>
      <c r="AU234" s="204" t="s">
        <v>85</v>
      </c>
      <c r="AV234" s="13" t="s">
        <v>85</v>
      </c>
      <c r="AW234" s="13" t="s">
        <v>36</v>
      </c>
      <c r="AX234" s="13" t="s">
        <v>75</v>
      </c>
      <c r="AY234" s="204" t="s">
        <v>130</v>
      </c>
    </row>
    <row r="235" spans="1:65" s="15" customFormat="1" ht="11.25">
      <c r="B235" s="215"/>
      <c r="C235" s="216"/>
      <c r="D235" s="195" t="s">
        <v>141</v>
      </c>
      <c r="E235" s="217" t="s">
        <v>21</v>
      </c>
      <c r="F235" s="218" t="s">
        <v>156</v>
      </c>
      <c r="G235" s="216"/>
      <c r="H235" s="219">
        <v>23.885000000000002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141</v>
      </c>
      <c r="AU235" s="225" t="s">
        <v>85</v>
      </c>
      <c r="AV235" s="15" t="s">
        <v>137</v>
      </c>
      <c r="AW235" s="15" t="s">
        <v>36</v>
      </c>
      <c r="AX235" s="15" t="s">
        <v>83</v>
      </c>
      <c r="AY235" s="225" t="s">
        <v>130</v>
      </c>
    </row>
    <row r="236" spans="1:65" s="2" customFormat="1" ht="44.25" customHeight="1">
      <c r="A236" s="36"/>
      <c r="B236" s="37"/>
      <c r="C236" s="175" t="s">
        <v>327</v>
      </c>
      <c r="D236" s="175" t="s">
        <v>132</v>
      </c>
      <c r="E236" s="176" t="s">
        <v>328</v>
      </c>
      <c r="F236" s="177" t="s">
        <v>329</v>
      </c>
      <c r="G236" s="178" t="s">
        <v>183</v>
      </c>
      <c r="H236" s="179">
        <v>848.005</v>
      </c>
      <c r="I236" s="180"/>
      <c r="J236" s="181">
        <f>ROUND(I236*H236,2)</f>
        <v>0</v>
      </c>
      <c r="K236" s="177" t="s">
        <v>136</v>
      </c>
      <c r="L236" s="41"/>
      <c r="M236" s="182" t="s">
        <v>21</v>
      </c>
      <c r="N236" s="183" t="s">
        <v>46</v>
      </c>
      <c r="O236" s="66"/>
      <c r="P236" s="184">
        <f>O236*H236</f>
        <v>0</v>
      </c>
      <c r="Q236" s="184">
        <v>0</v>
      </c>
      <c r="R236" s="184">
        <f>Q236*H236</f>
        <v>0</v>
      </c>
      <c r="S236" s="184">
        <v>0</v>
      </c>
      <c r="T236" s="185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137</v>
      </c>
      <c r="AT236" s="186" t="s">
        <v>132</v>
      </c>
      <c r="AU236" s="186" t="s">
        <v>85</v>
      </c>
      <c r="AY236" s="19" t="s">
        <v>130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9" t="s">
        <v>83</v>
      </c>
      <c r="BK236" s="187">
        <f>ROUND(I236*H236,2)</f>
        <v>0</v>
      </c>
      <c r="BL236" s="19" t="s">
        <v>137</v>
      </c>
      <c r="BM236" s="186" t="s">
        <v>330</v>
      </c>
    </row>
    <row r="237" spans="1:65" s="2" customFormat="1" ht="11.25">
      <c r="A237" s="36"/>
      <c r="B237" s="37"/>
      <c r="C237" s="38"/>
      <c r="D237" s="188" t="s">
        <v>139</v>
      </c>
      <c r="E237" s="38"/>
      <c r="F237" s="189" t="s">
        <v>331</v>
      </c>
      <c r="G237" s="38"/>
      <c r="H237" s="38"/>
      <c r="I237" s="190"/>
      <c r="J237" s="38"/>
      <c r="K237" s="38"/>
      <c r="L237" s="41"/>
      <c r="M237" s="191"/>
      <c r="N237" s="192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139</v>
      </c>
      <c r="AU237" s="19" t="s">
        <v>85</v>
      </c>
    </row>
    <row r="238" spans="1:65" s="13" customFormat="1" ht="11.25">
      <c r="B238" s="193"/>
      <c r="C238" s="194"/>
      <c r="D238" s="195" t="s">
        <v>141</v>
      </c>
      <c r="E238" s="196" t="s">
        <v>21</v>
      </c>
      <c r="F238" s="197" t="s">
        <v>332</v>
      </c>
      <c r="G238" s="194"/>
      <c r="H238" s="198">
        <v>806.60500000000002</v>
      </c>
      <c r="I238" s="199"/>
      <c r="J238" s="194"/>
      <c r="K238" s="194"/>
      <c r="L238" s="200"/>
      <c r="M238" s="201"/>
      <c r="N238" s="202"/>
      <c r="O238" s="202"/>
      <c r="P238" s="202"/>
      <c r="Q238" s="202"/>
      <c r="R238" s="202"/>
      <c r="S238" s="202"/>
      <c r="T238" s="203"/>
      <c r="AT238" s="204" t="s">
        <v>141</v>
      </c>
      <c r="AU238" s="204" t="s">
        <v>85</v>
      </c>
      <c r="AV238" s="13" t="s">
        <v>85</v>
      </c>
      <c r="AW238" s="13" t="s">
        <v>36</v>
      </c>
      <c r="AX238" s="13" t="s">
        <v>75</v>
      </c>
      <c r="AY238" s="204" t="s">
        <v>130</v>
      </c>
    </row>
    <row r="239" spans="1:65" s="13" customFormat="1" ht="11.25">
      <c r="B239" s="193"/>
      <c r="C239" s="194"/>
      <c r="D239" s="195" t="s">
        <v>141</v>
      </c>
      <c r="E239" s="196" t="s">
        <v>21</v>
      </c>
      <c r="F239" s="197" t="s">
        <v>333</v>
      </c>
      <c r="G239" s="194"/>
      <c r="H239" s="198">
        <v>41.4</v>
      </c>
      <c r="I239" s="199"/>
      <c r="J239" s="194"/>
      <c r="K239" s="194"/>
      <c r="L239" s="200"/>
      <c r="M239" s="201"/>
      <c r="N239" s="202"/>
      <c r="O239" s="202"/>
      <c r="P239" s="202"/>
      <c r="Q239" s="202"/>
      <c r="R239" s="202"/>
      <c r="S239" s="202"/>
      <c r="T239" s="203"/>
      <c r="AT239" s="204" t="s">
        <v>141</v>
      </c>
      <c r="AU239" s="204" t="s">
        <v>85</v>
      </c>
      <c r="AV239" s="13" t="s">
        <v>85</v>
      </c>
      <c r="AW239" s="13" t="s">
        <v>36</v>
      </c>
      <c r="AX239" s="13" t="s">
        <v>75</v>
      </c>
      <c r="AY239" s="204" t="s">
        <v>130</v>
      </c>
    </row>
    <row r="240" spans="1:65" s="15" customFormat="1" ht="11.25">
      <c r="B240" s="215"/>
      <c r="C240" s="216"/>
      <c r="D240" s="195" t="s">
        <v>141</v>
      </c>
      <c r="E240" s="217" t="s">
        <v>21</v>
      </c>
      <c r="F240" s="218" t="s">
        <v>156</v>
      </c>
      <c r="G240" s="216"/>
      <c r="H240" s="219">
        <v>848.005</v>
      </c>
      <c r="I240" s="220"/>
      <c r="J240" s="216"/>
      <c r="K240" s="216"/>
      <c r="L240" s="221"/>
      <c r="M240" s="222"/>
      <c r="N240" s="223"/>
      <c r="O240" s="223"/>
      <c r="P240" s="223"/>
      <c r="Q240" s="223"/>
      <c r="R240" s="223"/>
      <c r="S240" s="223"/>
      <c r="T240" s="224"/>
      <c r="AT240" s="225" t="s">
        <v>141</v>
      </c>
      <c r="AU240" s="225" t="s">
        <v>85</v>
      </c>
      <c r="AV240" s="15" t="s">
        <v>137</v>
      </c>
      <c r="AW240" s="15" t="s">
        <v>36</v>
      </c>
      <c r="AX240" s="15" t="s">
        <v>83</v>
      </c>
      <c r="AY240" s="225" t="s">
        <v>130</v>
      </c>
    </row>
    <row r="241" spans="1:65" s="2" customFormat="1" ht="37.9" customHeight="1">
      <c r="A241" s="36"/>
      <c r="B241" s="37"/>
      <c r="C241" s="175" t="s">
        <v>334</v>
      </c>
      <c r="D241" s="175" t="s">
        <v>132</v>
      </c>
      <c r="E241" s="176" t="s">
        <v>335</v>
      </c>
      <c r="F241" s="177" t="s">
        <v>336</v>
      </c>
      <c r="G241" s="178" t="s">
        <v>183</v>
      </c>
      <c r="H241" s="179">
        <v>1117.0050000000001</v>
      </c>
      <c r="I241" s="180"/>
      <c r="J241" s="181">
        <f>ROUND(I241*H241,2)</f>
        <v>0</v>
      </c>
      <c r="K241" s="177" t="s">
        <v>136</v>
      </c>
      <c r="L241" s="41"/>
      <c r="M241" s="182" t="s">
        <v>21</v>
      </c>
      <c r="N241" s="183" t="s">
        <v>46</v>
      </c>
      <c r="O241" s="66"/>
      <c r="P241" s="184">
        <f>O241*H241</f>
        <v>0</v>
      </c>
      <c r="Q241" s="184">
        <v>0</v>
      </c>
      <c r="R241" s="184">
        <f>Q241*H241</f>
        <v>0</v>
      </c>
      <c r="S241" s="184">
        <v>0</v>
      </c>
      <c r="T241" s="185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137</v>
      </c>
      <c r="AT241" s="186" t="s">
        <v>132</v>
      </c>
      <c r="AU241" s="186" t="s">
        <v>85</v>
      </c>
      <c r="AY241" s="19" t="s">
        <v>130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9" t="s">
        <v>83</v>
      </c>
      <c r="BK241" s="187">
        <f>ROUND(I241*H241,2)</f>
        <v>0</v>
      </c>
      <c r="BL241" s="19" t="s">
        <v>137</v>
      </c>
      <c r="BM241" s="186" t="s">
        <v>337</v>
      </c>
    </row>
    <row r="242" spans="1:65" s="2" customFormat="1" ht="11.25">
      <c r="A242" s="36"/>
      <c r="B242" s="37"/>
      <c r="C242" s="38"/>
      <c r="D242" s="188" t="s">
        <v>139</v>
      </c>
      <c r="E242" s="38"/>
      <c r="F242" s="189" t="s">
        <v>338</v>
      </c>
      <c r="G242" s="38"/>
      <c r="H242" s="38"/>
      <c r="I242" s="190"/>
      <c r="J242" s="38"/>
      <c r="K242" s="38"/>
      <c r="L242" s="41"/>
      <c r="M242" s="191"/>
      <c r="N242" s="192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139</v>
      </c>
      <c r="AU242" s="19" t="s">
        <v>85</v>
      </c>
    </row>
    <row r="243" spans="1:65" s="13" customFormat="1" ht="11.25">
      <c r="B243" s="193"/>
      <c r="C243" s="194"/>
      <c r="D243" s="195" t="s">
        <v>141</v>
      </c>
      <c r="E243" s="196" t="s">
        <v>21</v>
      </c>
      <c r="F243" s="197" t="s">
        <v>339</v>
      </c>
      <c r="G243" s="194"/>
      <c r="H243" s="198">
        <v>806.60500000000002</v>
      </c>
      <c r="I243" s="199"/>
      <c r="J243" s="194"/>
      <c r="K243" s="194"/>
      <c r="L243" s="200"/>
      <c r="M243" s="201"/>
      <c r="N243" s="202"/>
      <c r="O243" s="202"/>
      <c r="P243" s="202"/>
      <c r="Q243" s="202"/>
      <c r="R243" s="202"/>
      <c r="S243" s="202"/>
      <c r="T243" s="203"/>
      <c r="AT243" s="204" t="s">
        <v>141</v>
      </c>
      <c r="AU243" s="204" t="s">
        <v>85</v>
      </c>
      <c r="AV243" s="13" t="s">
        <v>85</v>
      </c>
      <c r="AW243" s="13" t="s">
        <v>36</v>
      </c>
      <c r="AX243" s="13" t="s">
        <v>75</v>
      </c>
      <c r="AY243" s="204" t="s">
        <v>130</v>
      </c>
    </row>
    <row r="244" spans="1:65" s="13" customFormat="1" ht="11.25">
      <c r="B244" s="193"/>
      <c r="C244" s="194"/>
      <c r="D244" s="195" t="s">
        <v>141</v>
      </c>
      <c r="E244" s="196" t="s">
        <v>21</v>
      </c>
      <c r="F244" s="197" t="s">
        <v>340</v>
      </c>
      <c r="G244" s="194"/>
      <c r="H244" s="198">
        <v>269</v>
      </c>
      <c r="I244" s="199"/>
      <c r="J244" s="194"/>
      <c r="K244" s="194"/>
      <c r="L244" s="200"/>
      <c r="M244" s="201"/>
      <c r="N244" s="202"/>
      <c r="O244" s="202"/>
      <c r="P244" s="202"/>
      <c r="Q244" s="202"/>
      <c r="R244" s="202"/>
      <c r="S244" s="202"/>
      <c r="T244" s="203"/>
      <c r="AT244" s="204" t="s">
        <v>141</v>
      </c>
      <c r="AU244" s="204" t="s">
        <v>85</v>
      </c>
      <c r="AV244" s="13" t="s">
        <v>85</v>
      </c>
      <c r="AW244" s="13" t="s">
        <v>36</v>
      </c>
      <c r="AX244" s="13" t="s">
        <v>75</v>
      </c>
      <c r="AY244" s="204" t="s">
        <v>130</v>
      </c>
    </row>
    <row r="245" spans="1:65" s="13" customFormat="1" ht="11.25">
      <c r="B245" s="193"/>
      <c r="C245" s="194"/>
      <c r="D245" s="195" t="s">
        <v>141</v>
      </c>
      <c r="E245" s="196" t="s">
        <v>21</v>
      </c>
      <c r="F245" s="197" t="s">
        <v>341</v>
      </c>
      <c r="G245" s="194"/>
      <c r="H245" s="198">
        <v>41.4</v>
      </c>
      <c r="I245" s="199"/>
      <c r="J245" s="194"/>
      <c r="K245" s="194"/>
      <c r="L245" s="200"/>
      <c r="M245" s="201"/>
      <c r="N245" s="202"/>
      <c r="O245" s="202"/>
      <c r="P245" s="202"/>
      <c r="Q245" s="202"/>
      <c r="R245" s="202"/>
      <c r="S245" s="202"/>
      <c r="T245" s="203"/>
      <c r="AT245" s="204" t="s">
        <v>141</v>
      </c>
      <c r="AU245" s="204" t="s">
        <v>85</v>
      </c>
      <c r="AV245" s="13" t="s">
        <v>85</v>
      </c>
      <c r="AW245" s="13" t="s">
        <v>36</v>
      </c>
      <c r="AX245" s="13" t="s">
        <v>75</v>
      </c>
      <c r="AY245" s="204" t="s">
        <v>130</v>
      </c>
    </row>
    <row r="246" spans="1:65" s="15" customFormat="1" ht="11.25">
      <c r="B246" s="215"/>
      <c r="C246" s="216"/>
      <c r="D246" s="195" t="s">
        <v>141</v>
      </c>
      <c r="E246" s="217" t="s">
        <v>21</v>
      </c>
      <c r="F246" s="218" t="s">
        <v>156</v>
      </c>
      <c r="G246" s="216"/>
      <c r="H246" s="219">
        <v>1117.0050000000001</v>
      </c>
      <c r="I246" s="220"/>
      <c r="J246" s="216"/>
      <c r="K246" s="216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141</v>
      </c>
      <c r="AU246" s="225" t="s">
        <v>85</v>
      </c>
      <c r="AV246" s="15" t="s">
        <v>137</v>
      </c>
      <c r="AW246" s="15" t="s">
        <v>36</v>
      </c>
      <c r="AX246" s="15" t="s">
        <v>83</v>
      </c>
      <c r="AY246" s="225" t="s">
        <v>130</v>
      </c>
    </row>
    <row r="247" spans="1:65" s="2" customFormat="1" ht="44.25" customHeight="1">
      <c r="A247" s="36"/>
      <c r="B247" s="37"/>
      <c r="C247" s="175" t="s">
        <v>342</v>
      </c>
      <c r="D247" s="175" t="s">
        <v>132</v>
      </c>
      <c r="E247" s="176" t="s">
        <v>343</v>
      </c>
      <c r="F247" s="177" t="s">
        <v>344</v>
      </c>
      <c r="G247" s="178" t="s">
        <v>345</v>
      </c>
      <c r="H247" s="179">
        <v>558.72</v>
      </c>
      <c r="I247" s="180"/>
      <c r="J247" s="181">
        <f>ROUND(I247*H247,2)</f>
        <v>0</v>
      </c>
      <c r="K247" s="177" t="s">
        <v>136</v>
      </c>
      <c r="L247" s="41"/>
      <c r="M247" s="182" t="s">
        <v>21</v>
      </c>
      <c r="N247" s="183" t="s">
        <v>46</v>
      </c>
      <c r="O247" s="66"/>
      <c r="P247" s="184">
        <f>O247*H247</f>
        <v>0</v>
      </c>
      <c r="Q247" s="184">
        <v>0</v>
      </c>
      <c r="R247" s="184">
        <f>Q247*H247</f>
        <v>0</v>
      </c>
      <c r="S247" s="184">
        <v>0</v>
      </c>
      <c r="T247" s="185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137</v>
      </c>
      <c r="AT247" s="186" t="s">
        <v>132</v>
      </c>
      <c r="AU247" s="186" t="s">
        <v>85</v>
      </c>
      <c r="AY247" s="19" t="s">
        <v>130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9" t="s">
        <v>83</v>
      </c>
      <c r="BK247" s="187">
        <f>ROUND(I247*H247,2)</f>
        <v>0</v>
      </c>
      <c r="BL247" s="19" t="s">
        <v>137</v>
      </c>
      <c r="BM247" s="186" t="s">
        <v>346</v>
      </c>
    </row>
    <row r="248" spans="1:65" s="2" customFormat="1" ht="11.25">
      <c r="A248" s="36"/>
      <c r="B248" s="37"/>
      <c r="C248" s="38"/>
      <c r="D248" s="188" t="s">
        <v>139</v>
      </c>
      <c r="E248" s="38"/>
      <c r="F248" s="189" t="s">
        <v>347</v>
      </c>
      <c r="G248" s="38"/>
      <c r="H248" s="38"/>
      <c r="I248" s="190"/>
      <c r="J248" s="38"/>
      <c r="K248" s="38"/>
      <c r="L248" s="41"/>
      <c r="M248" s="191"/>
      <c r="N248" s="192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139</v>
      </c>
      <c r="AU248" s="19" t="s">
        <v>85</v>
      </c>
    </row>
    <row r="249" spans="1:65" s="13" customFormat="1" ht="11.25">
      <c r="B249" s="193"/>
      <c r="C249" s="194"/>
      <c r="D249" s="195" t="s">
        <v>141</v>
      </c>
      <c r="E249" s="196" t="s">
        <v>21</v>
      </c>
      <c r="F249" s="197" t="s">
        <v>348</v>
      </c>
      <c r="G249" s="194"/>
      <c r="H249" s="198">
        <v>310.39999999999998</v>
      </c>
      <c r="I249" s="199"/>
      <c r="J249" s="194"/>
      <c r="K249" s="194"/>
      <c r="L249" s="200"/>
      <c r="M249" s="201"/>
      <c r="N249" s="202"/>
      <c r="O249" s="202"/>
      <c r="P249" s="202"/>
      <c r="Q249" s="202"/>
      <c r="R249" s="202"/>
      <c r="S249" s="202"/>
      <c r="T249" s="203"/>
      <c r="AT249" s="204" t="s">
        <v>141</v>
      </c>
      <c r="AU249" s="204" t="s">
        <v>85</v>
      </c>
      <c r="AV249" s="13" t="s">
        <v>85</v>
      </c>
      <c r="AW249" s="13" t="s">
        <v>36</v>
      </c>
      <c r="AX249" s="13" t="s">
        <v>83</v>
      </c>
      <c r="AY249" s="204" t="s">
        <v>130</v>
      </c>
    </row>
    <row r="250" spans="1:65" s="13" customFormat="1" ht="11.25">
      <c r="B250" s="193"/>
      <c r="C250" s="194"/>
      <c r="D250" s="195" t="s">
        <v>141</v>
      </c>
      <c r="E250" s="194"/>
      <c r="F250" s="197" t="s">
        <v>349</v>
      </c>
      <c r="G250" s="194"/>
      <c r="H250" s="198">
        <v>558.72</v>
      </c>
      <c r="I250" s="199"/>
      <c r="J250" s="194"/>
      <c r="K250" s="194"/>
      <c r="L250" s="200"/>
      <c r="M250" s="201"/>
      <c r="N250" s="202"/>
      <c r="O250" s="202"/>
      <c r="P250" s="202"/>
      <c r="Q250" s="202"/>
      <c r="R250" s="202"/>
      <c r="S250" s="202"/>
      <c r="T250" s="203"/>
      <c r="AT250" s="204" t="s">
        <v>141</v>
      </c>
      <c r="AU250" s="204" t="s">
        <v>85</v>
      </c>
      <c r="AV250" s="13" t="s">
        <v>85</v>
      </c>
      <c r="AW250" s="13" t="s">
        <v>4</v>
      </c>
      <c r="AX250" s="13" t="s">
        <v>83</v>
      </c>
      <c r="AY250" s="204" t="s">
        <v>130</v>
      </c>
    </row>
    <row r="251" spans="1:65" s="2" customFormat="1" ht="44.25" customHeight="1">
      <c r="A251" s="36"/>
      <c r="B251" s="37"/>
      <c r="C251" s="175" t="s">
        <v>350</v>
      </c>
      <c r="D251" s="175" t="s">
        <v>132</v>
      </c>
      <c r="E251" s="176" t="s">
        <v>351</v>
      </c>
      <c r="F251" s="177" t="s">
        <v>352</v>
      </c>
      <c r="G251" s="178" t="s">
        <v>183</v>
      </c>
      <c r="H251" s="179">
        <v>806.60500000000002</v>
      </c>
      <c r="I251" s="180"/>
      <c r="J251" s="181">
        <f>ROUND(I251*H251,2)</f>
        <v>0</v>
      </c>
      <c r="K251" s="177" t="s">
        <v>136</v>
      </c>
      <c r="L251" s="41"/>
      <c r="M251" s="182" t="s">
        <v>21</v>
      </c>
      <c r="N251" s="183" t="s">
        <v>46</v>
      </c>
      <c r="O251" s="66"/>
      <c r="P251" s="184">
        <f>O251*H251</f>
        <v>0</v>
      </c>
      <c r="Q251" s="184">
        <v>0</v>
      </c>
      <c r="R251" s="184">
        <f>Q251*H251</f>
        <v>0</v>
      </c>
      <c r="S251" s="184">
        <v>0</v>
      </c>
      <c r="T251" s="185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137</v>
      </c>
      <c r="AT251" s="186" t="s">
        <v>132</v>
      </c>
      <c r="AU251" s="186" t="s">
        <v>85</v>
      </c>
      <c r="AY251" s="19" t="s">
        <v>130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9" t="s">
        <v>83</v>
      </c>
      <c r="BK251" s="187">
        <f>ROUND(I251*H251,2)</f>
        <v>0</v>
      </c>
      <c r="BL251" s="19" t="s">
        <v>137</v>
      </c>
      <c r="BM251" s="186" t="s">
        <v>353</v>
      </c>
    </row>
    <row r="252" spans="1:65" s="2" customFormat="1" ht="11.25">
      <c r="A252" s="36"/>
      <c r="B252" s="37"/>
      <c r="C252" s="38"/>
      <c r="D252" s="188" t="s">
        <v>139</v>
      </c>
      <c r="E252" s="38"/>
      <c r="F252" s="189" t="s">
        <v>354</v>
      </c>
      <c r="G252" s="38"/>
      <c r="H252" s="38"/>
      <c r="I252" s="190"/>
      <c r="J252" s="38"/>
      <c r="K252" s="38"/>
      <c r="L252" s="41"/>
      <c r="M252" s="191"/>
      <c r="N252" s="192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139</v>
      </c>
      <c r="AU252" s="19" t="s">
        <v>85</v>
      </c>
    </row>
    <row r="253" spans="1:65" s="14" customFormat="1" ht="11.25">
      <c r="B253" s="205"/>
      <c r="C253" s="206"/>
      <c r="D253" s="195" t="s">
        <v>141</v>
      </c>
      <c r="E253" s="207" t="s">
        <v>21</v>
      </c>
      <c r="F253" s="208" t="s">
        <v>300</v>
      </c>
      <c r="G253" s="206"/>
      <c r="H253" s="207" t="s">
        <v>21</v>
      </c>
      <c r="I253" s="209"/>
      <c r="J253" s="206"/>
      <c r="K253" s="206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141</v>
      </c>
      <c r="AU253" s="214" t="s">
        <v>85</v>
      </c>
      <c r="AV253" s="14" t="s">
        <v>83</v>
      </c>
      <c r="AW253" s="14" t="s">
        <v>36</v>
      </c>
      <c r="AX253" s="14" t="s">
        <v>75</v>
      </c>
      <c r="AY253" s="214" t="s">
        <v>130</v>
      </c>
    </row>
    <row r="254" spans="1:65" s="13" customFormat="1" ht="22.5">
      <c r="B254" s="193"/>
      <c r="C254" s="194"/>
      <c r="D254" s="195" t="s">
        <v>141</v>
      </c>
      <c r="E254" s="196" t="s">
        <v>21</v>
      </c>
      <c r="F254" s="197" t="s">
        <v>301</v>
      </c>
      <c r="G254" s="194"/>
      <c r="H254" s="198">
        <v>79.8</v>
      </c>
      <c r="I254" s="199"/>
      <c r="J254" s="194"/>
      <c r="K254" s="194"/>
      <c r="L254" s="200"/>
      <c r="M254" s="201"/>
      <c r="N254" s="202"/>
      <c r="O254" s="202"/>
      <c r="P254" s="202"/>
      <c r="Q254" s="202"/>
      <c r="R254" s="202"/>
      <c r="S254" s="202"/>
      <c r="T254" s="203"/>
      <c r="AT254" s="204" t="s">
        <v>141</v>
      </c>
      <c r="AU254" s="204" t="s">
        <v>85</v>
      </c>
      <c r="AV254" s="13" t="s">
        <v>85</v>
      </c>
      <c r="AW254" s="13" t="s">
        <v>36</v>
      </c>
      <c r="AX254" s="13" t="s">
        <v>75</v>
      </c>
      <c r="AY254" s="204" t="s">
        <v>130</v>
      </c>
    </row>
    <row r="255" spans="1:65" s="13" customFormat="1" ht="22.5">
      <c r="B255" s="193"/>
      <c r="C255" s="194"/>
      <c r="D255" s="195" t="s">
        <v>141</v>
      </c>
      <c r="E255" s="196" t="s">
        <v>21</v>
      </c>
      <c r="F255" s="197" t="s">
        <v>302</v>
      </c>
      <c r="G255" s="194"/>
      <c r="H255" s="198">
        <v>134.625</v>
      </c>
      <c r="I255" s="199"/>
      <c r="J255" s="194"/>
      <c r="K255" s="194"/>
      <c r="L255" s="200"/>
      <c r="M255" s="201"/>
      <c r="N255" s="202"/>
      <c r="O255" s="202"/>
      <c r="P255" s="202"/>
      <c r="Q255" s="202"/>
      <c r="R255" s="202"/>
      <c r="S255" s="202"/>
      <c r="T255" s="203"/>
      <c r="AT255" s="204" t="s">
        <v>141</v>
      </c>
      <c r="AU255" s="204" t="s">
        <v>85</v>
      </c>
      <c r="AV255" s="13" t="s">
        <v>85</v>
      </c>
      <c r="AW255" s="13" t="s">
        <v>36</v>
      </c>
      <c r="AX255" s="13" t="s">
        <v>75</v>
      </c>
      <c r="AY255" s="204" t="s">
        <v>130</v>
      </c>
    </row>
    <row r="256" spans="1:65" s="13" customFormat="1" ht="22.5">
      <c r="B256" s="193"/>
      <c r="C256" s="194"/>
      <c r="D256" s="195" t="s">
        <v>141</v>
      </c>
      <c r="E256" s="196" t="s">
        <v>21</v>
      </c>
      <c r="F256" s="197" t="s">
        <v>303</v>
      </c>
      <c r="G256" s="194"/>
      <c r="H256" s="198">
        <v>288.05</v>
      </c>
      <c r="I256" s="199"/>
      <c r="J256" s="194"/>
      <c r="K256" s="194"/>
      <c r="L256" s="200"/>
      <c r="M256" s="201"/>
      <c r="N256" s="202"/>
      <c r="O256" s="202"/>
      <c r="P256" s="202"/>
      <c r="Q256" s="202"/>
      <c r="R256" s="202"/>
      <c r="S256" s="202"/>
      <c r="T256" s="203"/>
      <c r="AT256" s="204" t="s">
        <v>141</v>
      </c>
      <c r="AU256" s="204" t="s">
        <v>85</v>
      </c>
      <c r="AV256" s="13" t="s">
        <v>85</v>
      </c>
      <c r="AW256" s="13" t="s">
        <v>36</v>
      </c>
      <c r="AX256" s="13" t="s">
        <v>75</v>
      </c>
      <c r="AY256" s="204" t="s">
        <v>130</v>
      </c>
    </row>
    <row r="257" spans="1:65" s="13" customFormat="1" ht="22.5">
      <c r="B257" s="193"/>
      <c r="C257" s="194"/>
      <c r="D257" s="195" t="s">
        <v>141</v>
      </c>
      <c r="E257" s="196" t="s">
        <v>21</v>
      </c>
      <c r="F257" s="197" t="s">
        <v>304</v>
      </c>
      <c r="G257" s="194"/>
      <c r="H257" s="198">
        <v>406.43</v>
      </c>
      <c r="I257" s="199"/>
      <c r="J257" s="194"/>
      <c r="K257" s="194"/>
      <c r="L257" s="200"/>
      <c r="M257" s="201"/>
      <c r="N257" s="202"/>
      <c r="O257" s="202"/>
      <c r="P257" s="202"/>
      <c r="Q257" s="202"/>
      <c r="R257" s="202"/>
      <c r="S257" s="202"/>
      <c r="T257" s="203"/>
      <c r="AT257" s="204" t="s">
        <v>141</v>
      </c>
      <c r="AU257" s="204" t="s">
        <v>85</v>
      </c>
      <c r="AV257" s="13" t="s">
        <v>85</v>
      </c>
      <c r="AW257" s="13" t="s">
        <v>36</v>
      </c>
      <c r="AX257" s="13" t="s">
        <v>75</v>
      </c>
      <c r="AY257" s="204" t="s">
        <v>130</v>
      </c>
    </row>
    <row r="258" spans="1:65" s="13" customFormat="1" ht="11.25">
      <c r="B258" s="193"/>
      <c r="C258" s="194"/>
      <c r="D258" s="195" t="s">
        <v>141</v>
      </c>
      <c r="E258" s="196" t="s">
        <v>21</v>
      </c>
      <c r="F258" s="197" t="s">
        <v>305</v>
      </c>
      <c r="G258" s="194"/>
      <c r="H258" s="198">
        <v>228.8</v>
      </c>
      <c r="I258" s="199"/>
      <c r="J258" s="194"/>
      <c r="K258" s="194"/>
      <c r="L258" s="200"/>
      <c r="M258" s="201"/>
      <c r="N258" s="202"/>
      <c r="O258" s="202"/>
      <c r="P258" s="202"/>
      <c r="Q258" s="202"/>
      <c r="R258" s="202"/>
      <c r="S258" s="202"/>
      <c r="T258" s="203"/>
      <c r="AT258" s="204" t="s">
        <v>141</v>
      </c>
      <c r="AU258" s="204" t="s">
        <v>85</v>
      </c>
      <c r="AV258" s="13" t="s">
        <v>85</v>
      </c>
      <c r="AW258" s="13" t="s">
        <v>36</v>
      </c>
      <c r="AX258" s="13" t="s">
        <v>75</v>
      </c>
      <c r="AY258" s="204" t="s">
        <v>130</v>
      </c>
    </row>
    <row r="259" spans="1:65" s="16" customFormat="1" ht="11.25">
      <c r="B259" s="226"/>
      <c r="C259" s="227"/>
      <c r="D259" s="195" t="s">
        <v>141</v>
      </c>
      <c r="E259" s="228" t="s">
        <v>21</v>
      </c>
      <c r="F259" s="229" t="s">
        <v>178</v>
      </c>
      <c r="G259" s="227"/>
      <c r="H259" s="230">
        <v>1137.7049999999999</v>
      </c>
      <c r="I259" s="231"/>
      <c r="J259" s="227"/>
      <c r="K259" s="227"/>
      <c r="L259" s="232"/>
      <c r="M259" s="233"/>
      <c r="N259" s="234"/>
      <c r="O259" s="234"/>
      <c r="P259" s="234"/>
      <c r="Q259" s="234"/>
      <c r="R259" s="234"/>
      <c r="S259" s="234"/>
      <c r="T259" s="235"/>
      <c r="AT259" s="236" t="s">
        <v>141</v>
      </c>
      <c r="AU259" s="236" t="s">
        <v>85</v>
      </c>
      <c r="AV259" s="16" t="s">
        <v>149</v>
      </c>
      <c r="AW259" s="16" t="s">
        <v>36</v>
      </c>
      <c r="AX259" s="16" t="s">
        <v>75</v>
      </c>
      <c r="AY259" s="236" t="s">
        <v>130</v>
      </c>
    </row>
    <row r="260" spans="1:65" s="14" customFormat="1" ht="11.25">
      <c r="B260" s="205"/>
      <c r="C260" s="206"/>
      <c r="D260" s="195" t="s">
        <v>141</v>
      </c>
      <c r="E260" s="207" t="s">
        <v>21</v>
      </c>
      <c r="F260" s="208" t="s">
        <v>306</v>
      </c>
      <c r="G260" s="206"/>
      <c r="H260" s="207" t="s">
        <v>21</v>
      </c>
      <c r="I260" s="209"/>
      <c r="J260" s="206"/>
      <c r="K260" s="206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141</v>
      </c>
      <c r="AU260" s="214" t="s">
        <v>85</v>
      </c>
      <c r="AV260" s="14" t="s">
        <v>83</v>
      </c>
      <c r="AW260" s="14" t="s">
        <v>36</v>
      </c>
      <c r="AX260" s="14" t="s">
        <v>75</v>
      </c>
      <c r="AY260" s="214" t="s">
        <v>130</v>
      </c>
    </row>
    <row r="261" spans="1:65" s="13" customFormat="1" ht="11.25">
      <c r="B261" s="193"/>
      <c r="C261" s="194"/>
      <c r="D261" s="195" t="s">
        <v>141</v>
      </c>
      <c r="E261" s="196" t="s">
        <v>21</v>
      </c>
      <c r="F261" s="197" t="s">
        <v>307</v>
      </c>
      <c r="G261" s="194"/>
      <c r="H261" s="198">
        <v>-53.8</v>
      </c>
      <c r="I261" s="199"/>
      <c r="J261" s="194"/>
      <c r="K261" s="194"/>
      <c r="L261" s="200"/>
      <c r="M261" s="201"/>
      <c r="N261" s="202"/>
      <c r="O261" s="202"/>
      <c r="P261" s="202"/>
      <c r="Q261" s="202"/>
      <c r="R261" s="202"/>
      <c r="S261" s="202"/>
      <c r="T261" s="203"/>
      <c r="AT261" s="204" t="s">
        <v>141</v>
      </c>
      <c r="AU261" s="204" t="s">
        <v>85</v>
      </c>
      <c r="AV261" s="13" t="s">
        <v>85</v>
      </c>
      <c r="AW261" s="13" t="s">
        <v>36</v>
      </c>
      <c r="AX261" s="13" t="s">
        <v>75</v>
      </c>
      <c r="AY261" s="204" t="s">
        <v>130</v>
      </c>
    </row>
    <row r="262" spans="1:65" s="13" customFormat="1" ht="11.25">
      <c r="B262" s="193"/>
      <c r="C262" s="194"/>
      <c r="D262" s="195" t="s">
        <v>141</v>
      </c>
      <c r="E262" s="196" t="s">
        <v>21</v>
      </c>
      <c r="F262" s="197" t="s">
        <v>308</v>
      </c>
      <c r="G262" s="194"/>
      <c r="H262" s="198">
        <v>-215.2</v>
      </c>
      <c r="I262" s="199"/>
      <c r="J262" s="194"/>
      <c r="K262" s="194"/>
      <c r="L262" s="200"/>
      <c r="M262" s="201"/>
      <c r="N262" s="202"/>
      <c r="O262" s="202"/>
      <c r="P262" s="202"/>
      <c r="Q262" s="202"/>
      <c r="R262" s="202"/>
      <c r="S262" s="202"/>
      <c r="T262" s="203"/>
      <c r="AT262" s="204" t="s">
        <v>141</v>
      </c>
      <c r="AU262" s="204" t="s">
        <v>85</v>
      </c>
      <c r="AV262" s="13" t="s">
        <v>85</v>
      </c>
      <c r="AW262" s="13" t="s">
        <v>36</v>
      </c>
      <c r="AX262" s="13" t="s">
        <v>75</v>
      </c>
      <c r="AY262" s="204" t="s">
        <v>130</v>
      </c>
    </row>
    <row r="263" spans="1:65" s="13" customFormat="1" ht="11.25">
      <c r="B263" s="193"/>
      <c r="C263" s="194"/>
      <c r="D263" s="195" t="s">
        <v>141</v>
      </c>
      <c r="E263" s="196" t="s">
        <v>21</v>
      </c>
      <c r="F263" s="197" t="s">
        <v>309</v>
      </c>
      <c r="G263" s="194"/>
      <c r="H263" s="198">
        <v>-62.1</v>
      </c>
      <c r="I263" s="199"/>
      <c r="J263" s="194"/>
      <c r="K263" s="194"/>
      <c r="L263" s="200"/>
      <c r="M263" s="201"/>
      <c r="N263" s="202"/>
      <c r="O263" s="202"/>
      <c r="P263" s="202"/>
      <c r="Q263" s="202"/>
      <c r="R263" s="202"/>
      <c r="S263" s="202"/>
      <c r="T263" s="203"/>
      <c r="AT263" s="204" t="s">
        <v>141</v>
      </c>
      <c r="AU263" s="204" t="s">
        <v>85</v>
      </c>
      <c r="AV263" s="13" t="s">
        <v>85</v>
      </c>
      <c r="AW263" s="13" t="s">
        <v>36</v>
      </c>
      <c r="AX263" s="13" t="s">
        <v>75</v>
      </c>
      <c r="AY263" s="204" t="s">
        <v>130</v>
      </c>
    </row>
    <row r="264" spans="1:65" s="16" customFormat="1" ht="11.25">
      <c r="B264" s="226"/>
      <c r="C264" s="227"/>
      <c r="D264" s="195" t="s">
        <v>141</v>
      </c>
      <c r="E264" s="228" t="s">
        <v>21</v>
      </c>
      <c r="F264" s="229" t="s">
        <v>178</v>
      </c>
      <c r="G264" s="227"/>
      <c r="H264" s="230">
        <v>-331.1</v>
      </c>
      <c r="I264" s="231"/>
      <c r="J264" s="227"/>
      <c r="K264" s="227"/>
      <c r="L264" s="232"/>
      <c r="M264" s="233"/>
      <c r="N264" s="234"/>
      <c r="O264" s="234"/>
      <c r="P264" s="234"/>
      <c r="Q264" s="234"/>
      <c r="R264" s="234"/>
      <c r="S264" s="234"/>
      <c r="T264" s="235"/>
      <c r="AT264" s="236" t="s">
        <v>141</v>
      </c>
      <c r="AU264" s="236" t="s">
        <v>85</v>
      </c>
      <c r="AV264" s="16" t="s">
        <v>149</v>
      </c>
      <c r="AW264" s="16" t="s">
        <v>36</v>
      </c>
      <c r="AX264" s="16" t="s">
        <v>75</v>
      </c>
      <c r="AY264" s="236" t="s">
        <v>130</v>
      </c>
    </row>
    <row r="265" spans="1:65" s="15" customFormat="1" ht="11.25">
      <c r="B265" s="215"/>
      <c r="C265" s="216"/>
      <c r="D265" s="195" t="s">
        <v>141</v>
      </c>
      <c r="E265" s="217" t="s">
        <v>21</v>
      </c>
      <c r="F265" s="218" t="s">
        <v>156</v>
      </c>
      <c r="G265" s="216"/>
      <c r="H265" s="219">
        <v>806.60500000000002</v>
      </c>
      <c r="I265" s="220"/>
      <c r="J265" s="216"/>
      <c r="K265" s="216"/>
      <c r="L265" s="221"/>
      <c r="M265" s="222"/>
      <c r="N265" s="223"/>
      <c r="O265" s="223"/>
      <c r="P265" s="223"/>
      <c r="Q265" s="223"/>
      <c r="R265" s="223"/>
      <c r="S265" s="223"/>
      <c r="T265" s="224"/>
      <c r="AT265" s="225" t="s">
        <v>141</v>
      </c>
      <c r="AU265" s="225" t="s">
        <v>85</v>
      </c>
      <c r="AV265" s="15" t="s">
        <v>137</v>
      </c>
      <c r="AW265" s="15" t="s">
        <v>36</v>
      </c>
      <c r="AX265" s="15" t="s">
        <v>83</v>
      </c>
      <c r="AY265" s="225" t="s">
        <v>130</v>
      </c>
    </row>
    <row r="266" spans="1:65" s="2" customFormat="1" ht="16.5" customHeight="1">
      <c r="A266" s="36"/>
      <c r="B266" s="37"/>
      <c r="C266" s="237" t="s">
        <v>355</v>
      </c>
      <c r="D266" s="237" t="s">
        <v>356</v>
      </c>
      <c r="E266" s="238" t="s">
        <v>357</v>
      </c>
      <c r="F266" s="239" t="s">
        <v>358</v>
      </c>
      <c r="G266" s="240" t="s">
        <v>345</v>
      </c>
      <c r="H266" s="241">
        <v>74.52</v>
      </c>
      <c r="I266" s="242"/>
      <c r="J266" s="243">
        <f>ROUND(I266*H266,2)</f>
        <v>0</v>
      </c>
      <c r="K266" s="239" t="s">
        <v>136</v>
      </c>
      <c r="L266" s="244"/>
      <c r="M266" s="245" t="s">
        <v>21</v>
      </c>
      <c r="N266" s="246" t="s">
        <v>46</v>
      </c>
      <c r="O266" s="66"/>
      <c r="P266" s="184">
        <f>O266*H266</f>
        <v>0</v>
      </c>
      <c r="Q266" s="184">
        <v>0</v>
      </c>
      <c r="R266" s="184">
        <f>Q266*H266</f>
        <v>0</v>
      </c>
      <c r="S266" s="184">
        <v>0</v>
      </c>
      <c r="T266" s="185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6" t="s">
        <v>187</v>
      </c>
      <c r="AT266" s="186" t="s">
        <v>356</v>
      </c>
      <c r="AU266" s="186" t="s">
        <v>85</v>
      </c>
      <c r="AY266" s="19" t="s">
        <v>130</v>
      </c>
      <c r="BE266" s="187">
        <f>IF(N266="základní",J266,0)</f>
        <v>0</v>
      </c>
      <c r="BF266" s="187">
        <f>IF(N266="snížená",J266,0)</f>
        <v>0</v>
      </c>
      <c r="BG266" s="187">
        <f>IF(N266="zákl. přenesená",J266,0)</f>
        <v>0</v>
      </c>
      <c r="BH266" s="187">
        <f>IF(N266="sníž. přenesená",J266,0)</f>
        <v>0</v>
      </c>
      <c r="BI266" s="187">
        <f>IF(N266="nulová",J266,0)</f>
        <v>0</v>
      </c>
      <c r="BJ266" s="19" t="s">
        <v>83</v>
      </c>
      <c r="BK266" s="187">
        <f>ROUND(I266*H266,2)</f>
        <v>0</v>
      </c>
      <c r="BL266" s="19" t="s">
        <v>137</v>
      </c>
      <c r="BM266" s="186" t="s">
        <v>359</v>
      </c>
    </row>
    <row r="267" spans="1:65" s="13" customFormat="1" ht="22.5">
      <c r="B267" s="193"/>
      <c r="C267" s="194"/>
      <c r="D267" s="195" t="s">
        <v>141</v>
      </c>
      <c r="E267" s="196" t="s">
        <v>21</v>
      </c>
      <c r="F267" s="197" t="s">
        <v>360</v>
      </c>
      <c r="G267" s="194"/>
      <c r="H267" s="198">
        <v>74.52</v>
      </c>
      <c r="I267" s="199"/>
      <c r="J267" s="194"/>
      <c r="K267" s="194"/>
      <c r="L267" s="200"/>
      <c r="M267" s="201"/>
      <c r="N267" s="202"/>
      <c r="O267" s="202"/>
      <c r="P267" s="202"/>
      <c r="Q267" s="202"/>
      <c r="R267" s="202"/>
      <c r="S267" s="202"/>
      <c r="T267" s="203"/>
      <c r="AT267" s="204" t="s">
        <v>141</v>
      </c>
      <c r="AU267" s="204" t="s">
        <v>85</v>
      </c>
      <c r="AV267" s="13" t="s">
        <v>85</v>
      </c>
      <c r="AW267" s="13" t="s">
        <v>36</v>
      </c>
      <c r="AX267" s="13" t="s">
        <v>83</v>
      </c>
      <c r="AY267" s="204" t="s">
        <v>130</v>
      </c>
    </row>
    <row r="268" spans="1:65" s="2" customFormat="1" ht="66.75" customHeight="1">
      <c r="A268" s="36"/>
      <c r="B268" s="37"/>
      <c r="C268" s="175" t="s">
        <v>361</v>
      </c>
      <c r="D268" s="175" t="s">
        <v>132</v>
      </c>
      <c r="E268" s="176" t="s">
        <v>362</v>
      </c>
      <c r="F268" s="177" t="s">
        <v>363</v>
      </c>
      <c r="G268" s="178" t="s">
        <v>183</v>
      </c>
      <c r="H268" s="179">
        <v>215.2</v>
      </c>
      <c r="I268" s="180"/>
      <c r="J268" s="181">
        <f>ROUND(I268*H268,2)</f>
        <v>0</v>
      </c>
      <c r="K268" s="177" t="s">
        <v>136</v>
      </c>
      <c r="L268" s="41"/>
      <c r="M268" s="182" t="s">
        <v>21</v>
      </c>
      <c r="N268" s="183" t="s">
        <v>46</v>
      </c>
      <c r="O268" s="66"/>
      <c r="P268" s="184">
        <f>O268*H268</f>
        <v>0</v>
      </c>
      <c r="Q268" s="184">
        <v>0</v>
      </c>
      <c r="R268" s="184">
        <f>Q268*H268</f>
        <v>0</v>
      </c>
      <c r="S268" s="184">
        <v>0</v>
      </c>
      <c r="T268" s="185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137</v>
      </c>
      <c r="AT268" s="186" t="s">
        <v>132</v>
      </c>
      <c r="AU268" s="186" t="s">
        <v>85</v>
      </c>
      <c r="AY268" s="19" t="s">
        <v>130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83</v>
      </c>
      <c r="BK268" s="187">
        <f>ROUND(I268*H268,2)</f>
        <v>0</v>
      </c>
      <c r="BL268" s="19" t="s">
        <v>137</v>
      </c>
      <c r="BM268" s="186" t="s">
        <v>364</v>
      </c>
    </row>
    <row r="269" spans="1:65" s="2" customFormat="1" ht="11.25">
      <c r="A269" s="36"/>
      <c r="B269" s="37"/>
      <c r="C269" s="38"/>
      <c r="D269" s="188" t="s">
        <v>139</v>
      </c>
      <c r="E269" s="38"/>
      <c r="F269" s="189" t="s">
        <v>365</v>
      </c>
      <c r="G269" s="38"/>
      <c r="H269" s="38"/>
      <c r="I269" s="190"/>
      <c r="J269" s="38"/>
      <c r="K269" s="38"/>
      <c r="L269" s="41"/>
      <c r="M269" s="191"/>
      <c r="N269" s="192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139</v>
      </c>
      <c r="AU269" s="19" t="s">
        <v>85</v>
      </c>
    </row>
    <row r="270" spans="1:65" s="13" customFormat="1" ht="11.25">
      <c r="B270" s="193"/>
      <c r="C270" s="194"/>
      <c r="D270" s="195" t="s">
        <v>141</v>
      </c>
      <c r="E270" s="196" t="s">
        <v>21</v>
      </c>
      <c r="F270" s="197" t="s">
        <v>319</v>
      </c>
      <c r="G270" s="194"/>
      <c r="H270" s="198">
        <v>215.2</v>
      </c>
      <c r="I270" s="199"/>
      <c r="J270" s="194"/>
      <c r="K270" s="194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141</v>
      </c>
      <c r="AU270" s="204" t="s">
        <v>85</v>
      </c>
      <c r="AV270" s="13" t="s">
        <v>85</v>
      </c>
      <c r="AW270" s="13" t="s">
        <v>36</v>
      </c>
      <c r="AX270" s="13" t="s">
        <v>83</v>
      </c>
      <c r="AY270" s="204" t="s">
        <v>130</v>
      </c>
    </row>
    <row r="271" spans="1:65" s="2" customFormat="1" ht="16.5" customHeight="1">
      <c r="A271" s="36"/>
      <c r="B271" s="37"/>
      <c r="C271" s="237" t="s">
        <v>366</v>
      </c>
      <c r="D271" s="237" t="s">
        <v>356</v>
      </c>
      <c r="E271" s="238" t="s">
        <v>367</v>
      </c>
      <c r="F271" s="239" t="s">
        <v>368</v>
      </c>
      <c r="G271" s="240" t="s">
        <v>345</v>
      </c>
      <c r="H271" s="241">
        <v>430.4</v>
      </c>
      <c r="I271" s="242"/>
      <c r="J271" s="243">
        <f>ROUND(I271*H271,2)</f>
        <v>0</v>
      </c>
      <c r="K271" s="239" t="s">
        <v>136</v>
      </c>
      <c r="L271" s="244"/>
      <c r="M271" s="245" t="s">
        <v>21</v>
      </c>
      <c r="N271" s="246" t="s">
        <v>46</v>
      </c>
      <c r="O271" s="66"/>
      <c r="P271" s="184">
        <f>O271*H271</f>
        <v>0</v>
      </c>
      <c r="Q271" s="184">
        <v>1</v>
      </c>
      <c r="R271" s="184">
        <f>Q271*H271</f>
        <v>430.4</v>
      </c>
      <c r="S271" s="184">
        <v>0</v>
      </c>
      <c r="T271" s="185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6" t="s">
        <v>187</v>
      </c>
      <c r="AT271" s="186" t="s">
        <v>356</v>
      </c>
      <c r="AU271" s="186" t="s">
        <v>85</v>
      </c>
      <c r="AY271" s="19" t="s">
        <v>130</v>
      </c>
      <c r="BE271" s="187">
        <f>IF(N271="základní",J271,0)</f>
        <v>0</v>
      </c>
      <c r="BF271" s="187">
        <f>IF(N271="snížená",J271,0)</f>
        <v>0</v>
      </c>
      <c r="BG271" s="187">
        <f>IF(N271="zákl. přenesená",J271,0)</f>
        <v>0</v>
      </c>
      <c r="BH271" s="187">
        <f>IF(N271="sníž. přenesená",J271,0)</f>
        <v>0</v>
      </c>
      <c r="BI271" s="187">
        <f>IF(N271="nulová",J271,0)</f>
        <v>0</v>
      </c>
      <c r="BJ271" s="19" t="s">
        <v>83</v>
      </c>
      <c r="BK271" s="187">
        <f>ROUND(I271*H271,2)</f>
        <v>0</v>
      </c>
      <c r="BL271" s="19" t="s">
        <v>137</v>
      </c>
      <c r="BM271" s="186" t="s">
        <v>369</v>
      </c>
    </row>
    <row r="272" spans="1:65" s="13" customFormat="1" ht="11.25">
      <c r="B272" s="193"/>
      <c r="C272" s="194"/>
      <c r="D272" s="195" t="s">
        <v>141</v>
      </c>
      <c r="E272" s="194"/>
      <c r="F272" s="197" t="s">
        <v>370</v>
      </c>
      <c r="G272" s="194"/>
      <c r="H272" s="198">
        <v>430.4</v>
      </c>
      <c r="I272" s="199"/>
      <c r="J272" s="194"/>
      <c r="K272" s="194"/>
      <c r="L272" s="200"/>
      <c r="M272" s="201"/>
      <c r="N272" s="202"/>
      <c r="O272" s="202"/>
      <c r="P272" s="202"/>
      <c r="Q272" s="202"/>
      <c r="R272" s="202"/>
      <c r="S272" s="202"/>
      <c r="T272" s="203"/>
      <c r="AT272" s="204" t="s">
        <v>141</v>
      </c>
      <c r="AU272" s="204" t="s">
        <v>85</v>
      </c>
      <c r="AV272" s="13" t="s">
        <v>85</v>
      </c>
      <c r="AW272" s="13" t="s">
        <v>4</v>
      </c>
      <c r="AX272" s="13" t="s">
        <v>83</v>
      </c>
      <c r="AY272" s="204" t="s">
        <v>130</v>
      </c>
    </row>
    <row r="273" spans="1:65" s="12" customFormat="1" ht="22.9" customHeight="1">
      <c r="B273" s="159"/>
      <c r="C273" s="160"/>
      <c r="D273" s="161" t="s">
        <v>74</v>
      </c>
      <c r="E273" s="173" t="s">
        <v>137</v>
      </c>
      <c r="F273" s="173" t="s">
        <v>371</v>
      </c>
      <c r="G273" s="160"/>
      <c r="H273" s="160"/>
      <c r="I273" s="163"/>
      <c r="J273" s="174">
        <f>BK273</f>
        <v>0</v>
      </c>
      <c r="K273" s="160"/>
      <c r="L273" s="165"/>
      <c r="M273" s="166"/>
      <c r="N273" s="167"/>
      <c r="O273" s="167"/>
      <c r="P273" s="168">
        <f>SUM(P274:P316)</f>
        <v>0</v>
      </c>
      <c r="Q273" s="167"/>
      <c r="R273" s="168">
        <f>SUM(R274:R316)</f>
        <v>115.06137381000001</v>
      </c>
      <c r="S273" s="167"/>
      <c r="T273" s="169">
        <f>SUM(T274:T316)</f>
        <v>0</v>
      </c>
      <c r="AR273" s="170" t="s">
        <v>83</v>
      </c>
      <c r="AT273" s="171" t="s">
        <v>74</v>
      </c>
      <c r="AU273" s="171" t="s">
        <v>83</v>
      </c>
      <c r="AY273" s="170" t="s">
        <v>130</v>
      </c>
      <c r="BK273" s="172">
        <f>SUM(BK274:BK316)</f>
        <v>0</v>
      </c>
    </row>
    <row r="274" spans="1:65" s="2" customFormat="1" ht="33" customHeight="1">
      <c r="A274" s="36"/>
      <c r="B274" s="37"/>
      <c r="C274" s="175" t="s">
        <v>372</v>
      </c>
      <c r="D274" s="175" t="s">
        <v>132</v>
      </c>
      <c r="E274" s="176" t="s">
        <v>373</v>
      </c>
      <c r="F274" s="177" t="s">
        <v>374</v>
      </c>
      <c r="G274" s="178" t="s">
        <v>183</v>
      </c>
      <c r="H274" s="179">
        <v>56.344000000000001</v>
      </c>
      <c r="I274" s="180"/>
      <c r="J274" s="181">
        <f>ROUND(I274*H274,2)</f>
        <v>0</v>
      </c>
      <c r="K274" s="177" t="s">
        <v>136</v>
      </c>
      <c r="L274" s="41"/>
      <c r="M274" s="182" t="s">
        <v>21</v>
      </c>
      <c r="N274" s="183" t="s">
        <v>46</v>
      </c>
      <c r="O274" s="66"/>
      <c r="P274" s="184">
        <f>O274*H274</f>
        <v>0</v>
      </c>
      <c r="Q274" s="184">
        <v>1.8907700000000001</v>
      </c>
      <c r="R274" s="184">
        <f>Q274*H274</f>
        <v>106.53354488000001</v>
      </c>
      <c r="S274" s="184">
        <v>0</v>
      </c>
      <c r="T274" s="185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6" t="s">
        <v>137</v>
      </c>
      <c r="AT274" s="186" t="s">
        <v>132</v>
      </c>
      <c r="AU274" s="186" t="s">
        <v>85</v>
      </c>
      <c r="AY274" s="19" t="s">
        <v>130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9" t="s">
        <v>83</v>
      </c>
      <c r="BK274" s="187">
        <f>ROUND(I274*H274,2)</f>
        <v>0</v>
      </c>
      <c r="BL274" s="19" t="s">
        <v>137</v>
      </c>
      <c r="BM274" s="186" t="s">
        <v>375</v>
      </c>
    </row>
    <row r="275" spans="1:65" s="2" customFormat="1" ht="11.25">
      <c r="A275" s="36"/>
      <c r="B275" s="37"/>
      <c r="C275" s="38"/>
      <c r="D275" s="188" t="s">
        <v>139</v>
      </c>
      <c r="E275" s="38"/>
      <c r="F275" s="189" t="s">
        <v>376</v>
      </c>
      <c r="G275" s="38"/>
      <c r="H275" s="38"/>
      <c r="I275" s="190"/>
      <c r="J275" s="38"/>
      <c r="K275" s="38"/>
      <c r="L275" s="41"/>
      <c r="M275" s="191"/>
      <c r="N275" s="192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139</v>
      </c>
      <c r="AU275" s="19" t="s">
        <v>85</v>
      </c>
    </row>
    <row r="276" spans="1:65" s="13" customFormat="1" ht="11.25">
      <c r="B276" s="193"/>
      <c r="C276" s="194"/>
      <c r="D276" s="195" t="s">
        <v>141</v>
      </c>
      <c r="E276" s="196" t="s">
        <v>21</v>
      </c>
      <c r="F276" s="197" t="s">
        <v>318</v>
      </c>
      <c r="G276" s="194"/>
      <c r="H276" s="198">
        <v>53.8</v>
      </c>
      <c r="I276" s="199"/>
      <c r="J276" s="194"/>
      <c r="K276" s="194"/>
      <c r="L276" s="200"/>
      <c r="M276" s="201"/>
      <c r="N276" s="202"/>
      <c r="O276" s="202"/>
      <c r="P276" s="202"/>
      <c r="Q276" s="202"/>
      <c r="R276" s="202"/>
      <c r="S276" s="202"/>
      <c r="T276" s="203"/>
      <c r="AT276" s="204" t="s">
        <v>141</v>
      </c>
      <c r="AU276" s="204" t="s">
        <v>85</v>
      </c>
      <c r="AV276" s="13" t="s">
        <v>85</v>
      </c>
      <c r="AW276" s="13" t="s">
        <v>36</v>
      </c>
      <c r="AX276" s="13" t="s">
        <v>75</v>
      </c>
      <c r="AY276" s="204" t="s">
        <v>130</v>
      </c>
    </row>
    <row r="277" spans="1:65" s="13" customFormat="1" ht="11.25">
      <c r="B277" s="193"/>
      <c r="C277" s="194"/>
      <c r="D277" s="195" t="s">
        <v>141</v>
      </c>
      <c r="E277" s="196" t="s">
        <v>21</v>
      </c>
      <c r="F277" s="197" t="s">
        <v>377</v>
      </c>
      <c r="G277" s="194"/>
      <c r="H277" s="198">
        <v>1.9319999999999999</v>
      </c>
      <c r="I277" s="199"/>
      <c r="J277" s="194"/>
      <c r="K277" s="194"/>
      <c r="L277" s="200"/>
      <c r="M277" s="201"/>
      <c r="N277" s="202"/>
      <c r="O277" s="202"/>
      <c r="P277" s="202"/>
      <c r="Q277" s="202"/>
      <c r="R277" s="202"/>
      <c r="S277" s="202"/>
      <c r="T277" s="203"/>
      <c r="AT277" s="204" t="s">
        <v>141</v>
      </c>
      <c r="AU277" s="204" t="s">
        <v>85</v>
      </c>
      <c r="AV277" s="13" t="s">
        <v>85</v>
      </c>
      <c r="AW277" s="13" t="s">
        <v>36</v>
      </c>
      <c r="AX277" s="13" t="s">
        <v>75</v>
      </c>
      <c r="AY277" s="204" t="s">
        <v>130</v>
      </c>
    </row>
    <row r="278" spans="1:65" s="13" customFormat="1" ht="11.25">
      <c r="B278" s="193"/>
      <c r="C278" s="194"/>
      <c r="D278" s="195" t="s">
        <v>141</v>
      </c>
      <c r="E278" s="196" t="s">
        <v>21</v>
      </c>
      <c r="F278" s="197" t="s">
        <v>378</v>
      </c>
      <c r="G278" s="194"/>
      <c r="H278" s="198">
        <v>0.61199999999999999</v>
      </c>
      <c r="I278" s="199"/>
      <c r="J278" s="194"/>
      <c r="K278" s="194"/>
      <c r="L278" s="200"/>
      <c r="M278" s="201"/>
      <c r="N278" s="202"/>
      <c r="O278" s="202"/>
      <c r="P278" s="202"/>
      <c r="Q278" s="202"/>
      <c r="R278" s="202"/>
      <c r="S278" s="202"/>
      <c r="T278" s="203"/>
      <c r="AT278" s="204" t="s">
        <v>141</v>
      </c>
      <c r="AU278" s="204" t="s">
        <v>85</v>
      </c>
      <c r="AV278" s="13" t="s">
        <v>85</v>
      </c>
      <c r="AW278" s="13" t="s">
        <v>36</v>
      </c>
      <c r="AX278" s="13" t="s">
        <v>75</v>
      </c>
      <c r="AY278" s="204" t="s">
        <v>130</v>
      </c>
    </row>
    <row r="279" spans="1:65" s="15" customFormat="1" ht="11.25">
      <c r="B279" s="215"/>
      <c r="C279" s="216"/>
      <c r="D279" s="195" t="s">
        <v>141</v>
      </c>
      <c r="E279" s="217" t="s">
        <v>21</v>
      </c>
      <c r="F279" s="218" t="s">
        <v>156</v>
      </c>
      <c r="G279" s="216"/>
      <c r="H279" s="219">
        <v>56.344000000000001</v>
      </c>
      <c r="I279" s="220"/>
      <c r="J279" s="216"/>
      <c r="K279" s="216"/>
      <c r="L279" s="221"/>
      <c r="M279" s="222"/>
      <c r="N279" s="223"/>
      <c r="O279" s="223"/>
      <c r="P279" s="223"/>
      <c r="Q279" s="223"/>
      <c r="R279" s="223"/>
      <c r="S279" s="223"/>
      <c r="T279" s="224"/>
      <c r="AT279" s="225" t="s">
        <v>141</v>
      </c>
      <c r="AU279" s="225" t="s">
        <v>85</v>
      </c>
      <c r="AV279" s="15" t="s">
        <v>137</v>
      </c>
      <c r="AW279" s="15" t="s">
        <v>36</v>
      </c>
      <c r="AX279" s="15" t="s">
        <v>83</v>
      </c>
      <c r="AY279" s="225" t="s">
        <v>130</v>
      </c>
    </row>
    <row r="280" spans="1:65" s="2" customFormat="1" ht="24.2" customHeight="1">
      <c r="A280" s="36"/>
      <c r="B280" s="37"/>
      <c r="C280" s="175" t="s">
        <v>379</v>
      </c>
      <c r="D280" s="175" t="s">
        <v>132</v>
      </c>
      <c r="E280" s="176" t="s">
        <v>380</v>
      </c>
      <c r="F280" s="177" t="s">
        <v>381</v>
      </c>
      <c r="G280" s="178" t="s">
        <v>212</v>
      </c>
      <c r="H280" s="179">
        <v>1</v>
      </c>
      <c r="I280" s="180"/>
      <c r="J280" s="181">
        <f>ROUND(I280*H280,2)</f>
        <v>0</v>
      </c>
      <c r="K280" s="177" t="s">
        <v>136</v>
      </c>
      <c r="L280" s="41"/>
      <c r="M280" s="182" t="s">
        <v>21</v>
      </c>
      <c r="N280" s="183" t="s">
        <v>46</v>
      </c>
      <c r="O280" s="66"/>
      <c r="P280" s="184">
        <f>O280*H280</f>
        <v>0</v>
      </c>
      <c r="Q280" s="184">
        <v>0.22394</v>
      </c>
      <c r="R280" s="184">
        <f>Q280*H280</f>
        <v>0.22394</v>
      </c>
      <c r="S280" s="184">
        <v>0</v>
      </c>
      <c r="T280" s="185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6" t="s">
        <v>137</v>
      </c>
      <c r="AT280" s="186" t="s">
        <v>132</v>
      </c>
      <c r="AU280" s="186" t="s">
        <v>85</v>
      </c>
      <c r="AY280" s="19" t="s">
        <v>130</v>
      </c>
      <c r="BE280" s="187">
        <f>IF(N280="základní",J280,0)</f>
        <v>0</v>
      </c>
      <c r="BF280" s="187">
        <f>IF(N280="snížená",J280,0)</f>
        <v>0</v>
      </c>
      <c r="BG280" s="187">
        <f>IF(N280="zákl. přenesená",J280,0)</f>
        <v>0</v>
      </c>
      <c r="BH280" s="187">
        <f>IF(N280="sníž. přenesená",J280,0)</f>
        <v>0</v>
      </c>
      <c r="BI280" s="187">
        <f>IF(N280="nulová",J280,0)</f>
        <v>0</v>
      </c>
      <c r="BJ280" s="19" t="s">
        <v>83</v>
      </c>
      <c r="BK280" s="187">
        <f>ROUND(I280*H280,2)</f>
        <v>0</v>
      </c>
      <c r="BL280" s="19" t="s">
        <v>137</v>
      </c>
      <c r="BM280" s="186" t="s">
        <v>382</v>
      </c>
    </row>
    <row r="281" spans="1:65" s="2" customFormat="1" ht="11.25">
      <c r="A281" s="36"/>
      <c r="B281" s="37"/>
      <c r="C281" s="38"/>
      <c r="D281" s="188" t="s">
        <v>139</v>
      </c>
      <c r="E281" s="38"/>
      <c r="F281" s="189" t="s">
        <v>383</v>
      </c>
      <c r="G281" s="38"/>
      <c r="H281" s="38"/>
      <c r="I281" s="190"/>
      <c r="J281" s="38"/>
      <c r="K281" s="38"/>
      <c r="L281" s="41"/>
      <c r="M281" s="191"/>
      <c r="N281" s="192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139</v>
      </c>
      <c r="AU281" s="19" t="s">
        <v>85</v>
      </c>
    </row>
    <row r="282" spans="1:65" s="2" customFormat="1" ht="24.2" customHeight="1">
      <c r="A282" s="36"/>
      <c r="B282" s="37"/>
      <c r="C282" s="237" t="s">
        <v>384</v>
      </c>
      <c r="D282" s="237" t="s">
        <v>356</v>
      </c>
      <c r="E282" s="238" t="s">
        <v>385</v>
      </c>
      <c r="F282" s="239" t="s">
        <v>386</v>
      </c>
      <c r="G282" s="240" t="s">
        <v>212</v>
      </c>
      <c r="H282" s="241">
        <v>1</v>
      </c>
      <c r="I282" s="242"/>
      <c r="J282" s="243">
        <f>ROUND(I282*H282,2)</f>
        <v>0</v>
      </c>
      <c r="K282" s="239" t="s">
        <v>136</v>
      </c>
      <c r="L282" s="244"/>
      <c r="M282" s="245" t="s">
        <v>21</v>
      </c>
      <c r="N282" s="246" t="s">
        <v>46</v>
      </c>
      <c r="O282" s="66"/>
      <c r="P282" s="184">
        <f>O282*H282</f>
        <v>0</v>
      </c>
      <c r="Q282" s="184">
        <v>6.8000000000000005E-2</v>
      </c>
      <c r="R282" s="184">
        <f>Q282*H282</f>
        <v>6.8000000000000005E-2</v>
      </c>
      <c r="S282" s="184">
        <v>0</v>
      </c>
      <c r="T282" s="185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6" t="s">
        <v>187</v>
      </c>
      <c r="AT282" s="186" t="s">
        <v>356</v>
      </c>
      <c r="AU282" s="186" t="s">
        <v>85</v>
      </c>
      <c r="AY282" s="19" t="s">
        <v>130</v>
      </c>
      <c r="BE282" s="187">
        <f>IF(N282="základní",J282,0)</f>
        <v>0</v>
      </c>
      <c r="BF282" s="187">
        <f>IF(N282="snížená",J282,0)</f>
        <v>0</v>
      </c>
      <c r="BG282" s="187">
        <f>IF(N282="zákl. přenesená",J282,0)</f>
        <v>0</v>
      </c>
      <c r="BH282" s="187">
        <f>IF(N282="sníž. přenesená",J282,0)</f>
        <v>0</v>
      </c>
      <c r="BI282" s="187">
        <f>IF(N282="nulová",J282,0)</f>
        <v>0</v>
      </c>
      <c r="BJ282" s="19" t="s">
        <v>83</v>
      </c>
      <c r="BK282" s="187">
        <f>ROUND(I282*H282,2)</f>
        <v>0</v>
      </c>
      <c r="BL282" s="19" t="s">
        <v>137</v>
      </c>
      <c r="BM282" s="186" t="s">
        <v>387</v>
      </c>
    </row>
    <row r="283" spans="1:65" s="2" customFormat="1" ht="33" customHeight="1">
      <c r="A283" s="36"/>
      <c r="B283" s="37"/>
      <c r="C283" s="175" t="s">
        <v>388</v>
      </c>
      <c r="D283" s="175" t="s">
        <v>132</v>
      </c>
      <c r="E283" s="176" t="s">
        <v>389</v>
      </c>
      <c r="F283" s="177" t="s">
        <v>390</v>
      </c>
      <c r="G283" s="178" t="s">
        <v>183</v>
      </c>
      <c r="H283" s="179">
        <v>1.823</v>
      </c>
      <c r="I283" s="180"/>
      <c r="J283" s="181">
        <f>ROUND(I283*H283,2)</f>
        <v>0</v>
      </c>
      <c r="K283" s="177" t="s">
        <v>136</v>
      </c>
      <c r="L283" s="41"/>
      <c r="M283" s="182" t="s">
        <v>21</v>
      </c>
      <c r="N283" s="183" t="s">
        <v>46</v>
      </c>
      <c r="O283" s="66"/>
      <c r="P283" s="184">
        <f>O283*H283</f>
        <v>0</v>
      </c>
      <c r="Q283" s="184">
        <v>2.3010199999999998</v>
      </c>
      <c r="R283" s="184">
        <f>Q283*H283</f>
        <v>4.1947594599999993</v>
      </c>
      <c r="S283" s="184">
        <v>0</v>
      </c>
      <c r="T283" s="185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6" t="s">
        <v>137</v>
      </c>
      <c r="AT283" s="186" t="s">
        <v>132</v>
      </c>
      <c r="AU283" s="186" t="s">
        <v>85</v>
      </c>
      <c r="AY283" s="19" t="s">
        <v>130</v>
      </c>
      <c r="BE283" s="187">
        <f>IF(N283="základní",J283,0)</f>
        <v>0</v>
      </c>
      <c r="BF283" s="187">
        <f>IF(N283="snížená",J283,0)</f>
        <v>0</v>
      </c>
      <c r="BG283" s="187">
        <f>IF(N283="zákl. přenesená",J283,0)</f>
        <v>0</v>
      </c>
      <c r="BH283" s="187">
        <f>IF(N283="sníž. přenesená",J283,0)</f>
        <v>0</v>
      </c>
      <c r="BI283" s="187">
        <f>IF(N283="nulová",J283,0)</f>
        <v>0</v>
      </c>
      <c r="BJ283" s="19" t="s">
        <v>83</v>
      </c>
      <c r="BK283" s="187">
        <f>ROUND(I283*H283,2)</f>
        <v>0</v>
      </c>
      <c r="BL283" s="19" t="s">
        <v>137</v>
      </c>
      <c r="BM283" s="186" t="s">
        <v>391</v>
      </c>
    </row>
    <row r="284" spans="1:65" s="2" customFormat="1" ht="11.25">
      <c r="A284" s="36"/>
      <c r="B284" s="37"/>
      <c r="C284" s="38"/>
      <c r="D284" s="188" t="s">
        <v>139</v>
      </c>
      <c r="E284" s="38"/>
      <c r="F284" s="189" t="s">
        <v>392</v>
      </c>
      <c r="G284" s="38"/>
      <c r="H284" s="38"/>
      <c r="I284" s="190"/>
      <c r="J284" s="38"/>
      <c r="K284" s="38"/>
      <c r="L284" s="41"/>
      <c r="M284" s="191"/>
      <c r="N284" s="192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139</v>
      </c>
      <c r="AU284" s="19" t="s">
        <v>85</v>
      </c>
    </row>
    <row r="285" spans="1:65" s="13" customFormat="1" ht="11.25">
      <c r="B285" s="193"/>
      <c r="C285" s="194"/>
      <c r="D285" s="195" t="s">
        <v>141</v>
      </c>
      <c r="E285" s="196" t="s">
        <v>21</v>
      </c>
      <c r="F285" s="197" t="s">
        <v>393</v>
      </c>
      <c r="G285" s="194"/>
      <c r="H285" s="198">
        <v>0.627</v>
      </c>
      <c r="I285" s="199"/>
      <c r="J285" s="194"/>
      <c r="K285" s="194"/>
      <c r="L285" s="200"/>
      <c r="M285" s="201"/>
      <c r="N285" s="202"/>
      <c r="O285" s="202"/>
      <c r="P285" s="202"/>
      <c r="Q285" s="202"/>
      <c r="R285" s="202"/>
      <c r="S285" s="202"/>
      <c r="T285" s="203"/>
      <c r="AT285" s="204" t="s">
        <v>141</v>
      </c>
      <c r="AU285" s="204" t="s">
        <v>85</v>
      </c>
      <c r="AV285" s="13" t="s">
        <v>85</v>
      </c>
      <c r="AW285" s="13" t="s">
        <v>36</v>
      </c>
      <c r="AX285" s="13" t="s">
        <v>75</v>
      </c>
      <c r="AY285" s="204" t="s">
        <v>130</v>
      </c>
    </row>
    <row r="286" spans="1:65" s="13" customFormat="1" ht="11.25">
      <c r="B286" s="193"/>
      <c r="C286" s="194"/>
      <c r="D286" s="195" t="s">
        <v>141</v>
      </c>
      <c r="E286" s="196" t="s">
        <v>21</v>
      </c>
      <c r="F286" s="197" t="s">
        <v>394</v>
      </c>
      <c r="G286" s="194"/>
      <c r="H286" s="198">
        <v>0.433</v>
      </c>
      <c r="I286" s="199"/>
      <c r="J286" s="194"/>
      <c r="K286" s="194"/>
      <c r="L286" s="200"/>
      <c r="M286" s="201"/>
      <c r="N286" s="202"/>
      <c r="O286" s="202"/>
      <c r="P286" s="202"/>
      <c r="Q286" s="202"/>
      <c r="R286" s="202"/>
      <c r="S286" s="202"/>
      <c r="T286" s="203"/>
      <c r="AT286" s="204" t="s">
        <v>141</v>
      </c>
      <c r="AU286" s="204" t="s">
        <v>85</v>
      </c>
      <c r="AV286" s="13" t="s">
        <v>85</v>
      </c>
      <c r="AW286" s="13" t="s">
        <v>36</v>
      </c>
      <c r="AX286" s="13" t="s">
        <v>75</v>
      </c>
      <c r="AY286" s="204" t="s">
        <v>130</v>
      </c>
    </row>
    <row r="287" spans="1:65" s="13" customFormat="1" ht="11.25">
      <c r="B287" s="193"/>
      <c r="C287" s="194"/>
      <c r="D287" s="195" t="s">
        <v>141</v>
      </c>
      <c r="E287" s="196" t="s">
        <v>21</v>
      </c>
      <c r="F287" s="197" t="s">
        <v>395</v>
      </c>
      <c r="G287" s="194"/>
      <c r="H287" s="198">
        <v>0.26</v>
      </c>
      <c r="I287" s="199"/>
      <c r="J287" s="194"/>
      <c r="K287" s="194"/>
      <c r="L287" s="200"/>
      <c r="M287" s="201"/>
      <c r="N287" s="202"/>
      <c r="O287" s="202"/>
      <c r="P287" s="202"/>
      <c r="Q287" s="202"/>
      <c r="R287" s="202"/>
      <c r="S287" s="202"/>
      <c r="T287" s="203"/>
      <c r="AT287" s="204" t="s">
        <v>141</v>
      </c>
      <c r="AU287" s="204" t="s">
        <v>85</v>
      </c>
      <c r="AV287" s="13" t="s">
        <v>85</v>
      </c>
      <c r="AW287" s="13" t="s">
        <v>36</v>
      </c>
      <c r="AX287" s="13" t="s">
        <v>75</v>
      </c>
      <c r="AY287" s="204" t="s">
        <v>130</v>
      </c>
    </row>
    <row r="288" spans="1:65" s="13" customFormat="1" ht="11.25">
      <c r="B288" s="193"/>
      <c r="C288" s="194"/>
      <c r="D288" s="195" t="s">
        <v>141</v>
      </c>
      <c r="E288" s="196" t="s">
        <v>21</v>
      </c>
      <c r="F288" s="197" t="s">
        <v>396</v>
      </c>
      <c r="G288" s="194"/>
      <c r="H288" s="198">
        <v>0.19</v>
      </c>
      <c r="I288" s="199"/>
      <c r="J288" s="194"/>
      <c r="K288" s="194"/>
      <c r="L288" s="200"/>
      <c r="M288" s="201"/>
      <c r="N288" s="202"/>
      <c r="O288" s="202"/>
      <c r="P288" s="202"/>
      <c r="Q288" s="202"/>
      <c r="R288" s="202"/>
      <c r="S288" s="202"/>
      <c r="T288" s="203"/>
      <c r="AT288" s="204" t="s">
        <v>141</v>
      </c>
      <c r="AU288" s="204" t="s">
        <v>85</v>
      </c>
      <c r="AV288" s="13" t="s">
        <v>85</v>
      </c>
      <c r="AW288" s="13" t="s">
        <v>36</v>
      </c>
      <c r="AX288" s="13" t="s">
        <v>75</v>
      </c>
      <c r="AY288" s="204" t="s">
        <v>130</v>
      </c>
    </row>
    <row r="289" spans="1:65" s="13" customFormat="1" ht="11.25">
      <c r="B289" s="193"/>
      <c r="C289" s="194"/>
      <c r="D289" s="195" t="s">
        <v>141</v>
      </c>
      <c r="E289" s="196" t="s">
        <v>21</v>
      </c>
      <c r="F289" s="197" t="s">
        <v>397</v>
      </c>
      <c r="G289" s="194"/>
      <c r="H289" s="198">
        <v>0.14399999999999999</v>
      </c>
      <c r="I289" s="199"/>
      <c r="J289" s="194"/>
      <c r="K289" s="194"/>
      <c r="L289" s="200"/>
      <c r="M289" s="201"/>
      <c r="N289" s="202"/>
      <c r="O289" s="202"/>
      <c r="P289" s="202"/>
      <c r="Q289" s="202"/>
      <c r="R289" s="202"/>
      <c r="S289" s="202"/>
      <c r="T289" s="203"/>
      <c r="AT289" s="204" t="s">
        <v>141</v>
      </c>
      <c r="AU289" s="204" t="s">
        <v>85</v>
      </c>
      <c r="AV289" s="13" t="s">
        <v>85</v>
      </c>
      <c r="AW289" s="13" t="s">
        <v>36</v>
      </c>
      <c r="AX289" s="13" t="s">
        <v>75</v>
      </c>
      <c r="AY289" s="204" t="s">
        <v>130</v>
      </c>
    </row>
    <row r="290" spans="1:65" s="13" customFormat="1" ht="11.25">
      <c r="B290" s="193"/>
      <c r="C290" s="194"/>
      <c r="D290" s="195" t="s">
        <v>141</v>
      </c>
      <c r="E290" s="196" t="s">
        <v>21</v>
      </c>
      <c r="F290" s="197" t="s">
        <v>398</v>
      </c>
      <c r="G290" s="194"/>
      <c r="H290" s="198">
        <v>0.16900000000000001</v>
      </c>
      <c r="I290" s="199"/>
      <c r="J290" s="194"/>
      <c r="K290" s="194"/>
      <c r="L290" s="200"/>
      <c r="M290" s="201"/>
      <c r="N290" s="202"/>
      <c r="O290" s="202"/>
      <c r="P290" s="202"/>
      <c r="Q290" s="202"/>
      <c r="R290" s="202"/>
      <c r="S290" s="202"/>
      <c r="T290" s="203"/>
      <c r="AT290" s="204" t="s">
        <v>141</v>
      </c>
      <c r="AU290" s="204" t="s">
        <v>85</v>
      </c>
      <c r="AV290" s="13" t="s">
        <v>85</v>
      </c>
      <c r="AW290" s="13" t="s">
        <v>36</v>
      </c>
      <c r="AX290" s="13" t="s">
        <v>75</v>
      </c>
      <c r="AY290" s="204" t="s">
        <v>130</v>
      </c>
    </row>
    <row r="291" spans="1:65" s="15" customFormat="1" ht="11.25">
      <c r="B291" s="215"/>
      <c r="C291" s="216"/>
      <c r="D291" s="195" t="s">
        <v>141</v>
      </c>
      <c r="E291" s="217" t="s">
        <v>21</v>
      </c>
      <c r="F291" s="218" t="s">
        <v>156</v>
      </c>
      <c r="G291" s="216"/>
      <c r="H291" s="219">
        <v>1.823</v>
      </c>
      <c r="I291" s="220"/>
      <c r="J291" s="216"/>
      <c r="K291" s="216"/>
      <c r="L291" s="221"/>
      <c r="M291" s="222"/>
      <c r="N291" s="223"/>
      <c r="O291" s="223"/>
      <c r="P291" s="223"/>
      <c r="Q291" s="223"/>
      <c r="R291" s="223"/>
      <c r="S291" s="223"/>
      <c r="T291" s="224"/>
      <c r="AT291" s="225" t="s">
        <v>141</v>
      </c>
      <c r="AU291" s="225" t="s">
        <v>85</v>
      </c>
      <c r="AV291" s="15" t="s">
        <v>137</v>
      </c>
      <c r="AW291" s="15" t="s">
        <v>36</v>
      </c>
      <c r="AX291" s="15" t="s">
        <v>83</v>
      </c>
      <c r="AY291" s="225" t="s">
        <v>130</v>
      </c>
    </row>
    <row r="292" spans="1:65" s="2" customFormat="1" ht="44.25" customHeight="1">
      <c r="A292" s="36"/>
      <c r="B292" s="37"/>
      <c r="C292" s="175" t="s">
        <v>399</v>
      </c>
      <c r="D292" s="175" t="s">
        <v>132</v>
      </c>
      <c r="E292" s="176" t="s">
        <v>400</v>
      </c>
      <c r="F292" s="177" t="s">
        <v>401</v>
      </c>
      <c r="G292" s="178" t="s">
        <v>183</v>
      </c>
      <c r="H292" s="179">
        <v>1.35</v>
      </c>
      <c r="I292" s="180"/>
      <c r="J292" s="181">
        <f>ROUND(I292*H292,2)</f>
        <v>0</v>
      </c>
      <c r="K292" s="177" t="s">
        <v>136</v>
      </c>
      <c r="L292" s="41"/>
      <c r="M292" s="182" t="s">
        <v>21</v>
      </c>
      <c r="N292" s="183" t="s">
        <v>46</v>
      </c>
      <c r="O292" s="66"/>
      <c r="P292" s="184">
        <f>O292*H292</f>
        <v>0</v>
      </c>
      <c r="Q292" s="184">
        <v>2.3010199999999998</v>
      </c>
      <c r="R292" s="184">
        <f>Q292*H292</f>
        <v>3.1063770000000002</v>
      </c>
      <c r="S292" s="184">
        <v>0</v>
      </c>
      <c r="T292" s="185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6" t="s">
        <v>137</v>
      </c>
      <c r="AT292" s="186" t="s">
        <v>132</v>
      </c>
      <c r="AU292" s="186" t="s">
        <v>85</v>
      </c>
      <c r="AY292" s="19" t="s">
        <v>130</v>
      </c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19" t="s">
        <v>83</v>
      </c>
      <c r="BK292" s="187">
        <f>ROUND(I292*H292,2)</f>
        <v>0</v>
      </c>
      <c r="BL292" s="19" t="s">
        <v>137</v>
      </c>
      <c r="BM292" s="186" t="s">
        <v>402</v>
      </c>
    </row>
    <row r="293" spans="1:65" s="2" customFormat="1" ht="11.25">
      <c r="A293" s="36"/>
      <c r="B293" s="37"/>
      <c r="C293" s="38"/>
      <c r="D293" s="188" t="s">
        <v>139</v>
      </c>
      <c r="E293" s="38"/>
      <c r="F293" s="189" t="s">
        <v>403</v>
      </c>
      <c r="G293" s="38"/>
      <c r="H293" s="38"/>
      <c r="I293" s="190"/>
      <c r="J293" s="38"/>
      <c r="K293" s="38"/>
      <c r="L293" s="41"/>
      <c r="M293" s="191"/>
      <c r="N293" s="192"/>
      <c r="O293" s="66"/>
      <c r="P293" s="66"/>
      <c r="Q293" s="66"/>
      <c r="R293" s="66"/>
      <c r="S293" s="66"/>
      <c r="T293" s="67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9" t="s">
        <v>139</v>
      </c>
      <c r="AU293" s="19" t="s">
        <v>85</v>
      </c>
    </row>
    <row r="294" spans="1:65" s="13" customFormat="1" ht="11.25">
      <c r="B294" s="193"/>
      <c r="C294" s="194"/>
      <c r="D294" s="195" t="s">
        <v>141</v>
      </c>
      <c r="E294" s="196" t="s">
        <v>21</v>
      </c>
      <c r="F294" s="197" t="s">
        <v>404</v>
      </c>
      <c r="G294" s="194"/>
      <c r="H294" s="198">
        <v>0.96599999999999997</v>
      </c>
      <c r="I294" s="199"/>
      <c r="J294" s="194"/>
      <c r="K294" s="194"/>
      <c r="L294" s="200"/>
      <c r="M294" s="201"/>
      <c r="N294" s="202"/>
      <c r="O294" s="202"/>
      <c r="P294" s="202"/>
      <c r="Q294" s="202"/>
      <c r="R294" s="202"/>
      <c r="S294" s="202"/>
      <c r="T294" s="203"/>
      <c r="AT294" s="204" t="s">
        <v>141</v>
      </c>
      <c r="AU294" s="204" t="s">
        <v>85</v>
      </c>
      <c r="AV294" s="13" t="s">
        <v>85</v>
      </c>
      <c r="AW294" s="13" t="s">
        <v>36</v>
      </c>
      <c r="AX294" s="13" t="s">
        <v>75</v>
      </c>
      <c r="AY294" s="204" t="s">
        <v>130</v>
      </c>
    </row>
    <row r="295" spans="1:65" s="13" customFormat="1" ht="11.25">
      <c r="B295" s="193"/>
      <c r="C295" s="194"/>
      <c r="D295" s="195" t="s">
        <v>141</v>
      </c>
      <c r="E295" s="196" t="s">
        <v>21</v>
      </c>
      <c r="F295" s="197" t="s">
        <v>405</v>
      </c>
      <c r="G295" s="194"/>
      <c r="H295" s="198">
        <v>0.38400000000000001</v>
      </c>
      <c r="I295" s="199"/>
      <c r="J295" s="194"/>
      <c r="K295" s="194"/>
      <c r="L295" s="200"/>
      <c r="M295" s="201"/>
      <c r="N295" s="202"/>
      <c r="O295" s="202"/>
      <c r="P295" s="202"/>
      <c r="Q295" s="202"/>
      <c r="R295" s="202"/>
      <c r="S295" s="202"/>
      <c r="T295" s="203"/>
      <c r="AT295" s="204" t="s">
        <v>141</v>
      </c>
      <c r="AU295" s="204" t="s">
        <v>85</v>
      </c>
      <c r="AV295" s="13" t="s">
        <v>85</v>
      </c>
      <c r="AW295" s="13" t="s">
        <v>36</v>
      </c>
      <c r="AX295" s="13" t="s">
        <v>75</v>
      </c>
      <c r="AY295" s="204" t="s">
        <v>130</v>
      </c>
    </row>
    <row r="296" spans="1:65" s="15" customFormat="1" ht="11.25">
      <c r="B296" s="215"/>
      <c r="C296" s="216"/>
      <c r="D296" s="195" t="s">
        <v>141</v>
      </c>
      <c r="E296" s="217" t="s">
        <v>21</v>
      </c>
      <c r="F296" s="218" t="s">
        <v>156</v>
      </c>
      <c r="G296" s="216"/>
      <c r="H296" s="219">
        <v>1.35</v>
      </c>
      <c r="I296" s="220"/>
      <c r="J296" s="216"/>
      <c r="K296" s="216"/>
      <c r="L296" s="221"/>
      <c r="M296" s="222"/>
      <c r="N296" s="223"/>
      <c r="O296" s="223"/>
      <c r="P296" s="223"/>
      <c r="Q296" s="223"/>
      <c r="R296" s="223"/>
      <c r="S296" s="223"/>
      <c r="T296" s="224"/>
      <c r="AT296" s="225" t="s">
        <v>141</v>
      </c>
      <c r="AU296" s="225" t="s">
        <v>85</v>
      </c>
      <c r="AV296" s="15" t="s">
        <v>137</v>
      </c>
      <c r="AW296" s="15" t="s">
        <v>36</v>
      </c>
      <c r="AX296" s="15" t="s">
        <v>83</v>
      </c>
      <c r="AY296" s="225" t="s">
        <v>130</v>
      </c>
    </row>
    <row r="297" spans="1:65" s="2" customFormat="1" ht="37.9" customHeight="1">
      <c r="A297" s="36"/>
      <c r="B297" s="37"/>
      <c r="C297" s="175" t="s">
        <v>406</v>
      </c>
      <c r="D297" s="175" t="s">
        <v>132</v>
      </c>
      <c r="E297" s="176" t="s">
        <v>407</v>
      </c>
      <c r="F297" s="177" t="s">
        <v>408</v>
      </c>
      <c r="G297" s="178" t="s">
        <v>135</v>
      </c>
      <c r="H297" s="179">
        <v>20.292999999999999</v>
      </c>
      <c r="I297" s="180"/>
      <c r="J297" s="181">
        <f>ROUND(I297*H297,2)</f>
        <v>0</v>
      </c>
      <c r="K297" s="177" t="s">
        <v>136</v>
      </c>
      <c r="L297" s="41"/>
      <c r="M297" s="182" t="s">
        <v>21</v>
      </c>
      <c r="N297" s="183" t="s">
        <v>46</v>
      </c>
      <c r="O297" s="66"/>
      <c r="P297" s="184">
        <f>O297*H297</f>
        <v>0</v>
      </c>
      <c r="Q297" s="184">
        <v>6.3200000000000001E-3</v>
      </c>
      <c r="R297" s="184">
        <f>Q297*H297</f>
        <v>0.12825175999999999</v>
      </c>
      <c r="S297" s="184">
        <v>0</v>
      </c>
      <c r="T297" s="185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6" t="s">
        <v>137</v>
      </c>
      <c r="AT297" s="186" t="s">
        <v>132</v>
      </c>
      <c r="AU297" s="186" t="s">
        <v>85</v>
      </c>
      <c r="AY297" s="19" t="s">
        <v>130</v>
      </c>
      <c r="BE297" s="187">
        <f>IF(N297="základní",J297,0)</f>
        <v>0</v>
      </c>
      <c r="BF297" s="187">
        <f>IF(N297="snížená",J297,0)</f>
        <v>0</v>
      </c>
      <c r="BG297" s="187">
        <f>IF(N297="zákl. přenesená",J297,0)</f>
        <v>0</v>
      </c>
      <c r="BH297" s="187">
        <f>IF(N297="sníž. přenesená",J297,0)</f>
        <v>0</v>
      </c>
      <c r="BI297" s="187">
        <f>IF(N297="nulová",J297,0)</f>
        <v>0</v>
      </c>
      <c r="BJ297" s="19" t="s">
        <v>83</v>
      </c>
      <c r="BK297" s="187">
        <f>ROUND(I297*H297,2)</f>
        <v>0</v>
      </c>
      <c r="BL297" s="19" t="s">
        <v>137</v>
      </c>
      <c r="BM297" s="186" t="s">
        <v>409</v>
      </c>
    </row>
    <row r="298" spans="1:65" s="2" customFormat="1" ht="11.25">
      <c r="A298" s="36"/>
      <c r="B298" s="37"/>
      <c r="C298" s="38"/>
      <c r="D298" s="188" t="s">
        <v>139</v>
      </c>
      <c r="E298" s="38"/>
      <c r="F298" s="189" t="s">
        <v>410</v>
      </c>
      <c r="G298" s="38"/>
      <c r="H298" s="38"/>
      <c r="I298" s="190"/>
      <c r="J298" s="38"/>
      <c r="K298" s="38"/>
      <c r="L298" s="41"/>
      <c r="M298" s="191"/>
      <c r="N298" s="192"/>
      <c r="O298" s="66"/>
      <c r="P298" s="66"/>
      <c r="Q298" s="66"/>
      <c r="R298" s="66"/>
      <c r="S298" s="66"/>
      <c r="T298" s="67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9" t="s">
        <v>139</v>
      </c>
      <c r="AU298" s="19" t="s">
        <v>85</v>
      </c>
    </row>
    <row r="299" spans="1:65" s="13" customFormat="1" ht="11.25">
      <c r="B299" s="193"/>
      <c r="C299" s="194"/>
      <c r="D299" s="195" t="s">
        <v>141</v>
      </c>
      <c r="E299" s="196" t="s">
        <v>21</v>
      </c>
      <c r="F299" s="197" t="s">
        <v>411</v>
      </c>
      <c r="G299" s="194"/>
      <c r="H299" s="198">
        <v>6.42</v>
      </c>
      <c r="I299" s="199"/>
      <c r="J299" s="194"/>
      <c r="K299" s="194"/>
      <c r="L299" s="200"/>
      <c r="M299" s="201"/>
      <c r="N299" s="202"/>
      <c r="O299" s="202"/>
      <c r="P299" s="202"/>
      <c r="Q299" s="202"/>
      <c r="R299" s="202"/>
      <c r="S299" s="202"/>
      <c r="T299" s="203"/>
      <c r="AT299" s="204" t="s">
        <v>141</v>
      </c>
      <c r="AU299" s="204" t="s">
        <v>85</v>
      </c>
      <c r="AV299" s="13" t="s">
        <v>85</v>
      </c>
      <c r="AW299" s="13" t="s">
        <v>36</v>
      </c>
      <c r="AX299" s="13" t="s">
        <v>75</v>
      </c>
      <c r="AY299" s="204" t="s">
        <v>130</v>
      </c>
    </row>
    <row r="300" spans="1:65" s="13" customFormat="1" ht="11.25">
      <c r="B300" s="193"/>
      <c r="C300" s="194"/>
      <c r="D300" s="195" t="s">
        <v>141</v>
      </c>
      <c r="E300" s="196" t="s">
        <v>21</v>
      </c>
      <c r="F300" s="197" t="s">
        <v>412</v>
      </c>
      <c r="G300" s="194"/>
      <c r="H300" s="198">
        <v>4.0880000000000001</v>
      </c>
      <c r="I300" s="199"/>
      <c r="J300" s="194"/>
      <c r="K300" s="194"/>
      <c r="L300" s="200"/>
      <c r="M300" s="201"/>
      <c r="N300" s="202"/>
      <c r="O300" s="202"/>
      <c r="P300" s="202"/>
      <c r="Q300" s="202"/>
      <c r="R300" s="202"/>
      <c r="S300" s="202"/>
      <c r="T300" s="203"/>
      <c r="AT300" s="204" t="s">
        <v>141</v>
      </c>
      <c r="AU300" s="204" t="s">
        <v>85</v>
      </c>
      <c r="AV300" s="13" t="s">
        <v>85</v>
      </c>
      <c r="AW300" s="13" t="s">
        <v>36</v>
      </c>
      <c r="AX300" s="13" t="s">
        <v>75</v>
      </c>
      <c r="AY300" s="204" t="s">
        <v>130</v>
      </c>
    </row>
    <row r="301" spans="1:65" s="13" customFormat="1" ht="11.25">
      <c r="B301" s="193"/>
      <c r="C301" s="194"/>
      <c r="D301" s="195" t="s">
        <v>141</v>
      </c>
      <c r="E301" s="196" t="s">
        <v>21</v>
      </c>
      <c r="F301" s="197" t="s">
        <v>413</v>
      </c>
      <c r="G301" s="194"/>
      <c r="H301" s="198">
        <v>2.4529999999999998</v>
      </c>
      <c r="I301" s="199"/>
      <c r="J301" s="194"/>
      <c r="K301" s="194"/>
      <c r="L301" s="200"/>
      <c r="M301" s="201"/>
      <c r="N301" s="202"/>
      <c r="O301" s="202"/>
      <c r="P301" s="202"/>
      <c r="Q301" s="202"/>
      <c r="R301" s="202"/>
      <c r="S301" s="202"/>
      <c r="T301" s="203"/>
      <c r="AT301" s="204" t="s">
        <v>141</v>
      </c>
      <c r="AU301" s="204" t="s">
        <v>85</v>
      </c>
      <c r="AV301" s="13" t="s">
        <v>85</v>
      </c>
      <c r="AW301" s="13" t="s">
        <v>36</v>
      </c>
      <c r="AX301" s="13" t="s">
        <v>75</v>
      </c>
      <c r="AY301" s="204" t="s">
        <v>130</v>
      </c>
    </row>
    <row r="302" spans="1:65" s="13" customFormat="1" ht="11.25">
      <c r="B302" s="193"/>
      <c r="C302" s="194"/>
      <c r="D302" s="195" t="s">
        <v>141</v>
      </c>
      <c r="E302" s="196" t="s">
        <v>21</v>
      </c>
      <c r="F302" s="197" t="s">
        <v>414</v>
      </c>
      <c r="G302" s="194"/>
      <c r="H302" s="198">
        <v>1.665</v>
      </c>
      <c r="I302" s="199"/>
      <c r="J302" s="194"/>
      <c r="K302" s="194"/>
      <c r="L302" s="200"/>
      <c r="M302" s="201"/>
      <c r="N302" s="202"/>
      <c r="O302" s="202"/>
      <c r="P302" s="202"/>
      <c r="Q302" s="202"/>
      <c r="R302" s="202"/>
      <c r="S302" s="202"/>
      <c r="T302" s="203"/>
      <c r="AT302" s="204" t="s">
        <v>141</v>
      </c>
      <c r="AU302" s="204" t="s">
        <v>85</v>
      </c>
      <c r="AV302" s="13" t="s">
        <v>85</v>
      </c>
      <c r="AW302" s="13" t="s">
        <v>36</v>
      </c>
      <c r="AX302" s="13" t="s">
        <v>75</v>
      </c>
      <c r="AY302" s="204" t="s">
        <v>130</v>
      </c>
    </row>
    <row r="303" spans="1:65" s="13" customFormat="1" ht="11.25">
      <c r="B303" s="193"/>
      <c r="C303" s="194"/>
      <c r="D303" s="195" t="s">
        <v>141</v>
      </c>
      <c r="E303" s="196" t="s">
        <v>21</v>
      </c>
      <c r="F303" s="197" t="s">
        <v>415</v>
      </c>
      <c r="G303" s="194"/>
      <c r="H303" s="198">
        <v>1.4350000000000001</v>
      </c>
      <c r="I303" s="199"/>
      <c r="J303" s="194"/>
      <c r="K303" s="194"/>
      <c r="L303" s="200"/>
      <c r="M303" s="201"/>
      <c r="N303" s="202"/>
      <c r="O303" s="202"/>
      <c r="P303" s="202"/>
      <c r="Q303" s="202"/>
      <c r="R303" s="202"/>
      <c r="S303" s="202"/>
      <c r="T303" s="203"/>
      <c r="AT303" s="204" t="s">
        <v>141</v>
      </c>
      <c r="AU303" s="204" t="s">
        <v>85</v>
      </c>
      <c r="AV303" s="13" t="s">
        <v>85</v>
      </c>
      <c r="AW303" s="13" t="s">
        <v>36</v>
      </c>
      <c r="AX303" s="13" t="s">
        <v>75</v>
      </c>
      <c r="AY303" s="204" t="s">
        <v>130</v>
      </c>
    </row>
    <row r="304" spans="1:65" s="13" customFormat="1" ht="11.25">
      <c r="B304" s="193"/>
      <c r="C304" s="194"/>
      <c r="D304" s="195" t="s">
        <v>141</v>
      </c>
      <c r="E304" s="196" t="s">
        <v>21</v>
      </c>
      <c r="F304" s="197" t="s">
        <v>416</v>
      </c>
      <c r="G304" s="194"/>
      <c r="H304" s="198">
        <v>1.9319999999999999</v>
      </c>
      <c r="I304" s="199"/>
      <c r="J304" s="194"/>
      <c r="K304" s="194"/>
      <c r="L304" s="200"/>
      <c r="M304" s="201"/>
      <c r="N304" s="202"/>
      <c r="O304" s="202"/>
      <c r="P304" s="202"/>
      <c r="Q304" s="202"/>
      <c r="R304" s="202"/>
      <c r="S304" s="202"/>
      <c r="T304" s="203"/>
      <c r="AT304" s="204" t="s">
        <v>141</v>
      </c>
      <c r="AU304" s="204" t="s">
        <v>85</v>
      </c>
      <c r="AV304" s="13" t="s">
        <v>85</v>
      </c>
      <c r="AW304" s="13" t="s">
        <v>36</v>
      </c>
      <c r="AX304" s="13" t="s">
        <v>75</v>
      </c>
      <c r="AY304" s="204" t="s">
        <v>130</v>
      </c>
    </row>
    <row r="305" spans="1:65" s="13" customFormat="1" ht="11.25">
      <c r="B305" s="193"/>
      <c r="C305" s="194"/>
      <c r="D305" s="195" t="s">
        <v>141</v>
      </c>
      <c r="E305" s="196" t="s">
        <v>21</v>
      </c>
      <c r="F305" s="197" t="s">
        <v>417</v>
      </c>
      <c r="G305" s="194"/>
      <c r="H305" s="198">
        <v>1.34</v>
      </c>
      <c r="I305" s="199"/>
      <c r="J305" s="194"/>
      <c r="K305" s="194"/>
      <c r="L305" s="200"/>
      <c r="M305" s="201"/>
      <c r="N305" s="202"/>
      <c r="O305" s="202"/>
      <c r="P305" s="202"/>
      <c r="Q305" s="202"/>
      <c r="R305" s="202"/>
      <c r="S305" s="202"/>
      <c r="T305" s="203"/>
      <c r="AT305" s="204" t="s">
        <v>141</v>
      </c>
      <c r="AU305" s="204" t="s">
        <v>85</v>
      </c>
      <c r="AV305" s="13" t="s">
        <v>85</v>
      </c>
      <c r="AW305" s="13" t="s">
        <v>36</v>
      </c>
      <c r="AX305" s="13" t="s">
        <v>75</v>
      </c>
      <c r="AY305" s="204" t="s">
        <v>130</v>
      </c>
    </row>
    <row r="306" spans="1:65" s="13" customFormat="1" ht="11.25">
      <c r="B306" s="193"/>
      <c r="C306" s="194"/>
      <c r="D306" s="195" t="s">
        <v>141</v>
      </c>
      <c r="E306" s="196" t="s">
        <v>21</v>
      </c>
      <c r="F306" s="197" t="s">
        <v>418</v>
      </c>
      <c r="G306" s="194"/>
      <c r="H306" s="198">
        <v>0.96</v>
      </c>
      <c r="I306" s="199"/>
      <c r="J306" s="194"/>
      <c r="K306" s="194"/>
      <c r="L306" s="200"/>
      <c r="M306" s="201"/>
      <c r="N306" s="202"/>
      <c r="O306" s="202"/>
      <c r="P306" s="202"/>
      <c r="Q306" s="202"/>
      <c r="R306" s="202"/>
      <c r="S306" s="202"/>
      <c r="T306" s="203"/>
      <c r="AT306" s="204" t="s">
        <v>141</v>
      </c>
      <c r="AU306" s="204" t="s">
        <v>85</v>
      </c>
      <c r="AV306" s="13" t="s">
        <v>85</v>
      </c>
      <c r="AW306" s="13" t="s">
        <v>36</v>
      </c>
      <c r="AX306" s="13" t="s">
        <v>75</v>
      </c>
      <c r="AY306" s="204" t="s">
        <v>130</v>
      </c>
    </row>
    <row r="307" spans="1:65" s="15" customFormat="1" ht="11.25">
      <c r="B307" s="215"/>
      <c r="C307" s="216"/>
      <c r="D307" s="195" t="s">
        <v>141</v>
      </c>
      <c r="E307" s="217" t="s">
        <v>21</v>
      </c>
      <c r="F307" s="218" t="s">
        <v>156</v>
      </c>
      <c r="G307" s="216"/>
      <c r="H307" s="219">
        <v>20.292999999999999</v>
      </c>
      <c r="I307" s="220"/>
      <c r="J307" s="216"/>
      <c r="K307" s="216"/>
      <c r="L307" s="221"/>
      <c r="M307" s="222"/>
      <c r="N307" s="223"/>
      <c r="O307" s="223"/>
      <c r="P307" s="223"/>
      <c r="Q307" s="223"/>
      <c r="R307" s="223"/>
      <c r="S307" s="223"/>
      <c r="T307" s="224"/>
      <c r="AT307" s="225" t="s">
        <v>141</v>
      </c>
      <c r="AU307" s="225" t="s">
        <v>85</v>
      </c>
      <c r="AV307" s="15" t="s">
        <v>137</v>
      </c>
      <c r="AW307" s="15" t="s">
        <v>36</v>
      </c>
      <c r="AX307" s="15" t="s">
        <v>83</v>
      </c>
      <c r="AY307" s="225" t="s">
        <v>130</v>
      </c>
    </row>
    <row r="308" spans="1:65" s="2" customFormat="1" ht="24.2" customHeight="1">
      <c r="A308" s="36"/>
      <c r="B308" s="37"/>
      <c r="C308" s="175" t="s">
        <v>419</v>
      </c>
      <c r="D308" s="175" t="s">
        <v>132</v>
      </c>
      <c r="E308" s="176" t="s">
        <v>420</v>
      </c>
      <c r="F308" s="177" t="s">
        <v>421</v>
      </c>
      <c r="G308" s="178" t="s">
        <v>345</v>
      </c>
      <c r="H308" s="179">
        <v>0.123</v>
      </c>
      <c r="I308" s="180"/>
      <c r="J308" s="181">
        <f>ROUND(I308*H308,2)</f>
        <v>0</v>
      </c>
      <c r="K308" s="177" t="s">
        <v>136</v>
      </c>
      <c r="L308" s="41"/>
      <c r="M308" s="182" t="s">
        <v>21</v>
      </c>
      <c r="N308" s="183" t="s">
        <v>46</v>
      </c>
      <c r="O308" s="66"/>
      <c r="P308" s="184">
        <f>O308*H308</f>
        <v>0</v>
      </c>
      <c r="Q308" s="184">
        <v>1.06277</v>
      </c>
      <c r="R308" s="184">
        <f>Q308*H308</f>
        <v>0.13072070999999999</v>
      </c>
      <c r="S308" s="184">
        <v>0</v>
      </c>
      <c r="T308" s="185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6" t="s">
        <v>137</v>
      </c>
      <c r="AT308" s="186" t="s">
        <v>132</v>
      </c>
      <c r="AU308" s="186" t="s">
        <v>85</v>
      </c>
      <c r="AY308" s="19" t="s">
        <v>130</v>
      </c>
      <c r="BE308" s="187">
        <f>IF(N308="základní",J308,0)</f>
        <v>0</v>
      </c>
      <c r="BF308" s="187">
        <f>IF(N308="snížená",J308,0)</f>
        <v>0</v>
      </c>
      <c r="BG308" s="187">
        <f>IF(N308="zákl. přenesená",J308,0)</f>
        <v>0</v>
      </c>
      <c r="BH308" s="187">
        <f>IF(N308="sníž. přenesená",J308,0)</f>
        <v>0</v>
      </c>
      <c r="BI308" s="187">
        <f>IF(N308="nulová",J308,0)</f>
        <v>0</v>
      </c>
      <c r="BJ308" s="19" t="s">
        <v>83</v>
      </c>
      <c r="BK308" s="187">
        <f>ROUND(I308*H308,2)</f>
        <v>0</v>
      </c>
      <c r="BL308" s="19" t="s">
        <v>137</v>
      </c>
      <c r="BM308" s="186" t="s">
        <v>422</v>
      </c>
    </row>
    <row r="309" spans="1:65" s="2" customFormat="1" ht="11.25">
      <c r="A309" s="36"/>
      <c r="B309" s="37"/>
      <c r="C309" s="38"/>
      <c r="D309" s="188" t="s">
        <v>139</v>
      </c>
      <c r="E309" s="38"/>
      <c r="F309" s="189" t="s">
        <v>423</v>
      </c>
      <c r="G309" s="38"/>
      <c r="H309" s="38"/>
      <c r="I309" s="190"/>
      <c r="J309" s="38"/>
      <c r="K309" s="38"/>
      <c r="L309" s="41"/>
      <c r="M309" s="191"/>
      <c r="N309" s="192"/>
      <c r="O309" s="66"/>
      <c r="P309" s="66"/>
      <c r="Q309" s="66"/>
      <c r="R309" s="66"/>
      <c r="S309" s="66"/>
      <c r="T309" s="67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139</v>
      </c>
      <c r="AU309" s="19" t="s">
        <v>85</v>
      </c>
    </row>
    <row r="310" spans="1:65" s="13" customFormat="1" ht="11.25">
      <c r="B310" s="193"/>
      <c r="C310" s="194"/>
      <c r="D310" s="195" t="s">
        <v>141</v>
      </c>
      <c r="E310" s="196" t="s">
        <v>21</v>
      </c>
      <c r="F310" s="197" t="s">
        <v>424</v>
      </c>
      <c r="G310" s="194"/>
      <c r="H310" s="198">
        <v>9.7000000000000003E-2</v>
      </c>
      <c r="I310" s="199"/>
      <c r="J310" s="194"/>
      <c r="K310" s="194"/>
      <c r="L310" s="200"/>
      <c r="M310" s="201"/>
      <c r="N310" s="202"/>
      <c r="O310" s="202"/>
      <c r="P310" s="202"/>
      <c r="Q310" s="202"/>
      <c r="R310" s="202"/>
      <c r="S310" s="202"/>
      <c r="T310" s="203"/>
      <c r="AT310" s="204" t="s">
        <v>141</v>
      </c>
      <c r="AU310" s="204" t="s">
        <v>85</v>
      </c>
      <c r="AV310" s="13" t="s">
        <v>85</v>
      </c>
      <c r="AW310" s="13" t="s">
        <v>36</v>
      </c>
      <c r="AX310" s="13" t="s">
        <v>75</v>
      </c>
      <c r="AY310" s="204" t="s">
        <v>130</v>
      </c>
    </row>
    <row r="311" spans="1:65" s="13" customFormat="1" ht="11.25">
      <c r="B311" s="193"/>
      <c r="C311" s="194"/>
      <c r="D311" s="195" t="s">
        <v>141</v>
      </c>
      <c r="E311" s="196" t="s">
        <v>21</v>
      </c>
      <c r="F311" s="197" t="s">
        <v>425</v>
      </c>
      <c r="G311" s="194"/>
      <c r="H311" s="198">
        <v>2.5999999999999999E-2</v>
      </c>
      <c r="I311" s="199"/>
      <c r="J311" s="194"/>
      <c r="K311" s="194"/>
      <c r="L311" s="200"/>
      <c r="M311" s="201"/>
      <c r="N311" s="202"/>
      <c r="O311" s="202"/>
      <c r="P311" s="202"/>
      <c r="Q311" s="202"/>
      <c r="R311" s="202"/>
      <c r="S311" s="202"/>
      <c r="T311" s="203"/>
      <c r="AT311" s="204" t="s">
        <v>141</v>
      </c>
      <c r="AU311" s="204" t="s">
        <v>85</v>
      </c>
      <c r="AV311" s="13" t="s">
        <v>85</v>
      </c>
      <c r="AW311" s="13" t="s">
        <v>36</v>
      </c>
      <c r="AX311" s="13" t="s">
        <v>75</v>
      </c>
      <c r="AY311" s="204" t="s">
        <v>130</v>
      </c>
    </row>
    <row r="312" spans="1:65" s="15" customFormat="1" ht="11.25">
      <c r="B312" s="215"/>
      <c r="C312" s="216"/>
      <c r="D312" s="195" t="s">
        <v>141</v>
      </c>
      <c r="E312" s="217" t="s">
        <v>21</v>
      </c>
      <c r="F312" s="218" t="s">
        <v>156</v>
      </c>
      <c r="G312" s="216"/>
      <c r="H312" s="219">
        <v>0.123</v>
      </c>
      <c r="I312" s="220"/>
      <c r="J312" s="216"/>
      <c r="K312" s="216"/>
      <c r="L312" s="221"/>
      <c r="M312" s="222"/>
      <c r="N312" s="223"/>
      <c r="O312" s="223"/>
      <c r="P312" s="223"/>
      <c r="Q312" s="223"/>
      <c r="R312" s="223"/>
      <c r="S312" s="223"/>
      <c r="T312" s="224"/>
      <c r="AT312" s="225" t="s">
        <v>141</v>
      </c>
      <c r="AU312" s="225" t="s">
        <v>85</v>
      </c>
      <c r="AV312" s="15" t="s">
        <v>137</v>
      </c>
      <c r="AW312" s="15" t="s">
        <v>36</v>
      </c>
      <c r="AX312" s="15" t="s">
        <v>83</v>
      </c>
      <c r="AY312" s="225" t="s">
        <v>130</v>
      </c>
    </row>
    <row r="313" spans="1:65" s="2" customFormat="1" ht="37.9" customHeight="1">
      <c r="A313" s="36"/>
      <c r="B313" s="37"/>
      <c r="C313" s="175" t="s">
        <v>426</v>
      </c>
      <c r="D313" s="175" t="s">
        <v>132</v>
      </c>
      <c r="E313" s="176" t="s">
        <v>427</v>
      </c>
      <c r="F313" s="177" t="s">
        <v>428</v>
      </c>
      <c r="G313" s="178" t="s">
        <v>212</v>
      </c>
      <c r="H313" s="179">
        <v>2</v>
      </c>
      <c r="I313" s="180"/>
      <c r="J313" s="181">
        <f>ROUND(I313*H313,2)</f>
        <v>0</v>
      </c>
      <c r="K313" s="177" t="s">
        <v>136</v>
      </c>
      <c r="L313" s="41"/>
      <c r="M313" s="182" t="s">
        <v>21</v>
      </c>
      <c r="N313" s="183" t="s">
        <v>46</v>
      </c>
      <c r="O313" s="66"/>
      <c r="P313" s="184">
        <f>O313*H313</f>
        <v>0</v>
      </c>
      <c r="Q313" s="184">
        <v>0.33789000000000002</v>
      </c>
      <c r="R313" s="184">
        <f>Q313*H313</f>
        <v>0.67578000000000005</v>
      </c>
      <c r="S313" s="184">
        <v>0</v>
      </c>
      <c r="T313" s="185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6" t="s">
        <v>137</v>
      </c>
      <c r="AT313" s="186" t="s">
        <v>132</v>
      </c>
      <c r="AU313" s="186" t="s">
        <v>85</v>
      </c>
      <c r="AY313" s="19" t="s">
        <v>130</v>
      </c>
      <c r="BE313" s="187">
        <f>IF(N313="základní",J313,0)</f>
        <v>0</v>
      </c>
      <c r="BF313" s="187">
        <f>IF(N313="snížená",J313,0)</f>
        <v>0</v>
      </c>
      <c r="BG313" s="187">
        <f>IF(N313="zákl. přenesená",J313,0)</f>
        <v>0</v>
      </c>
      <c r="BH313" s="187">
        <f>IF(N313="sníž. přenesená",J313,0)</f>
        <v>0</v>
      </c>
      <c r="BI313" s="187">
        <f>IF(N313="nulová",J313,0)</f>
        <v>0</v>
      </c>
      <c r="BJ313" s="19" t="s">
        <v>83</v>
      </c>
      <c r="BK313" s="187">
        <f>ROUND(I313*H313,2)</f>
        <v>0</v>
      </c>
      <c r="BL313" s="19" t="s">
        <v>137</v>
      </c>
      <c r="BM313" s="186" t="s">
        <v>429</v>
      </c>
    </row>
    <row r="314" spans="1:65" s="2" customFormat="1" ht="11.25">
      <c r="A314" s="36"/>
      <c r="B314" s="37"/>
      <c r="C314" s="38"/>
      <c r="D314" s="188" t="s">
        <v>139</v>
      </c>
      <c r="E314" s="38"/>
      <c r="F314" s="189" t="s">
        <v>430</v>
      </c>
      <c r="G314" s="38"/>
      <c r="H314" s="38"/>
      <c r="I314" s="190"/>
      <c r="J314" s="38"/>
      <c r="K314" s="38"/>
      <c r="L314" s="41"/>
      <c r="M314" s="191"/>
      <c r="N314" s="192"/>
      <c r="O314" s="66"/>
      <c r="P314" s="66"/>
      <c r="Q314" s="66"/>
      <c r="R314" s="66"/>
      <c r="S314" s="66"/>
      <c r="T314" s="67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9" t="s">
        <v>139</v>
      </c>
      <c r="AU314" s="19" t="s">
        <v>85</v>
      </c>
    </row>
    <row r="315" spans="1:65" s="13" customFormat="1" ht="11.25">
      <c r="B315" s="193"/>
      <c r="C315" s="194"/>
      <c r="D315" s="195" t="s">
        <v>141</v>
      </c>
      <c r="E315" s="196" t="s">
        <v>21</v>
      </c>
      <c r="F315" s="197" t="s">
        <v>431</v>
      </c>
      <c r="G315" s="194"/>
      <c r="H315" s="198">
        <v>2</v>
      </c>
      <c r="I315" s="199"/>
      <c r="J315" s="194"/>
      <c r="K315" s="194"/>
      <c r="L315" s="200"/>
      <c r="M315" s="201"/>
      <c r="N315" s="202"/>
      <c r="O315" s="202"/>
      <c r="P315" s="202"/>
      <c r="Q315" s="202"/>
      <c r="R315" s="202"/>
      <c r="S315" s="202"/>
      <c r="T315" s="203"/>
      <c r="AT315" s="204" t="s">
        <v>141</v>
      </c>
      <c r="AU315" s="204" t="s">
        <v>85</v>
      </c>
      <c r="AV315" s="13" t="s">
        <v>85</v>
      </c>
      <c r="AW315" s="13" t="s">
        <v>36</v>
      </c>
      <c r="AX315" s="13" t="s">
        <v>83</v>
      </c>
      <c r="AY315" s="204" t="s">
        <v>130</v>
      </c>
    </row>
    <row r="316" spans="1:65" s="2" customFormat="1" ht="49.15" customHeight="1">
      <c r="A316" s="36"/>
      <c r="B316" s="37"/>
      <c r="C316" s="175" t="s">
        <v>432</v>
      </c>
      <c r="D316" s="175" t="s">
        <v>132</v>
      </c>
      <c r="E316" s="176" t="s">
        <v>433</v>
      </c>
      <c r="F316" s="177" t="s">
        <v>434</v>
      </c>
      <c r="G316" s="178" t="s">
        <v>435</v>
      </c>
      <c r="H316" s="179">
        <v>1</v>
      </c>
      <c r="I316" s="180"/>
      <c r="J316" s="181">
        <f>ROUND(I316*H316,2)</f>
        <v>0</v>
      </c>
      <c r="K316" s="177" t="s">
        <v>21</v>
      </c>
      <c r="L316" s="41"/>
      <c r="M316" s="182" t="s">
        <v>21</v>
      </c>
      <c r="N316" s="183" t="s">
        <v>46</v>
      </c>
      <c r="O316" s="66"/>
      <c r="P316" s="184">
        <f>O316*H316</f>
        <v>0</v>
      </c>
      <c r="Q316" s="184">
        <v>0</v>
      </c>
      <c r="R316" s="184">
        <f>Q316*H316</f>
        <v>0</v>
      </c>
      <c r="S316" s="184">
        <v>0</v>
      </c>
      <c r="T316" s="185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6" t="s">
        <v>137</v>
      </c>
      <c r="AT316" s="186" t="s">
        <v>132</v>
      </c>
      <c r="AU316" s="186" t="s">
        <v>85</v>
      </c>
      <c r="AY316" s="19" t="s">
        <v>130</v>
      </c>
      <c r="BE316" s="187">
        <f>IF(N316="základní",J316,0)</f>
        <v>0</v>
      </c>
      <c r="BF316" s="187">
        <f>IF(N316="snížená",J316,0)</f>
        <v>0</v>
      </c>
      <c r="BG316" s="187">
        <f>IF(N316="zákl. přenesená",J316,0)</f>
        <v>0</v>
      </c>
      <c r="BH316" s="187">
        <f>IF(N316="sníž. přenesená",J316,0)</f>
        <v>0</v>
      </c>
      <c r="BI316" s="187">
        <f>IF(N316="nulová",J316,0)</f>
        <v>0</v>
      </c>
      <c r="BJ316" s="19" t="s">
        <v>83</v>
      </c>
      <c r="BK316" s="187">
        <f>ROUND(I316*H316,2)</f>
        <v>0</v>
      </c>
      <c r="BL316" s="19" t="s">
        <v>137</v>
      </c>
      <c r="BM316" s="186" t="s">
        <v>436</v>
      </c>
    </row>
    <row r="317" spans="1:65" s="12" customFormat="1" ht="22.9" customHeight="1">
      <c r="B317" s="159"/>
      <c r="C317" s="160"/>
      <c r="D317" s="161" t="s">
        <v>74</v>
      </c>
      <c r="E317" s="173" t="s">
        <v>163</v>
      </c>
      <c r="F317" s="173" t="s">
        <v>437</v>
      </c>
      <c r="G317" s="160"/>
      <c r="H317" s="160"/>
      <c r="I317" s="163"/>
      <c r="J317" s="174">
        <f>BK317</f>
        <v>0</v>
      </c>
      <c r="K317" s="160"/>
      <c r="L317" s="165"/>
      <c r="M317" s="166"/>
      <c r="N317" s="167"/>
      <c r="O317" s="167"/>
      <c r="P317" s="168">
        <f>SUM(P318:P341)</f>
        <v>0</v>
      </c>
      <c r="Q317" s="167"/>
      <c r="R317" s="168">
        <f>SUM(R318:R341)</f>
        <v>0.18888039999999998</v>
      </c>
      <c r="S317" s="167"/>
      <c r="T317" s="169">
        <f>SUM(T318:T341)</f>
        <v>0</v>
      </c>
      <c r="AR317" s="170" t="s">
        <v>83</v>
      </c>
      <c r="AT317" s="171" t="s">
        <v>74</v>
      </c>
      <c r="AU317" s="171" t="s">
        <v>83</v>
      </c>
      <c r="AY317" s="170" t="s">
        <v>130</v>
      </c>
      <c r="BK317" s="172">
        <f>SUM(BK318:BK341)</f>
        <v>0</v>
      </c>
    </row>
    <row r="318" spans="1:65" s="2" customFormat="1" ht="44.25" customHeight="1">
      <c r="A318" s="36"/>
      <c r="B318" s="37"/>
      <c r="C318" s="175" t="s">
        <v>438</v>
      </c>
      <c r="D318" s="175" t="s">
        <v>132</v>
      </c>
      <c r="E318" s="176" t="s">
        <v>439</v>
      </c>
      <c r="F318" s="177" t="s">
        <v>440</v>
      </c>
      <c r="G318" s="178" t="s">
        <v>135</v>
      </c>
      <c r="H318" s="179">
        <v>173</v>
      </c>
      <c r="I318" s="180"/>
      <c r="J318" s="181">
        <f>ROUND(I318*H318,2)</f>
        <v>0</v>
      </c>
      <c r="K318" s="177" t="s">
        <v>21</v>
      </c>
      <c r="L318" s="41"/>
      <c r="M318" s="182" t="s">
        <v>21</v>
      </c>
      <c r="N318" s="183" t="s">
        <v>46</v>
      </c>
      <c r="O318" s="66"/>
      <c r="P318" s="184">
        <f>O318*H318</f>
        <v>0</v>
      </c>
      <c r="Q318" s="184">
        <v>0</v>
      </c>
      <c r="R318" s="184">
        <f>Q318*H318</f>
        <v>0</v>
      </c>
      <c r="S318" s="184">
        <v>0</v>
      </c>
      <c r="T318" s="185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6" t="s">
        <v>137</v>
      </c>
      <c r="AT318" s="186" t="s">
        <v>132</v>
      </c>
      <c r="AU318" s="186" t="s">
        <v>85</v>
      </c>
      <c r="AY318" s="19" t="s">
        <v>130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9" t="s">
        <v>83</v>
      </c>
      <c r="BK318" s="187">
        <f>ROUND(I318*H318,2)</f>
        <v>0</v>
      </c>
      <c r="BL318" s="19" t="s">
        <v>137</v>
      </c>
      <c r="BM318" s="186" t="s">
        <v>441</v>
      </c>
    </row>
    <row r="319" spans="1:65" s="2" customFormat="1" ht="39">
      <c r="A319" s="36"/>
      <c r="B319" s="37"/>
      <c r="C319" s="38"/>
      <c r="D319" s="195" t="s">
        <v>442</v>
      </c>
      <c r="E319" s="38"/>
      <c r="F319" s="247" t="s">
        <v>443</v>
      </c>
      <c r="G319" s="38"/>
      <c r="H319" s="38"/>
      <c r="I319" s="190"/>
      <c r="J319" s="38"/>
      <c r="K319" s="38"/>
      <c r="L319" s="41"/>
      <c r="M319" s="191"/>
      <c r="N319" s="192"/>
      <c r="O319" s="66"/>
      <c r="P319" s="66"/>
      <c r="Q319" s="66"/>
      <c r="R319" s="66"/>
      <c r="S319" s="66"/>
      <c r="T319" s="67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9" t="s">
        <v>442</v>
      </c>
      <c r="AU319" s="19" t="s">
        <v>85</v>
      </c>
    </row>
    <row r="320" spans="1:65" s="14" customFormat="1" ht="11.25">
      <c r="B320" s="205"/>
      <c r="C320" s="206"/>
      <c r="D320" s="195" t="s">
        <v>141</v>
      </c>
      <c r="E320" s="207" t="s">
        <v>21</v>
      </c>
      <c r="F320" s="208" t="s">
        <v>444</v>
      </c>
      <c r="G320" s="206"/>
      <c r="H320" s="207" t="s">
        <v>21</v>
      </c>
      <c r="I320" s="209"/>
      <c r="J320" s="206"/>
      <c r="K320" s="206"/>
      <c r="L320" s="210"/>
      <c r="M320" s="211"/>
      <c r="N320" s="212"/>
      <c r="O320" s="212"/>
      <c r="P320" s="212"/>
      <c r="Q320" s="212"/>
      <c r="R320" s="212"/>
      <c r="S320" s="212"/>
      <c r="T320" s="213"/>
      <c r="AT320" s="214" t="s">
        <v>141</v>
      </c>
      <c r="AU320" s="214" t="s">
        <v>85</v>
      </c>
      <c r="AV320" s="14" t="s">
        <v>83</v>
      </c>
      <c r="AW320" s="14" t="s">
        <v>36</v>
      </c>
      <c r="AX320" s="14" t="s">
        <v>75</v>
      </c>
      <c r="AY320" s="214" t="s">
        <v>130</v>
      </c>
    </row>
    <row r="321" spans="1:65" s="13" customFormat="1" ht="11.25">
      <c r="B321" s="193"/>
      <c r="C321" s="194"/>
      <c r="D321" s="195" t="s">
        <v>141</v>
      </c>
      <c r="E321" s="196" t="s">
        <v>21</v>
      </c>
      <c r="F321" s="197" t="s">
        <v>161</v>
      </c>
      <c r="G321" s="194"/>
      <c r="H321" s="198">
        <v>19</v>
      </c>
      <c r="I321" s="199"/>
      <c r="J321" s="194"/>
      <c r="K321" s="194"/>
      <c r="L321" s="200"/>
      <c r="M321" s="201"/>
      <c r="N321" s="202"/>
      <c r="O321" s="202"/>
      <c r="P321" s="202"/>
      <c r="Q321" s="202"/>
      <c r="R321" s="202"/>
      <c r="S321" s="202"/>
      <c r="T321" s="203"/>
      <c r="AT321" s="204" t="s">
        <v>141</v>
      </c>
      <c r="AU321" s="204" t="s">
        <v>85</v>
      </c>
      <c r="AV321" s="13" t="s">
        <v>85</v>
      </c>
      <c r="AW321" s="13" t="s">
        <v>36</v>
      </c>
      <c r="AX321" s="13" t="s">
        <v>75</v>
      </c>
      <c r="AY321" s="204" t="s">
        <v>130</v>
      </c>
    </row>
    <row r="322" spans="1:65" s="13" customFormat="1" ht="11.25">
      <c r="B322" s="193"/>
      <c r="C322" s="194"/>
      <c r="D322" s="195" t="s">
        <v>141</v>
      </c>
      <c r="E322" s="196" t="s">
        <v>21</v>
      </c>
      <c r="F322" s="197" t="s">
        <v>162</v>
      </c>
      <c r="G322" s="194"/>
      <c r="H322" s="198">
        <v>16</v>
      </c>
      <c r="I322" s="199"/>
      <c r="J322" s="194"/>
      <c r="K322" s="194"/>
      <c r="L322" s="200"/>
      <c r="M322" s="201"/>
      <c r="N322" s="202"/>
      <c r="O322" s="202"/>
      <c r="P322" s="202"/>
      <c r="Q322" s="202"/>
      <c r="R322" s="202"/>
      <c r="S322" s="202"/>
      <c r="T322" s="203"/>
      <c r="AT322" s="204" t="s">
        <v>141</v>
      </c>
      <c r="AU322" s="204" t="s">
        <v>85</v>
      </c>
      <c r="AV322" s="13" t="s">
        <v>85</v>
      </c>
      <c r="AW322" s="13" t="s">
        <v>36</v>
      </c>
      <c r="AX322" s="13" t="s">
        <v>75</v>
      </c>
      <c r="AY322" s="204" t="s">
        <v>130</v>
      </c>
    </row>
    <row r="323" spans="1:65" s="13" customFormat="1" ht="22.5">
      <c r="B323" s="193"/>
      <c r="C323" s="194"/>
      <c r="D323" s="195" t="s">
        <v>141</v>
      </c>
      <c r="E323" s="196" t="s">
        <v>21</v>
      </c>
      <c r="F323" s="197" t="s">
        <v>445</v>
      </c>
      <c r="G323" s="194"/>
      <c r="H323" s="198">
        <v>138</v>
      </c>
      <c r="I323" s="199"/>
      <c r="J323" s="194"/>
      <c r="K323" s="194"/>
      <c r="L323" s="200"/>
      <c r="M323" s="201"/>
      <c r="N323" s="202"/>
      <c r="O323" s="202"/>
      <c r="P323" s="202"/>
      <c r="Q323" s="202"/>
      <c r="R323" s="202"/>
      <c r="S323" s="202"/>
      <c r="T323" s="203"/>
      <c r="AT323" s="204" t="s">
        <v>141</v>
      </c>
      <c r="AU323" s="204" t="s">
        <v>85</v>
      </c>
      <c r="AV323" s="13" t="s">
        <v>85</v>
      </c>
      <c r="AW323" s="13" t="s">
        <v>36</v>
      </c>
      <c r="AX323" s="13" t="s">
        <v>75</v>
      </c>
      <c r="AY323" s="204" t="s">
        <v>130</v>
      </c>
    </row>
    <row r="324" spans="1:65" s="15" customFormat="1" ht="11.25">
      <c r="B324" s="215"/>
      <c r="C324" s="216"/>
      <c r="D324" s="195" t="s">
        <v>141</v>
      </c>
      <c r="E324" s="217" t="s">
        <v>21</v>
      </c>
      <c r="F324" s="218" t="s">
        <v>156</v>
      </c>
      <c r="G324" s="216"/>
      <c r="H324" s="219">
        <v>173</v>
      </c>
      <c r="I324" s="220"/>
      <c r="J324" s="216"/>
      <c r="K324" s="216"/>
      <c r="L324" s="221"/>
      <c r="M324" s="222"/>
      <c r="N324" s="223"/>
      <c r="O324" s="223"/>
      <c r="P324" s="223"/>
      <c r="Q324" s="223"/>
      <c r="R324" s="223"/>
      <c r="S324" s="223"/>
      <c r="T324" s="224"/>
      <c r="AT324" s="225" t="s">
        <v>141</v>
      </c>
      <c r="AU324" s="225" t="s">
        <v>85</v>
      </c>
      <c r="AV324" s="15" t="s">
        <v>137</v>
      </c>
      <c r="AW324" s="15" t="s">
        <v>36</v>
      </c>
      <c r="AX324" s="15" t="s">
        <v>83</v>
      </c>
      <c r="AY324" s="225" t="s">
        <v>130</v>
      </c>
    </row>
    <row r="325" spans="1:65" s="2" customFormat="1" ht="49.15" customHeight="1">
      <c r="A325" s="36"/>
      <c r="B325" s="37"/>
      <c r="C325" s="175" t="s">
        <v>446</v>
      </c>
      <c r="D325" s="175" t="s">
        <v>132</v>
      </c>
      <c r="E325" s="176" t="s">
        <v>447</v>
      </c>
      <c r="F325" s="177" t="s">
        <v>448</v>
      </c>
      <c r="G325" s="178" t="s">
        <v>135</v>
      </c>
      <c r="H325" s="179">
        <v>240.36</v>
      </c>
      <c r="I325" s="180"/>
      <c r="J325" s="181">
        <f>ROUND(I325*H325,2)</f>
        <v>0</v>
      </c>
      <c r="K325" s="177" t="s">
        <v>136</v>
      </c>
      <c r="L325" s="41"/>
      <c r="M325" s="182" t="s">
        <v>21</v>
      </c>
      <c r="N325" s="183" t="s">
        <v>46</v>
      </c>
      <c r="O325" s="66"/>
      <c r="P325" s="184">
        <f>O325*H325</f>
        <v>0</v>
      </c>
      <c r="Q325" s="184">
        <v>0</v>
      </c>
      <c r="R325" s="184">
        <f>Q325*H325</f>
        <v>0</v>
      </c>
      <c r="S325" s="184">
        <v>0</v>
      </c>
      <c r="T325" s="185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86" t="s">
        <v>137</v>
      </c>
      <c r="AT325" s="186" t="s">
        <v>132</v>
      </c>
      <c r="AU325" s="186" t="s">
        <v>85</v>
      </c>
      <c r="AY325" s="19" t="s">
        <v>130</v>
      </c>
      <c r="BE325" s="187">
        <f>IF(N325="základní",J325,0)</f>
        <v>0</v>
      </c>
      <c r="BF325" s="187">
        <f>IF(N325="snížená",J325,0)</f>
        <v>0</v>
      </c>
      <c r="BG325" s="187">
        <f>IF(N325="zákl. přenesená",J325,0)</f>
        <v>0</v>
      </c>
      <c r="BH325" s="187">
        <f>IF(N325="sníž. přenesená",J325,0)</f>
        <v>0</v>
      </c>
      <c r="BI325" s="187">
        <f>IF(N325="nulová",J325,0)</f>
        <v>0</v>
      </c>
      <c r="BJ325" s="19" t="s">
        <v>83</v>
      </c>
      <c r="BK325" s="187">
        <f>ROUND(I325*H325,2)</f>
        <v>0</v>
      </c>
      <c r="BL325" s="19" t="s">
        <v>137</v>
      </c>
      <c r="BM325" s="186" t="s">
        <v>449</v>
      </c>
    </row>
    <row r="326" spans="1:65" s="2" customFormat="1" ht="11.25">
      <c r="A326" s="36"/>
      <c r="B326" s="37"/>
      <c r="C326" s="38"/>
      <c r="D326" s="188" t="s">
        <v>139</v>
      </c>
      <c r="E326" s="38"/>
      <c r="F326" s="189" t="s">
        <v>450</v>
      </c>
      <c r="G326" s="38"/>
      <c r="H326" s="38"/>
      <c r="I326" s="190"/>
      <c r="J326" s="38"/>
      <c r="K326" s="38"/>
      <c r="L326" s="41"/>
      <c r="M326" s="191"/>
      <c r="N326" s="192"/>
      <c r="O326" s="66"/>
      <c r="P326" s="66"/>
      <c r="Q326" s="66"/>
      <c r="R326" s="66"/>
      <c r="S326" s="66"/>
      <c r="T326" s="67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9" t="s">
        <v>139</v>
      </c>
      <c r="AU326" s="19" t="s">
        <v>85</v>
      </c>
    </row>
    <row r="327" spans="1:65" s="14" customFormat="1" ht="11.25">
      <c r="B327" s="205"/>
      <c r="C327" s="206"/>
      <c r="D327" s="195" t="s">
        <v>141</v>
      </c>
      <c r="E327" s="207" t="s">
        <v>21</v>
      </c>
      <c r="F327" s="208" t="s">
        <v>154</v>
      </c>
      <c r="G327" s="206"/>
      <c r="H327" s="207" t="s">
        <v>21</v>
      </c>
      <c r="I327" s="209"/>
      <c r="J327" s="206"/>
      <c r="K327" s="206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141</v>
      </c>
      <c r="AU327" s="214" t="s">
        <v>85</v>
      </c>
      <c r="AV327" s="14" t="s">
        <v>83</v>
      </c>
      <c r="AW327" s="14" t="s">
        <v>36</v>
      </c>
      <c r="AX327" s="14" t="s">
        <v>75</v>
      </c>
      <c r="AY327" s="214" t="s">
        <v>130</v>
      </c>
    </row>
    <row r="328" spans="1:65" s="13" customFormat="1" ht="11.25">
      <c r="B328" s="193"/>
      <c r="C328" s="194"/>
      <c r="D328" s="195" t="s">
        <v>141</v>
      </c>
      <c r="E328" s="196" t="s">
        <v>21</v>
      </c>
      <c r="F328" s="197" t="s">
        <v>169</v>
      </c>
      <c r="G328" s="194"/>
      <c r="H328" s="198">
        <v>24.12</v>
      </c>
      <c r="I328" s="199"/>
      <c r="J328" s="194"/>
      <c r="K328" s="194"/>
      <c r="L328" s="200"/>
      <c r="M328" s="201"/>
      <c r="N328" s="202"/>
      <c r="O328" s="202"/>
      <c r="P328" s="202"/>
      <c r="Q328" s="202"/>
      <c r="R328" s="202"/>
      <c r="S328" s="202"/>
      <c r="T328" s="203"/>
      <c r="AT328" s="204" t="s">
        <v>141</v>
      </c>
      <c r="AU328" s="204" t="s">
        <v>85</v>
      </c>
      <c r="AV328" s="13" t="s">
        <v>85</v>
      </c>
      <c r="AW328" s="13" t="s">
        <v>36</v>
      </c>
      <c r="AX328" s="13" t="s">
        <v>75</v>
      </c>
      <c r="AY328" s="204" t="s">
        <v>130</v>
      </c>
    </row>
    <row r="329" spans="1:65" s="13" customFormat="1" ht="11.25">
      <c r="B329" s="193"/>
      <c r="C329" s="194"/>
      <c r="D329" s="195" t="s">
        <v>141</v>
      </c>
      <c r="E329" s="196" t="s">
        <v>21</v>
      </c>
      <c r="F329" s="197" t="s">
        <v>170</v>
      </c>
      <c r="G329" s="194"/>
      <c r="H329" s="198">
        <v>23.04</v>
      </c>
      <c r="I329" s="199"/>
      <c r="J329" s="194"/>
      <c r="K329" s="194"/>
      <c r="L329" s="200"/>
      <c r="M329" s="201"/>
      <c r="N329" s="202"/>
      <c r="O329" s="202"/>
      <c r="P329" s="202"/>
      <c r="Q329" s="202"/>
      <c r="R329" s="202"/>
      <c r="S329" s="202"/>
      <c r="T329" s="203"/>
      <c r="AT329" s="204" t="s">
        <v>141</v>
      </c>
      <c r="AU329" s="204" t="s">
        <v>85</v>
      </c>
      <c r="AV329" s="13" t="s">
        <v>85</v>
      </c>
      <c r="AW329" s="13" t="s">
        <v>36</v>
      </c>
      <c r="AX329" s="13" t="s">
        <v>75</v>
      </c>
      <c r="AY329" s="204" t="s">
        <v>130</v>
      </c>
    </row>
    <row r="330" spans="1:65" s="13" customFormat="1" ht="22.5">
      <c r="B330" s="193"/>
      <c r="C330" s="194"/>
      <c r="D330" s="195" t="s">
        <v>141</v>
      </c>
      <c r="E330" s="196" t="s">
        <v>21</v>
      </c>
      <c r="F330" s="197" t="s">
        <v>155</v>
      </c>
      <c r="G330" s="194"/>
      <c r="H330" s="198">
        <v>193.2</v>
      </c>
      <c r="I330" s="199"/>
      <c r="J330" s="194"/>
      <c r="K330" s="194"/>
      <c r="L330" s="200"/>
      <c r="M330" s="201"/>
      <c r="N330" s="202"/>
      <c r="O330" s="202"/>
      <c r="P330" s="202"/>
      <c r="Q330" s="202"/>
      <c r="R330" s="202"/>
      <c r="S330" s="202"/>
      <c r="T330" s="203"/>
      <c r="AT330" s="204" t="s">
        <v>141</v>
      </c>
      <c r="AU330" s="204" t="s">
        <v>85</v>
      </c>
      <c r="AV330" s="13" t="s">
        <v>85</v>
      </c>
      <c r="AW330" s="13" t="s">
        <v>36</v>
      </c>
      <c r="AX330" s="13" t="s">
        <v>75</v>
      </c>
      <c r="AY330" s="204" t="s">
        <v>130</v>
      </c>
    </row>
    <row r="331" spans="1:65" s="15" customFormat="1" ht="11.25">
      <c r="B331" s="215"/>
      <c r="C331" s="216"/>
      <c r="D331" s="195" t="s">
        <v>141</v>
      </c>
      <c r="E331" s="217" t="s">
        <v>21</v>
      </c>
      <c r="F331" s="218" t="s">
        <v>156</v>
      </c>
      <c r="G331" s="216"/>
      <c r="H331" s="219">
        <v>240.36</v>
      </c>
      <c r="I331" s="220"/>
      <c r="J331" s="216"/>
      <c r="K331" s="216"/>
      <c r="L331" s="221"/>
      <c r="M331" s="222"/>
      <c r="N331" s="223"/>
      <c r="O331" s="223"/>
      <c r="P331" s="223"/>
      <c r="Q331" s="223"/>
      <c r="R331" s="223"/>
      <c r="S331" s="223"/>
      <c r="T331" s="224"/>
      <c r="AT331" s="225" t="s">
        <v>141</v>
      </c>
      <c r="AU331" s="225" t="s">
        <v>85</v>
      </c>
      <c r="AV331" s="15" t="s">
        <v>137</v>
      </c>
      <c r="AW331" s="15" t="s">
        <v>36</v>
      </c>
      <c r="AX331" s="15" t="s">
        <v>83</v>
      </c>
      <c r="AY331" s="225" t="s">
        <v>130</v>
      </c>
    </row>
    <row r="332" spans="1:65" s="2" customFormat="1" ht="24.2" customHeight="1">
      <c r="A332" s="36"/>
      <c r="B332" s="37"/>
      <c r="C332" s="175" t="s">
        <v>451</v>
      </c>
      <c r="D332" s="175" t="s">
        <v>132</v>
      </c>
      <c r="E332" s="176" t="s">
        <v>452</v>
      </c>
      <c r="F332" s="177" t="s">
        <v>453</v>
      </c>
      <c r="G332" s="178" t="s">
        <v>135</v>
      </c>
      <c r="H332" s="179">
        <v>309.64</v>
      </c>
      <c r="I332" s="180"/>
      <c r="J332" s="181">
        <f>ROUND(I332*H332,2)</f>
        <v>0</v>
      </c>
      <c r="K332" s="177" t="s">
        <v>136</v>
      </c>
      <c r="L332" s="41"/>
      <c r="M332" s="182" t="s">
        <v>21</v>
      </c>
      <c r="N332" s="183" t="s">
        <v>46</v>
      </c>
      <c r="O332" s="66"/>
      <c r="P332" s="184">
        <f>O332*H332</f>
        <v>0</v>
      </c>
      <c r="Q332" s="184">
        <v>6.0999999999999997E-4</v>
      </c>
      <c r="R332" s="184">
        <f>Q332*H332</f>
        <v>0.18888039999999998</v>
      </c>
      <c r="S332" s="184">
        <v>0</v>
      </c>
      <c r="T332" s="185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6" t="s">
        <v>137</v>
      </c>
      <c r="AT332" s="186" t="s">
        <v>132</v>
      </c>
      <c r="AU332" s="186" t="s">
        <v>85</v>
      </c>
      <c r="AY332" s="19" t="s">
        <v>130</v>
      </c>
      <c r="BE332" s="187">
        <f>IF(N332="základní",J332,0)</f>
        <v>0</v>
      </c>
      <c r="BF332" s="187">
        <f>IF(N332="snížená",J332,0)</f>
        <v>0</v>
      </c>
      <c r="BG332" s="187">
        <f>IF(N332="zákl. přenesená",J332,0)</f>
        <v>0</v>
      </c>
      <c r="BH332" s="187">
        <f>IF(N332="sníž. přenesená",J332,0)</f>
        <v>0</v>
      </c>
      <c r="BI332" s="187">
        <f>IF(N332="nulová",J332,0)</f>
        <v>0</v>
      </c>
      <c r="BJ332" s="19" t="s">
        <v>83</v>
      </c>
      <c r="BK332" s="187">
        <f>ROUND(I332*H332,2)</f>
        <v>0</v>
      </c>
      <c r="BL332" s="19" t="s">
        <v>137</v>
      </c>
      <c r="BM332" s="186" t="s">
        <v>454</v>
      </c>
    </row>
    <row r="333" spans="1:65" s="2" customFormat="1" ht="11.25">
      <c r="A333" s="36"/>
      <c r="B333" s="37"/>
      <c r="C333" s="38"/>
      <c r="D333" s="188" t="s">
        <v>139</v>
      </c>
      <c r="E333" s="38"/>
      <c r="F333" s="189" t="s">
        <v>455</v>
      </c>
      <c r="G333" s="38"/>
      <c r="H333" s="38"/>
      <c r="I333" s="190"/>
      <c r="J333" s="38"/>
      <c r="K333" s="38"/>
      <c r="L333" s="41"/>
      <c r="M333" s="191"/>
      <c r="N333" s="192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139</v>
      </c>
      <c r="AU333" s="19" t="s">
        <v>85</v>
      </c>
    </row>
    <row r="334" spans="1:65" s="2" customFormat="1" ht="44.25" customHeight="1">
      <c r="A334" s="36"/>
      <c r="B334" s="37"/>
      <c r="C334" s="175" t="s">
        <v>456</v>
      </c>
      <c r="D334" s="175" t="s">
        <v>132</v>
      </c>
      <c r="E334" s="176" t="s">
        <v>457</v>
      </c>
      <c r="F334" s="177" t="s">
        <v>458</v>
      </c>
      <c r="G334" s="178" t="s">
        <v>135</v>
      </c>
      <c r="H334" s="179">
        <v>309.64</v>
      </c>
      <c r="I334" s="180"/>
      <c r="J334" s="181">
        <f>ROUND(I334*H334,2)</f>
        <v>0</v>
      </c>
      <c r="K334" s="177" t="s">
        <v>136</v>
      </c>
      <c r="L334" s="41"/>
      <c r="M334" s="182" t="s">
        <v>21</v>
      </c>
      <c r="N334" s="183" t="s">
        <v>46</v>
      </c>
      <c r="O334" s="66"/>
      <c r="P334" s="184">
        <f>O334*H334</f>
        <v>0</v>
      </c>
      <c r="Q334" s="184">
        <v>0</v>
      </c>
      <c r="R334" s="184">
        <f>Q334*H334</f>
        <v>0</v>
      </c>
      <c r="S334" s="184">
        <v>0</v>
      </c>
      <c r="T334" s="185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186" t="s">
        <v>137</v>
      </c>
      <c r="AT334" s="186" t="s">
        <v>132</v>
      </c>
      <c r="AU334" s="186" t="s">
        <v>85</v>
      </c>
      <c r="AY334" s="19" t="s">
        <v>130</v>
      </c>
      <c r="BE334" s="187">
        <f>IF(N334="základní",J334,0)</f>
        <v>0</v>
      </c>
      <c r="BF334" s="187">
        <f>IF(N334="snížená",J334,0)</f>
        <v>0</v>
      </c>
      <c r="BG334" s="187">
        <f>IF(N334="zákl. přenesená",J334,0)</f>
        <v>0</v>
      </c>
      <c r="BH334" s="187">
        <f>IF(N334="sníž. přenesená",J334,0)</f>
        <v>0</v>
      </c>
      <c r="BI334" s="187">
        <f>IF(N334="nulová",J334,0)</f>
        <v>0</v>
      </c>
      <c r="BJ334" s="19" t="s">
        <v>83</v>
      </c>
      <c r="BK334" s="187">
        <f>ROUND(I334*H334,2)</f>
        <v>0</v>
      </c>
      <c r="BL334" s="19" t="s">
        <v>137</v>
      </c>
      <c r="BM334" s="186" t="s">
        <v>459</v>
      </c>
    </row>
    <row r="335" spans="1:65" s="2" customFormat="1" ht="11.25">
      <c r="A335" s="36"/>
      <c r="B335" s="37"/>
      <c r="C335" s="38"/>
      <c r="D335" s="188" t="s">
        <v>139</v>
      </c>
      <c r="E335" s="38"/>
      <c r="F335" s="189" t="s">
        <v>460</v>
      </c>
      <c r="G335" s="38"/>
      <c r="H335" s="38"/>
      <c r="I335" s="190"/>
      <c r="J335" s="38"/>
      <c r="K335" s="38"/>
      <c r="L335" s="41"/>
      <c r="M335" s="191"/>
      <c r="N335" s="192"/>
      <c r="O335" s="66"/>
      <c r="P335" s="66"/>
      <c r="Q335" s="66"/>
      <c r="R335" s="66"/>
      <c r="S335" s="66"/>
      <c r="T335" s="67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T335" s="19" t="s">
        <v>139</v>
      </c>
      <c r="AU335" s="19" t="s">
        <v>85</v>
      </c>
    </row>
    <row r="336" spans="1:65" s="13" customFormat="1" ht="11.25">
      <c r="B336" s="193"/>
      <c r="C336" s="194"/>
      <c r="D336" s="195" t="s">
        <v>141</v>
      </c>
      <c r="E336" s="196" t="s">
        <v>21</v>
      </c>
      <c r="F336" s="197" t="s">
        <v>176</v>
      </c>
      <c r="G336" s="194"/>
      <c r="H336" s="198">
        <v>29.88</v>
      </c>
      <c r="I336" s="199"/>
      <c r="J336" s="194"/>
      <c r="K336" s="194"/>
      <c r="L336" s="200"/>
      <c r="M336" s="201"/>
      <c r="N336" s="202"/>
      <c r="O336" s="202"/>
      <c r="P336" s="202"/>
      <c r="Q336" s="202"/>
      <c r="R336" s="202"/>
      <c r="S336" s="202"/>
      <c r="T336" s="203"/>
      <c r="AT336" s="204" t="s">
        <v>141</v>
      </c>
      <c r="AU336" s="204" t="s">
        <v>85</v>
      </c>
      <c r="AV336" s="13" t="s">
        <v>85</v>
      </c>
      <c r="AW336" s="13" t="s">
        <v>36</v>
      </c>
      <c r="AX336" s="13" t="s">
        <v>75</v>
      </c>
      <c r="AY336" s="204" t="s">
        <v>130</v>
      </c>
    </row>
    <row r="337" spans="1:65" s="13" customFormat="1" ht="11.25">
      <c r="B337" s="193"/>
      <c r="C337" s="194"/>
      <c r="D337" s="195" t="s">
        <v>141</v>
      </c>
      <c r="E337" s="196" t="s">
        <v>21</v>
      </c>
      <c r="F337" s="197" t="s">
        <v>177</v>
      </c>
      <c r="G337" s="194"/>
      <c r="H337" s="198">
        <v>31.36</v>
      </c>
      <c r="I337" s="199"/>
      <c r="J337" s="194"/>
      <c r="K337" s="194"/>
      <c r="L337" s="200"/>
      <c r="M337" s="201"/>
      <c r="N337" s="202"/>
      <c r="O337" s="202"/>
      <c r="P337" s="202"/>
      <c r="Q337" s="202"/>
      <c r="R337" s="202"/>
      <c r="S337" s="202"/>
      <c r="T337" s="203"/>
      <c r="AT337" s="204" t="s">
        <v>141</v>
      </c>
      <c r="AU337" s="204" t="s">
        <v>85</v>
      </c>
      <c r="AV337" s="13" t="s">
        <v>85</v>
      </c>
      <c r="AW337" s="13" t="s">
        <v>36</v>
      </c>
      <c r="AX337" s="13" t="s">
        <v>75</v>
      </c>
      <c r="AY337" s="204" t="s">
        <v>130</v>
      </c>
    </row>
    <row r="338" spans="1:65" s="16" customFormat="1" ht="11.25">
      <c r="B338" s="226"/>
      <c r="C338" s="227"/>
      <c r="D338" s="195" t="s">
        <v>141</v>
      </c>
      <c r="E338" s="228" t="s">
        <v>21</v>
      </c>
      <c r="F338" s="229" t="s">
        <v>178</v>
      </c>
      <c r="G338" s="227"/>
      <c r="H338" s="230">
        <v>61.24</v>
      </c>
      <c r="I338" s="231"/>
      <c r="J338" s="227"/>
      <c r="K338" s="227"/>
      <c r="L338" s="232"/>
      <c r="M338" s="233"/>
      <c r="N338" s="234"/>
      <c r="O338" s="234"/>
      <c r="P338" s="234"/>
      <c r="Q338" s="234"/>
      <c r="R338" s="234"/>
      <c r="S338" s="234"/>
      <c r="T338" s="235"/>
      <c r="AT338" s="236" t="s">
        <v>141</v>
      </c>
      <c r="AU338" s="236" t="s">
        <v>85</v>
      </c>
      <c r="AV338" s="16" t="s">
        <v>149</v>
      </c>
      <c r="AW338" s="16" t="s">
        <v>36</v>
      </c>
      <c r="AX338" s="16" t="s">
        <v>75</v>
      </c>
      <c r="AY338" s="236" t="s">
        <v>130</v>
      </c>
    </row>
    <row r="339" spans="1:65" s="13" customFormat="1" ht="22.5">
      <c r="B339" s="193"/>
      <c r="C339" s="194"/>
      <c r="D339" s="195" t="s">
        <v>141</v>
      </c>
      <c r="E339" s="196" t="s">
        <v>21</v>
      </c>
      <c r="F339" s="197" t="s">
        <v>461</v>
      </c>
      <c r="G339" s="194"/>
      <c r="H339" s="198">
        <v>248.4</v>
      </c>
      <c r="I339" s="199"/>
      <c r="J339" s="194"/>
      <c r="K339" s="194"/>
      <c r="L339" s="200"/>
      <c r="M339" s="201"/>
      <c r="N339" s="202"/>
      <c r="O339" s="202"/>
      <c r="P339" s="202"/>
      <c r="Q339" s="202"/>
      <c r="R339" s="202"/>
      <c r="S339" s="202"/>
      <c r="T339" s="203"/>
      <c r="AT339" s="204" t="s">
        <v>141</v>
      </c>
      <c r="AU339" s="204" t="s">
        <v>85</v>
      </c>
      <c r="AV339" s="13" t="s">
        <v>85</v>
      </c>
      <c r="AW339" s="13" t="s">
        <v>36</v>
      </c>
      <c r="AX339" s="13" t="s">
        <v>75</v>
      </c>
      <c r="AY339" s="204" t="s">
        <v>130</v>
      </c>
    </row>
    <row r="340" spans="1:65" s="16" customFormat="1" ht="11.25">
      <c r="B340" s="226"/>
      <c r="C340" s="227"/>
      <c r="D340" s="195" t="s">
        <v>141</v>
      </c>
      <c r="E340" s="228" t="s">
        <v>21</v>
      </c>
      <c r="F340" s="229" t="s">
        <v>178</v>
      </c>
      <c r="G340" s="227"/>
      <c r="H340" s="230">
        <v>248.4</v>
      </c>
      <c r="I340" s="231"/>
      <c r="J340" s="227"/>
      <c r="K340" s="227"/>
      <c r="L340" s="232"/>
      <c r="M340" s="233"/>
      <c r="N340" s="234"/>
      <c r="O340" s="234"/>
      <c r="P340" s="234"/>
      <c r="Q340" s="234"/>
      <c r="R340" s="234"/>
      <c r="S340" s="234"/>
      <c r="T340" s="235"/>
      <c r="AT340" s="236" t="s">
        <v>141</v>
      </c>
      <c r="AU340" s="236" t="s">
        <v>85</v>
      </c>
      <c r="AV340" s="16" t="s">
        <v>149</v>
      </c>
      <c r="AW340" s="16" t="s">
        <v>36</v>
      </c>
      <c r="AX340" s="16" t="s">
        <v>75</v>
      </c>
      <c r="AY340" s="236" t="s">
        <v>130</v>
      </c>
    </row>
    <row r="341" spans="1:65" s="15" customFormat="1" ht="11.25">
      <c r="B341" s="215"/>
      <c r="C341" s="216"/>
      <c r="D341" s="195" t="s">
        <v>141</v>
      </c>
      <c r="E341" s="217" t="s">
        <v>21</v>
      </c>
      <c r="F341" s="218" t="s">
        <v>156</v>
      </c>
      <c r="G341" s="216"/>
      <c r="H341" s="219">
        <v>309.64</v>
      </c>
      <c r="I341" s="220"/>
      <c r="J341" s="216"/>
      <c r="K341" s="216"/>
      <c r="L341" s="221"/>
      <c r="M341" s="222"/>
      <c r="N341" s="223"/>
      <c r="O341" s="223"/>
      <c r="P341" s="223"/>
      <c r="Q341" s="223"/>
      <c r="R341" s="223"/>
      <c r="S341" s="223"/>
      <c r="T341" s="224"/>
      <c r="AT341" s="225" t="s">
        <v>141</v>
      </c>
      <c r="AU341" s="225" t="s">
        <v>85</v>
      </c>
      <c r="AV341" s="15" t="s">
        <v>137</v>
      </c>
      <c r="AW341" s="15" t="s">
        <v>36</v>
      </c>
      <c r="AX341" s="15" t="s">
        <v>83</v>
      </c>
      <c r="AY341" s="225" t="s">
        <v>130</v>
      </c>
    </row>
    <row r="342" spans="1:65" s="12" customFormat="1" ht="22.9" customHeight="1">
      <c r="B342" s="159"/>
      <c r="C342" s="160"/>
      <c r="D342" s="161" t="s">
        <v>74</v>
      </c>
      <c r="E342" s="173" t="s">
        <v>187</v>
      </c>
      <c r="F342" s="173" t="s">
        <v>462</v>
      </c>
      <c r="G342" s="160"/>
      <c r="H342" s="160"/>
      <c r="I342" s="163"/>
      <c r="J342" s="174">
        <f>BK342</f>
        <v>0</v>
      </c>
      <c r="K342" s="160"/>
      <c r="L342" s="165"/>
      <c r="M342" s="166"/>
      <c r="N342" s="167"/>
      <c r="O342" s="167"/>
      <c r="P342" s="168">
        <f>SUM(P343:P491)</f>
        <v>0</v>
      </c>
      <c r="Q342" s="167"/>
      <c r="R342" s="168">
        <f>SUM(R343:R491)</f>
        <v>42.512940389999997</v>
      </c>
      <c r="S342" s="167"/>
      <c r="T342" s="169">
        <f>SUM(T343:T491)</f>
        <v>6.4000000000000001E-2</v>
      </c>
      <c r="AR342" s="170" t="s">
        <v>83</v>
      </c>
      <c r="AT342" s="171" t="s">
        <v>74</v>
      </c>
      <c r="AU342" s="171" t="s">
        <v>83</v>
      </c>
      <c r="AY342" s="170" t="s">
        <v>130</v>
      </c>
      <c r="BK342" s="172">
        <f>SUM(BK343:BK491)</f>
        <v>0</v>
      </c>
    </row>
    <row r="343" spans="1:65" s="2" customFormat="1" ht="44.25" customHeight="1">
      <c r="A343" s="36"/>
      <c r="B343" s="37"/>
      <c r="C343" s="175" t="s">
        <v>463</v>
      </c>
      <c r="D343" s="175" t="s">
        <v>132</v>
      </c>
      <c r="E343" s="176" t="s">
        <v>464</v>
      </c>
      <c r="F343" s="177" t="s">
        <v>465</v>
      </c>
      <c r="G343" s="178" t="s">
        <v>212</v>
      </c>
      <c r="H343" s="179">
        <v>6</v>
      </c>
      <c r="I343" s="180"/>
      <c r="J343" s="181">
        <f>ROUND(I343*H343,2)</f>
        <v>0</v>
      </c>
      <c r="K343" s="177" t="s">
        <v>136</v>
      </c>
      <c r="L343" s="41"/>
      <c r="M343" s="182" t="s">
        <v>21</v>
      </c>
      <c r="N343" s="183" t="s">
        <v>46</v>
      </c>
      <c r="O343" s="66"/>
      <c r="P343" s="184">
        <f>O343*H343</f>
        <v>0</v>
      </c>
      <c r="Q343" s="184">
        <v>1.67E-3</v>
      </c>
      <c r="R343" s="184">
        <f>Q343*H343</f>
        <v>1.0020000000000001E-2</v>
      </c>
      <c r="S343" s="184">
        <v>0</v>
      </c>
      <c r="T343" s="185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6" t="s">
        <v>137</v>
      </c>
      <c r="AT343" s="186" t="s">
        <v>132</v>
      </c>
      <c r="AU343" s="186" t="s">
        <v>85</v>
      </c>
      <c r="AY343" s="19" t="s">
        <v>130</v>
      </c>
      <c r="BE343" s="187">
        <f>IF(N343="základní",J343,0)</f>
        <v>0</v>
      </c>
      <c r="BF343" s="187">
        <f>IF(N343="snížená",J343,0)</f>
        <v>0</v>
      </c>
      <c r="BG343" s="187">
        <f>IF(N343="zákl. přenesená",J343,0)</f>
        <v>0</v>
      </c>
      <c r="BH343" s="187">
        <f>IF(N343="sníž. přenesená",J343,0)</f>
        <v>0</v>
      </c>
      <c r="BI343" s="187">
        <f>IF(N343="nulová",J343,0)</f>
        <v>0</v>
      </c>
      <c r="BJ343" s="19" t="s">
        <v>83</v>
      </c>
      <c r="BK343" s="187">
        <f>ROUND(I343*H343,2)</f>
        <v>0</v>
      </c>
      <c r="BL343" s="19" t="s">
        <v>137</v>
      </c>
      <c r="BM343" s="186" t="s">
        <v>466</v>
      </c>
    </row>
    <row r="344" spans="1:65" s="2" customFormat="1" ht="11.25">
      <c r="A344" s="36"/>
      <c r="B344" s="37"/>
      <c r="C344" s="38"/>
      <c r="D344" s="188" t="s">
        <v>139</v>
      </c>
      <c r="E344" s="38"/>
      <c r="F344" s="189" t="s">
        <v>467</v>
      </c>
      <c r="G344" s="38"/>
      <c r="H344" s="38"/>
      <c r="I344" s="190"/>
      <c r="J344" s="38"/>
      <c r="K344" s="38"/>
      <c r="L344" s="41"/>
      <c r="M344" s="191"/>
      <c r="N344" s="192"/>
      <c r="O344" s="66"/>
      <c r="P344" s="66"/>
      <c r="Q344" s="66"/>
      <c r="R344" s="66"/>
      <c r="S344" s="66"/>
      <c r="T344" s="67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9" t="s">
        <v>139</v>
      </c>
      <c r="AU344" s="19" t="s">
        <v>85</v>
      </c>
    </row>
    <row r="345" spans="1:65" s="2" customFormat="1" ht="16.5" customHeight="1">
      <c r="A345" s="36"/>
      <c r="B345" s="37"/>
      <c r="C345" s="237" t="s">
        <v>468</v>
      </c>
      <c r="D345" s="237" t="s">
        <v>356</v>
      </c>
      <c r="E345" s="238" t="s">
        <v>469</v>
      </c>
      <c r="F345" s="239" t="s">
        <v>470</v>
      </c>
      <c r="G345" s="240" t="s">
        <v>212</v>
      </c>
      <c r="H345" s="241">
        <v>1</v>
      </c>
      <c r="I345" s="242"/>
      <c r="J345" s="243">
        <f>ROUND(I345*H345,2)</f>
        <v>0</v>
      </c>
      <c r="K345" s="239" t="s">
        <v>21</v>
      </c>
      <c r="L345" s="244"/>
      <c r="M345" s="245" t="s">
        <v>21</v>
      </c>
      <c r="N345" s="246" t="s">
        <v>46</v>
      </c>
      <c r="O345" s="66"/>
      <c r="P345" s="184">
        <f>O345*H345</f>
        <v>0</v>
      </c>
      <c r="Q345" s="184">
        <v>1.0500000000000001E-2</v>
      </c>
      <c r="R345" s="184">
        <f>Q345*H345</f>
        <v>1.0500000000000001E-2</v>
      </c>
      <c r="S345" s="184">
        <v>0</v>
      </c>
      <c r="T345" s="185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86" t="s">
        <v>187</v>
      </c>
      <c r="AT345" s="186" t="s">
        <v>356</v>
      </c>
      <c r="AU345" s="186" t="s">
        <v>85</v>
      </c>
      <c r="AY345" s="19" t="s">
        <v>130</v>
      </c>
      <c r="BE345" s="187">
        <f>IF(N345="základní",J345,0)</f>
        <v>0</v>
      </c>
      <c r="BF345" s="187">
        <f>IF(N345="snížená",J345,0)</f>
        <v>0</v>
      </c>
      <c r="BG345" s="187">
        <f>IF(N345="zákl. přenesená",J345,0)</f>
        <v>0</v>
      </c>
      <c r="BH345" s="187">
        <f>IF(N345="sníž. přenesená",J345,0)</f>
        <v>0</v>
      </c>
      <c r="BI345" s="187">
        <f>IF(N345="nulová",J345,0)</f>
        <v>0</v>
      </c>
      <c r="BJ345" s="19" t="s">
        <v>83</v>
      </c>
      <c r="BK345" s="187">
        <f>ROUND(I345*H345,2)</f>
        <v>0</v>
      </c>
      <c r="BL345" s="19" t="s">
        <v>137</v>
      </c>
      <c r="BM345" s="186" t="s">
        <v>471</v>
      </c>
    </row>
    <row r="346" spans="1:65" s="13" customFormat="1" ht="11.25">
      <c r="B346" s="193"/>
      <c r="C346" s="194"/>
      <c r="D346" s="195" t="s">
        <v>141</v>
      </c>
      <c r="E346" s="196" t="s">
        <v>21</v>
      </c>
      <c r="F346" s="197" t="s">
        <v>472</v>
      </c>
      <c r="G346" s="194"/>
      <c r="H346" s="198">
        <v>1</v>
      </c>
      <c r="I346" s="199"/>
      <c r="J346" s="194"/>
      <c r="K346" s="194"/>
      <c r="L346" s="200"/>
      <c r="M346" s="201"/>
      <c r="N346" s="202"/>
      <c r="O346" s="202"/>
      <c r="P346" s="202"/>
      <c r="Q346" s="202"/>
      <c r="R346" s="202"/>
      <c r="S346" s="202"/>
      <c r="T346" s="203"/>
      <c r="AT346" s="204" t="s">
        <v>141</v>
      </c>
      <c r="AU346" s="204" t="s">
        <v>85</v>
      </c>
      <c r="AV346" s="13" t="s">
        <v>85</v>
      </c>
      <c r="AW346" s="13" t="s">
        <v>36</v>
      </c>
      <c r="AX346" s="13" t="s">
        <v>83</v>
      </c>
      <c r="AY346" s="204" t="s">
        <v>130</v>
      </c>
    </row>
    <row r="347" spans="1:65" s="2" customFormat="1" ht="16.5" customHeight="1">
      <c r="A347" s="36"/>
      <c r="B347" s="37"/>
      <c r="C347" s="237" t="s">
        <v>473</v>
      </c>
      <c r="D347" s="237" t="s">
        <v>356</v>
      </c>
      <c r="E347" s="238" t="s">
        <v>474</v>
      </c>
      <c r="F347" s="239" t="s">
        <v>475</v>
      </c>
      <c r="G347" s="240" t="s">
        <v>212</v>
      </c>
      <c r="H347" s="241">
        <v>1</v>
      </c>
      <c r="I347" s="242"/>
      <c r="J347" s="243">
        <f>ROUND(I347*H347,2)</f>
        <v>0</v>
      </c>
      <c r="K347" s="239" t="s">
        <v>21</v>
      </c>
      <c r="L347" s="244"/>
      <c r="M347" s="245" t="s">
        <v>21</v>
      </c>
      <c r="N347" s="246" t="s">
        <v>46</v>
      </c>
      <c r="O347" s="66"/>
      <c r="P347" s="184">
        <f>O347*H347</f>
        <v>0</v>
      </c>
      <c r="Q347" s="184">
        <v>1.6E-2</v>
      </c>
      <c r="R347" s="184">
        <f>Q347*H347</f>
        <v>1.6E-2</v>
      </c>
      <c r="S347" s="184">
        <v>0</v>
      </c>
      <c r="T347" s="185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86" t="s">
        <v>187</v>
      </c>
      <c r="AT347" s="186" t="s">
        <v>356</v>
      </c>
      <c r="AU347" s="186" t="s">
        <v>85</v>
      </c>
      <c r="AY347" s="19" t="s">
        <v>130</v>
      </c>
      <c r="BE347" s="187">
        <f>IF(N347="základní",J347,0)</f>
        <v>0</v>
      </c>
      <c r="BF347" s="187">
        <f>IF(N347="snížená",J347,0)</f>
        <v>0</v>
      </c>
      <c r="BG347" s="187">
        <f>IF(N347="zákl. přenesená",J347,0)</f>
        <v>0</v>
      </c>
      <c r="BH347" s="187">
        <f>IF(N347="sníž. přenesená",J347,0)</f>
        <v>0</v>
      </c>
      <c r="BI347" s="187">
        <f>IF(N347="nulová",J347,0)</f>
        <v>0</v>
      </c>
      <c r="BJ347" s="19" t="s">
        <v>83</v>
      </c>
      <c r="BK347" s="187">
        <f>ROUND(I347*H347,2)</f>
        <v>0</v>
      </c>
      <c r="BL347" s="19" t="s">
        <v>137</v>
      </c>
      <c r="BM347" s="186" t="s">
        <v>476</v>
      </c>
    </row>
    <row r="348" spans="1:65" s="13" customFormat="1" ht="11.25">
      <c r="B348" s="193"/>
      <c r="C348" s="194"/>
      <c r="D348" s="195" t="s">
        <v>141</v>
      </c>
      <c r="E348" s="196" t="s">
        <v>21</v>
      </c>
      <c r="F348" s="197" t="s">
        <v>472</v>
      </c>
      <c r="G348" s="194"/>
      <c r="H348" s="198">
        <v>1</v>
      </c>
      <c r="I348" s="199"/>
      <c r="J348" s="194"/>
      <c r="K348" s="194"/>
      <c r="L348" s="200"/>
      <c r="M348" s="201"/>
      <c r="N348" s="202"/>
      <c r="O348" s="202"/>
      <c r="P348" s="202"/>
      <c r="Q348" s="202"/>
      <c r="R348" s="202"/>
      <c r="S348" s="202"/>
      <c r="T348" s="203"/>
      <c r="AT348" s="204" t="s">
        <v>141</v>
      </c>
      <c r="AU348" s="204" t="s">
        <v>85</v>
      </c>
      <c r="AV348" s="13" t="s">
        <v>85</v>
      </c>
      <c r="AW348" s="13" t="s">
        <v>36</v>
      </c>
      <c r="AX348" s="13" t="s">
        <v>83</v>
      </c>
      <c r="AY348" s="204" t="s">
        <v>130</v>
      </c>
    </row>
    <row r="349" spans="1:65" s="2" customFormat="1" ht="16.5" customHeight="1">
      <c r="A349" s="36"/>
      <c r="B349" s="37"/>
      <c r="C349" s="237" t="s">
        <v>477</v>
      </c>
      <c r="D349" s="237" t="s">
        <v>356</v>
      </c>
      <c r="E349" s="238" t="s">
        <v>478</v>
      </c>
      <c r="F349" s="239" t="s">
        <v>479</v>
      </c>
      <c r="G349" s="240" t="s">
        <v>212</v>
      </c>
      <c r="H349" s="241">
        <v>2</v>
      </c>
      <c r="I349" s="242"/>
      <c r="J349" s="243">
        <f>ROUND(I349*H349,2)</f>
        <v>0</v>
      </c>
      <c r="K349" s="239" t="s">
        <v>21</v>
      </c>
      <c r="L349" s="244"/>
      <c r="M349" s="245" t="s">
        <v>21</v>
      </c>
      <c r="N349" s="246" t="s">
        <v>46</v>
      </c>
      <c r="O349" s="66"/>
      <c r="P349" s="184">
        <f>O349*H349</f>
        <v>0</v>
      </c>
      <c r="Q349" s="184">
        <v>0.01</v>
      </c>
      <c r="R349" s="184">
        <f>Q349*H349</f>
        <v>0.02</v>
      </c>
      <c r="S349" s="184">
        <v>0</v>
      </c>
      <c r="T349" s="185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6" t="s">
        <v>187</v>
      </c>
      <c r="AT349" s="186" t="s">
        <v>356</v>
      </c>
      <c r="AU349" s="186" t="s">
        <v>85</v>
      </c>
      <c r="AY349" s="19" t="s">
        <v>130</v>
      </c>
      <c r="BE349" s="187">
        <f>IF(N349="základní",J349,0)</f>
        <v>0</v>
      </c>
      <c r="BF349" s="187">
        <f>IF(N349="snížená",J349,0)</f>
        <v>0</v>
      </c>
      <c r="BG349" s="187">
        <f>IF(N349="zákl. přenesená",J349,0)</f>
        <v>0</v>
      </c>
      <c r="BH349" s="187">
        <f>IF(N349="sníž. přenesená",J349,0)</f>
        <v>0</v>
      </c>
      <c r="BI349" s="187">
        <f>IF(N349="nulová",J349,0)</f>
        <v>0</v>
      </c>
      <c r="BJ349" s="19" t="s">
        <v>83</v>
      </c>
      <c r="BK349" s="187">
        <f>ROUND(I349*H349,2)</f>
        <v>0</v>
      </c>
      <c r="BL349" s="19" t="s">
        <v>137</v>
      </c>
      <c r="BM349" s="186" t="s">
        <v>480</v>
      </c>
    </row>
    <row r="350" spans="1:65" s="2" customFormat="1" ht="16.5" customHeight="1">
      <c r="A350" s="36"/>
      <c r="B350" s="37"/>
      <c r="C350" s="237" t="s">
        <v>481</v>
      </c>
      <c r="D350" s="237" t="s">
        <v>356</v>
      </c>
      <c r="E350" s="238" t="s">
        <v>482</v>
      </c>
      <c r="F350" s="239" t="s">
        <v>483</v>
      </c>
      <c r="G350" s="240" t="s">
        <v>212</v>
      </c>
      <c r="H350" s="241">
        <v>2</v>
      </c>
      <c r="I350" s="242"/>
      <c r="J350" s="243">
        <f>ROUND(I350*H350,2)</f>
        <v>0</v>
      </c>
      <c r="K350" s="239" t="s">
        <v>21</v>
      </c>
      <c r="L350" s="244"/>
      <c r="M350" s="245" t="s">
        <v>21</v>
      </c>
      <c r="N350" s="246" t="s">
        <v>46</v>
      </c>
      <c r="O350" s="66"/>
      <c r="P350" s="184">
        <f>O350*H350</f>
        <v>0</v>
      </c>
      <c r="Q350" s="184">
        <v>1.89E-2</v>
      </c>
      <c r="R350" s="184">
        <f>Q350*H350</f>
        <v>3.78E-2</v>
      </c>
      <c r="S350" s="184">
        <v>0</v>
      </c>
      <c r="T350" s="185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86" t="s">
        <v>187</v>
      </c>
      <c r="AT350" s="186" t="s">
        <v>356</v>
      </c>
      <c r="AU350" s="186" t="s">
        <v>85</v>
      </c>
      <c r="AY350" s="19" t="s">
        <v>130</v>
      </c>
      <c r="BE350" s="187">
        <f>IF(N350="základní",J350,0)</f>
        <v>0</v>
      </c>
      <c r="BF350" s="187">
        <f>IF(N350="snížená",J350,0)</f>
        <v>0</v>
      </c>
      <c r="BG350" s="187">
        <f>IF(N350="zákl. přenesená",J350,0)</f>
        <v>0</v>
      </c>
      <c r="BH350" s="187">
        <f>IF(N350="sníž. přenesená",J350,0)</f>
        <v>0</v>
      </c>
      <c r="BI350" s="187">
        <f>IF(N350="nulová",J350,0)</f>
        <v>0</v>
      </c>
      <c r="BJ350" s="19" t="s">
        <v>83</v>
      </c>
      <c r="BK350" s="187">
        <f>ROUND(I350*H350,2)</f>
        <v>0</v>
      </c>
      <c r="BL350" s="19" t="s">
        <v>137</v>
      </c>
      <c r="BM350" s="186" t="s">
        <v>484</v>
      </c>
    </row>
    <row r="351" spans="1:65" s="13" customFormat="1" ht="11.25">
      <c r="B351" s="193"/>
      <c r="C351" s="194"/>
      <c r="D351" s="195" t="s">
        <v>141</v>
      </c>
      <c r="E351" s="196" t="s">
        <v>21</v>
      </c>
      <c r="F351" s="197" t="s">
        <v>485</v>
      </c>
      <c r="G351" s="194"/>
      <c r="H351" s="198">
        <v>2</v>
      </c>
      <c r="I351" s="199"/>
      <c r="J351" s="194"/>
      <c r="K351" s="194"/>
      <c r="L351" s="200"/>
      <c r="M351" s="201"/>
      <c r="N351" s="202"/>
      <c r="O351" s="202"/>
      <c r="P351" s="202"/>
      <c r="Q351" s="202"/>
      <c r="R351" s="202"/>
      <c r="S351" s="202"/>
      <c r="T351" s="203"/>
      <c r="AT351" s="204" t="s">
        <v>141</v>
      </c>
      <c r="AU351" s="204" t="s">
        <v>85</v>
      </c>
      <c r="AV351" s="13" t="s">
        <v>85</v>
      </c>
      <c r="AW351" s="13" t="s">
        <v>36</v>
      </c>
      <c r="AX351" s="13" t="s">
        <v>83</v>
      </c>
      <c r="AY351" s="204" t="s">
        <v>130</v>
      </c>
    </row>
    <row r="352" spans="1:65" s="2" customFormat="1" ht="44.25" customHeight="1">
      <c r="A352" s="36"/>
      <c r="B352" s="37"/>
      <c r="C352" s="175" t="s">
        <v>486</v>
      </c>
      <c r="D352" s="175" t="s">
        <v>132</v>
      </c>
      <c r="E352" s="176" t="s">
        <v>487</v>
      </c>
      <c r="F352" s="177" t="s">
        <v>488</v>
      </c>
      <c r="G352" s="178" t="s">
        <v>212</v>
      </c>
      <c r="H352" s="179">
        <v>2</v>
      </c>
      <c r="I352" s="180"/>
      <c r="J352" s="181">
        <f>ROUND(I352*H352,2)</f>
        <v>0</v>
      </c>
      <c r="K352" s="177" t="s">
        <v>136</v>
      </c>
      <c r="L352" s="41"/>
      <c r="M352" s="182" t="s">
        <v>21</v>
      </c>
      <c r="N352" s="183" t="s">
        <v>46</v>
      </c>
      <c r="O352" s="66"/>
      <c r="P352" s="184">
        <f>O352*H352</f>
        <v>0</v>
      </c>
      <c r="Q352" s="184">
        <v>1.67E-3</v>
      </c>
      <c r="R352" s="184">
        <f>Q352*H352</f>
        <v>3.3400000000000001E-3</v>
      </c>
      <c r="S352" s="184">
        <v>0</v>
      </c>
      <c r="T352" s="185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86" t="s">
        <v>137</v>
      </c>
      <c r="AT352" s="186" t="s">
        <v>132</v>
      </c>
      <c r="AU352" s="186" t="s">
        <v>85</v>
      </c>
      <c r="AY352" s="19" t="s">
        <v>130</v>
      </c>
      <c r="BE352" s="187">
        <f>IF(N352="základní",J352,0)</f>
        <v>0</v>
      </c>
      <c r="BF352" s="187">
        <f>IF(N352="snížená",J352,0)</f>
        <v>0</v>
      </c>
      <c r="BG352" s="187">
        <f>IF(N352="zákl. přenesená",J352,0)</f>
        <v>0</v>
      </c>
      <c r="BH352" s="187">
        <f>IF(N352="sníž. přenesená",J352,0)</f>
        <v>0</v>
      </c>
      <c r="BI352" s="187">
        <f>IF(N352="nulová",J352,0)</f>
        <v>0</v>
      </c>
      <c r="BJ352" s="19" t="s">
        <v>83</v>
      </c>
      <c r="BK352" s="187">
        <f>ROUND(I352*H352,2)</f>
        <v>0</v>
      </c>
      <c r="BL352" s="19" t="s">
        <v>137</v>
      </c>
      <c r="BM352" s="186" t="s">
        <v>489</v>
      </c>
    </row>
    <row r="353" spans="1:65" s="2" customFormat="1" ht="11.25">
      <c r="A353" s="36"/>
      <c r="B353" s="37"/>
      <c r="C353" s="38"/>
      <c r="D353" s="188" t="s">
        <v>139</v>
      </c>
      <c r="E353" s="38"/>
      <c r="F353" s="189" t="s">
        <v>490</v>
      </c>
      <c r="G353" s="38"/>
      <c r="H353" s="38"/>
      <c r="I353" s="190"/>
      <c r="J353" s="38"/>
      <c r="K353" s="38"/>
      <c r="L353" s="41"/>
      <c r="M353" s="191"/>
      <c r="N353" s="192"/>
      <c r="O353" s="66"/>
      <c r="P353" s="66"/>
      <c r="Q353" s="66"/>
      <c r="R353" s="66"/>
      <c r="S353" s="66"/>
      <c r="T353" s="67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T353" s="19" t="s">
        <v>139</v>
      </c>
      <c r="AU353" s="19" t="s">
        <v>85</v>
      </c>
    </row>
    <row r="354" spans="1:65" s="2" customFormat="1" ht="16.5" customHeight="1">
      <c r="A354" s="36"/>
      <c r="B354" s="37"/>
      <c r="C354" s="237" t="s">
        <v>491</v>
      </c>
      <c r="D354" s="237" t="s">
        <v>356</v>
      </c>
      <c r="E354" s="238" t="s">
        <v>492</v>
      </c>
      <c r="F354" s="239" t="s">
        <v>493</v>
      </c>
      <c r="G354" s="240" t="s">
        <v>212</v>
      </c>
      <c r="H354" s="241">
        <v>2</v>
      </c>
      <c r="I354" s="242"/>
      <c r="J354" s="243">
        <f>ROUND(I354*H354,2)</f>
        <v>0</v>
      </c>
      <c r="K354" s="239" t="s">
        <v>21</v>
      </c>
      <c r="L354" s="244"/>
      <c r="M354" s="245" t="s">
        <v>21</v>
      </c>
      <c r="N354" s="246" t="s">
        <v>46</v>
      </c>
      <c r="O354" s="66"/>
      <c r="P354" s="184">
        <f>O354*H354</f>
        <v>0</v>
      </c>
      <c r="Q354" s="184">
        <v>1.34E-2</v>
      </c>
      <c r="R354" s="184">
        <f>Q354*H354</f>
        <v>2.6800000000000001E-2</v>
      </c>
      <c r="S354" s="184">
        <v>0</v>
      </c>
      <c r="T354" s="185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86" t="s">
        <v>187</v>
      </c>
      <c r="AT354" s="186" t="s">
        <v>356</v>
      </c>
      <c r="AU354" s="186" t="s">
        <v>85</v>
      </c>
      <c r="AY354" s="19" t="s">
        <v>130</v>
      </c>
      <c r="BE354" s="187">
        <f>IF(N354="základní",J354,0)</f>
        <v>0</v>
      </c>
      <c r="BF354" s="187">
        <f>IF(N354="snížená",J354,0)</f>
        <v>0</v>
      </c>
      <c r="BG354" s="187">
        <f>IF(N354="zákl. přenesená",J354,0)</f>
        <v>0</v>
      </c>
      <c r="BH354" s="187">
        <f>IF(N354="sníž. přenesená",J354,0)</f>
        <v>0</v>
      </c>
      <c r="BI354" s="187">
        <f>IF(N354="nulová",J354,0)</f>
        <v>0</v>
      </c>
      <c r="BJ354" s="19" t="s">
        <v>83</v>
      </c>
      <c r="BK354" s="187">
        <f>ROUND(I354*H354,2)</f>
        <v>0</v>
      </c>
      <c r="BL354" s="19" t="s">
        <v>137</v>
      </c>
      <c r="BM354" s="186" t="s">
        <v>494</v>
      </c>
    </row>
    <row r="355" spans="1:65" s="2" customFormat="1" ht="55.5" customHeight="1">
      <c r="A355" s="36"/>
      <c r="B355" s="37"/>
      <c r="C355" s="175" t="s">
        <v>495</v>
      </c>
      <c r="D355" s="175" t="s">
        <v>132</v>
      </c>
      <c r="E355" s="176" t="s">
        <v>496</v>
      </c>
      <c r="F355" s="177" t="s">
        <v>497</v>
      </c>
      <c r="G355" s="178" t="s">
        <v>212</v>
      </c>
      <c r="H355" s="179">
        <v>1</v>
      </c>
      <c r="I355" s="180"/>
      <c r="J355" s="181">
        <f>ROUND(I355*H355,2)</f>
        <v>0</v>
      </c>
      <c r="K355" s="177" t="s">
        <v>136</v>
      </c>
      <c r="L355" s="41"/>
      <c r="M355" s="182" t="s">
        <v>21</v>
      </c>
      <c r="N355" s="183" t="s">
        <v>46</v>
      </c>
      <c r="O355" s="66"/>
      <c r="P355" s="184">
        <f>O355*H355</f>
        <v>0</v>
      </c>
      <c r="Q355" s="184">
        <v>2.1000000000000001E-4</v>
      </c>
      <c r="R355" s="184">
        <f>Q355*H355</f>
        <v>2.1000000000000001E-4</v>
      </c>
      <c r="S355" s="184">
        <v>0</v>
      </c>
      <c r="T355" s="185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86" t="s">
        <v>137</v>
      </c>
      <c r="AT355" s="186" t="s">
        <v>132</v>
      </c>
      <c r="AU355" s="186" t="s">
        <v>85</v>
      </c>
      <c r="AY355" s="19" t="s">
        <v>130</v>
      </c>
      <c r="BE355" s="187">
        <f>IF(N355="základní",J355,0)</f>
        <v>0</v>
      </c>
      <c r="BF355" s="187">
        <f>IF(N355="snížená",J355,0)</f>
        <v>0</v>
      </c>
      <c r="BG355" s="187">
        <f>IF(N355="zákl. přenesená",J355,0)</f>
        <v>0</v>
      </c>
      <c r="BH355" s="187">
        <f>IF(N355="sníž. přenesená",J355,0)</f>
        <v>0</v>
      </c>
      <c r="BI355" s="187">
        <f>IF(N355="nulová",J355,0)</f>
        <v>0</v>
      </c>
      <c r="BJ355" s="19" t="s">
        <v>83</v>
      </c>
      <c r="BK355" s="187">
        <f>ROUND(I355*H355,2)</f>
        <v>0</v>
      </c>
      <c r="BL355" s="19" t="s">
        <v>137</v>
      </c>
      <c r="BM355" s="186" t="s">
        <v>498</v>
      </c>
    </row>
    <row r="356" spans="1:65" s="2" customFormat="1" ht="11.25">
      <c r="A356" s="36"/>
      <c r="B356" s="37"/>
      <c r="C356" s="38"/>
      <c r="D356" s="188" t="s">
        <v>139</v>
      </c>
      <c r="E356" s="38"/>
      <c r="F356" s="189" t="s">
        <v>499</v>
      </c>
      <c r="G356" s="38"/>
      <c r="H356" s="38"/>
      <c r="I356" s="190"/>
      <c r="J356" s="38"/>
      <c r="K356" s="38"/>
      <c r="L356" s="41"/>
      <c r="M356" s="191"/>
      <c r="N356" s="192"/>
      <c r="O356" s="66"/>
      <c r="P356" s="66"/>
      <c r="Q356" s="66"/>
      <c r="R356" s="66"/>
      <c r="S356" s="66"/>
      <c r="T356" s="67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9" t="s">
        <v>139</v>
      </c>
      <c r="AU356" s="19" t="s">
        <v>85</v>
      </c>
    </row>
    <row r="357" spans="1:65" s="2" customFormat="1" ht="24.2" customHeight="1">
      <c r="A357" s="36"/>
      <c r="B357" s="37"/>
      <c r="C357" s="237" t="s">
        <v>500</v>
      </c>
      <c r="D357" s="237" t="s">
        <v>356</v>
      </c>
      <c r="E357" s="238" t="s">
        <v>501</v>
      </c>
      <c r="F357" s="239" t="s">
        <v>502</v>
      </c>
      <c r="G357" s="240" t="s">
        <v>212</v>
      </c>
      <c r="H357" s="241">
        <v>1</v>
      </c>
      <c r="I357" s="242"/>
      <c r="J357" s="243">
        <f>ROUND(I357*H357,2)</f>
        <v>0</v>
      </c>
      <c r="K357" s="239" t="s">
        <v>21</v>
      </c>
      <c r="L357" s="244"/>
      <c r="M357" s="245" t="s">
        <v>21</v>
      </c>
      <c r="N357" s="246" t="s">
        <v>46</v>
      </c>
      <c r="O357" s="66"/>
      <c r="P357" s="184">
        <f>O357*H357</f>
        <v>0</v>
      </c>
      <c r="Q357" s="184">
        <v>2.0000000000000001E-4</v>
      </c>
      <c r="R357" s="184">
        <f>Q357*H357</f>
        <v>2.0000000000000001E-4</v>
      </c>
      <c r="S357" s="184">
        <v>0</v>
      </c>
      <c r="T357" s="185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86" t="s">
        <v>187</v>
      </c>
      <c r="AT357" s="186" t="s">
        <v>356</v>
      </c>
      <c r="AU357" s="186" t="s">
        <v>85</v>
      </c>
      <c r="AY357" s="19" t="s">
        <v>130</v>
      </c>
      <c r="BE357" s="187">
        <f>IF(N357="základní",J357,0)</f>
        <v>0</v>
      </c>
      <c r="BF357" s="187">
        <f>IF(N357="snížená",J357,0)</f>
        <v>0</v>
      </c>
      <c r="BG357" s="187">
        <f>IF(N357="zákl. přenesená",J357,0)</f>
        <v>0</v>
      </c>
      <c r="BH357" s="187">
        <f>IF(N357="sníž. přenesená",J357,0)</f>
        <v>0</v>
      </c>
      <c r="BI357" s="187">
        <f>IF(N357="nulová",J357,0)</f>
        <v>0</v>
      </c>
      <c r="BJ357" s="19" t="s">
        <v>83</v>
      </c>
      <c r="BK357" s="187">
        <f>ROUND(I357*H357,2)</f>
        <v>0</v>
      </c>
      <c r="BL357" s="19" t="s">
        <v>137</v>
      </c>
      <c r="BM357" s="186" t="s">
        <v>503</v>
      </c>
    </row>
    <row r="358" spans="1:65" s="2" customFormat="1" ht="44.25" customHeight="1">
      <c r="A358" s="36"/>
      <c r="B358" s="37"/>
      <c r="C358" s="175" t="s">
        <v>504</v>
      </c>
      <c r="D358" s="175" t="s">
        <v>132</v>
      </c>
      <c r="E358" s="176" t="s">
        <v>505</v>
      </c>
      <c r="F358" s="177" t="s">
        <v>506</v>
      </c>
      <c r="G358" s="178" t="s">
        <v>212</v>
      </c>
      <c r="H358" s="179">
        <v>5</v>
      </c>
      <c r="I358" s="180"/>
      <c r="J358" s="181">
        <f>ROUND(I358*H358,2)</f>
        <v>0</v>
      </c>
      <c r="K358" s="177" t="s">
        <v>136</v>
      </c>
      <c r="L358" s="41"/>
      <c r="M358" s="182" t="s">
        <v>21</v>
      </c>
      <c r="N358" s="183" t="s">
        <v>46</v>
      </c>
      <c r="O358" s="66"/>
      <c r="P358" s="184">
        <f>O358*H358</f>
        <v>0</v>
      </c>
      <c r="Q358" s="184">
        <v>1.67E-3</v>
      </c>
      <c r="R358" s="184">
        <f>Q358*H358</f>
        <v>8.3499999999999998E-3</v>
      </c>
      <c r="S358" s="184">
        <v>0</v>
      </c>
      <c r="T358" s="185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86" t="s">
        <v>137</v>
      </c>
      <c r="AT358" s="186" t="s">
        <v>132</v>
      </c>
      <c r="AU358" s="186" t="s">
        <v>85</v>
      </c>
      <c r="AY358" s="19" t="s">
        <v>130</v>
      </c>
      <c r="BE358" s="187">
        <f>IF(N358="základní",J358,0)</f>
        <v>0</v>
      </c>
      <c r="BF358" s="187">
        <f>IF(N358="snížená",J358,0)</f>
        <v>0</v>
      </c>
      <c r="BG358" s="187">
        <f>IF(N358="zákl. přenesená",J358,0)</f>
        <v>0</v>
      </c>
      <c r="BH358" s="187">
        <f>IF(N358="sníž. přenesená",J358,0)</f>
        <v>0</v>
      </c>
      <c r="BI358" s="187">
        <f>IF(N358="nulová",J358,0)</f>
        <v>0</v>
      </c>
      <c r="BJ358" s="19" t="s">
        <v>83</v>
      </c>
      <c r="BK358" s="187">
        <f>ROUND(I358*H358,2)</f>
        <v>0</v>
      </c>
      <c r="BL358" s="19" t="s">
        <v>137</v>
      </c>
      <c r="BM358" s="186" t="s">
        <v>507</v>
      </c>
    </row>
    <row r="359" spans="1:65" s="2" customFormat="1" ht="11.25">
      <c r="A359" s="36"/>
      <c r="B359" s="37"/>
      <c r="C359" s="38"/>
      <c r="D359" s="188" t="s">
        <v>139</v>
      </c>
      <c r="E359" s="38"/>
      <c r="F359" s="189" t="s">
        <v>508</v>
      </c>
      <c r="G359" s="38"/>
      <c r="H359" s="38"/>
      <c r="I359" s="190"/>
      <c r="J359" s="38"/>
      <c r="K359" s="38"/>
      <c r="L359" s="41"/>
      <c r="M359" s="191"/>
      <c r="N359" s="192"/>
      <c r="O359" s="66"/>
      <c r="P359" s="66"/>
      <c r="Q359" s="66"/>
      <c r="R359" s="66"/>
      <c r="S359" s="66"/>
      <c r="T359" s="67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9" t="s">
        <v>139</v>
      </c>
      <c r="AU359" s="19" t="s">
        <v>85</v>
      </c>
    </row>
    <row r="360" spans="1:65" s="2" customFormat="1" ht="16.5" customHeight="1">
      <c r="A360" s="36"/>
      <c r="B360" s="37"/>
      <c r="C360" s="237" t="s">
        <v>509</v>
      </c>
      <c r="D360" s="237" t="s">
        <v>356</v>
      </c>
      <c r="E360" s="238" t="s">
        <v>510</v>
      </c>
      <c r="F360" s="239" t="s">
        <v>511</v>
      </c>
      <c r="G360" s="240" t="s">
        <v>212</v>
      </c>
      <c r="H360" s="241">
        <v>3</v>
      </c>
      <c r="I360" s="242"/>
      <c r="J360" s="243">
        <f>ROUND(I360*H360,2)</f>
        <v>0</v>
      </c>
      <c r="K360" s="239" t="s">
        <v>21</v>
      </c>
      <c r="L360" s="244"/>
      <c r="M360" s="245" t="s">
        <v>21</v>
      </c>
      <c r="N360" s="246" t="s">
        <v>46</v>
      </c>
      <c r="O360" s="66"/>
      <c r="P360" s="184">
        <f>O360*H360</f>
        <v>0</v>
      </c>
      <c r="Q360" s="184">
        <v>9.4999999999999998E-3</v>
      </c>
      <c r="R360" s="184">
        <f>Q360*H360</f>
        <v>2.8499999999999998E-2</v>
      </c>
      <c r="S360" s="184">
        <v>0</v>
      </c>
      <c r="T360" s="185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86" t="s">
        <v>187</v>
      </c>
      <c r="AT360" s="186" t="s">
        <v>356</v>
      </c>
      <c r="AU360" s="186" t="s">
        <v>85</v>
      </c>
      <c r="AY360" s="19" t="s">
        <v>130</v>
      </c>
      <c r="BE360" s="187">
        <f>IF(N360="základní",J360,0)</f>
        <v>0</v>
      </c>
      <c r="BF360" s="187">
        <f>IF(N360="snížená",J360,0)</f>
        <v>0</v>
      </c>
      <c r="BG360" s="187">
        <f>IF(N360="zákl. přenesená",J360,0)</f>
        <v>0</v>
      </c>
      <c r="BH360" s="187">
        <f>IF(N360="sníž. přenesená",J360,0)</f>
        <v>0</v>
      </c>
      <c r="BI360" s="187">
        <f>IF(N360="nulová",J360,0)</f>
        <v>0</v>
      </c>
      <c r="BJ360" s="19" t="s">
        <v>83</v>
      </c>
      <c r="BK360" s="187">
        <f>ROUND(I360*H360,2)</f>
        <v>0</v>
      </c>
      <c r="BL360" s="19" t="s">
        <v>137</v>
      </c>
      <c r="BM360" s="186" t="s">
        <v>512</v>
      </c>
    </row>
    <row r="361" spans="1:65" s="2" customFormat="1" ht="33" customHeight="1">
      <c r="A361" s="36"/>
      <c r="B361" s="37"/>
      <c r="C361" s="237" t="s">
        <v>513</v>
      </c>
      <c r="D361" s="237" t="s">
        <v>356</v>
      </c>
      <c r="E361" s="238" t="s">
        <v>514</v>
      </c>
      <c r="F361" s="239" t="s">
        <v>515</v>
      </c>
      <c r="G361" s="240" t="s">
        <v>435</v>
      </c>
      <c r="H361" s="241">
        <v>2</v>
      </c>
      <c r="I361" s="242"/>
      <c r="J361" s="243">
        <f>ROUND(I361*H361,2)</f>
        <v>0</v>
      </c>
      <c r="K361" s="239" t="s">
        <v>21</v>
      </c>
      <c r="L361" s="244"/>
      <c r="M361" s="245" t="s">
        <v>21</v>
      </c>
      <c r="N361" s="246" t="s">
        <v>46</v>
      </c>
      <c r="O361" s="66"/>
      <c r="P361" s="184">
        <f>O361*H361</f>
        <v>0</v>
      </c>
      <c r="Q361" s="184">
        <v>6.0299999999999998E-3</v>
      </c>
      <c r="R361" s="184">
        <f>Q361*H361</f>
        <v>1.206E-2</v>
      </c>
      <c r="S361" s="184">
        <v>0</v>
      </c>
      <c r="T361" s="185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6" t="s">
        <v>187</v>
      </c>
      <c r="AT361" s="186" t="s">
        <v>356</v>
      </c>
      <c r="AU361" s="186" t="s">
        <v>85</v>
      </c>
      <c r="AY361" s="19" t="s">
        <v>130</v>
      </c>
      <c r="BE361" s="187">
        <f>IF(N361="základní",J361,0)</f>
        <v>0</v>
      </c>
      <c r="BF361" s="187">
        <f>IF(N361="snížená",J361,0)</f>
        <v>0</v>
      </c>
      <c r="BG361" s="187">
        <f>IF(N361="zákl. přenesená",J361,0)</f>
        <v>0</v>
      </c>
      <c r="BH361" s="187">
        <f>IF(N361="sníž. přenesená",J361,0)</f>
        <v>0</v>
      </c>
      <c r="BI361" s="187">
        <f>IF(N361="nulová",J361,0)</f>
        <v>0</v>
      </c>
      <c r="BJ361" s="19" t="s">
        <v>83</v>
      </c>
      <c r="BK361" s="187">
        <f>ROUND(I361*H361,2)</f>
        <v>0</v>
      </c>
      <c r="BL361" s="19" t="s">
        <v>137</v>
      </c>
      <c r="BM361" s="186" t="s">
        <v>516</v>
      </c>
    </row>
    <row r="362" spans="1:65" s="2" customFormat="1" ht="44.25" customHeight="1">
      <c r="A362" s="36"/>
      <c r="B362" s="37"/>
      <c r="C362" s="175" t="s">
        <v>517</v>
      </c>
      <c r="D362" s="175" t="s">
        <v>132</v>
      </c>
      <c r="E362" s="176" t="s">
        <v>518</v>
      </c>
      <c r="F362" s="177" t="s">
        <v>519</v>
      </c>
      <c r="G362" s="178" t="s">
        <v>212</v>
      </c>
      <c r="H362" s="179">
        <v>5</v>
      </c>
      <c r="I362" s="180"/>
      <c r="J362" s="181">
        <f>ROUND(I362*H362,2)</f>
        <v>0</v>
      </c>
      <c r="K362" s="177" t="s">
        <v>136</v>
      </c>
      <c r="L362" s="41"/>
      <c r="M362" s="182" t="s">
        <v>21</v>
      </c>
      <c r="N362" s="183" t="s">
        <v>46</v>
      </c>
      <c r="O362" s="66"/>
      <c r="P362" s="184">
        <f>O362*H362</f>
        <v>0</v>
      </c>
      <c r="Q362" s="184">
        <v>1.7099999999999999E-3</v>
      </c>
      <c r="R362" s="184">
        <f>Q362*H362</f>
        <v>8.5500000000000003E-3</v>
      </c>
      <c r="S362" s="184">
        <v>0</v>
      </c>
      <c r="T362" s="185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6" t="s">
        <v>137</v>
      </c>
      <c r="AT362" s="186" t="s">
        <v>132</v>
      </c>
      <c r="AU362" s="186" t="s">
        <v>85</v>
      </c>
      <c r="AY362" s="19" t="s">
        <v>130</v>
      </c>
      <c r="BE362" s="187">
        <f>IF(N362="základní",J362,0)</f>
        <v>0</v>
      </c>
      <c r="BF362" s="187">
        <f>IF(N362="snížená",J362,0)</f>
        <v>0</v>
      </c>
      <c r="BG362" s="187">
        <f>IF(N362="zákl. přenesená",J362,0)</f>
        <v>0</v>
      </c>
      <c r="BH362" s="187">
        <f>IF(N362="sníž. přenesená",J362,0)</f>
        <v>0</v>
      </c>
      <c r="BI362" s="187">
        <f>IF(N362="nulová",J362,0)</f>
        <v>0</v>
      </c>
      <c r="BJ362" s="19" t="s">
        <v>83</v>
      </c>
      <c r="BK362" s="187">
        <f>ROUND(I362*H362,2)</f>
        <v>0</v>
      </c>
      <c r="BL362" s="19" t="s">
        <v>137</v>
      </c>
      <c r="BM362" s="186" t="s">
        <v>520</v>
      </c>
    </row>
    <row r="363" spans="1:65" s="2" customFormat="1" ht="11.25">
      <c r="A363" s="36"/>
      <c r="B363" s="37"/>
      <c r="C363" s="38"/>
      <c r="D363" s="188" t="s">
        <v>139</v>
      </c>
      <c r="E363" s="38"/>
      <c r="F363" s="189" t="s">
        <v>521</v>
      </c>
      <c r="G363" s="38"/>
      <c r="H363" s="38"/>
      <c r="I363" s="190"/>
      <c r="J363" s="38"/>
      <c r="K363" s="38"/>
      <c r="L363" s="41"/>
      <c r="M363" s="191"/>
      <c r="N363" s="192"/>
      <c r="O363" s="66"/>
      <c r="P363" s="66"/>
      <c r="Q363" s="66"/>
      <c r="R363" s="66"/>
      <c r="S363" s="66"/>
      <c r="T363" s="67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9" t="s">
        <v>139</v>
      </c>
      <c r="AU363" s="19" t="s">
        <v>85</v>
      </c>
    </row>
    <row r="364" spans="1:65" s="2" customFormat="1" ht="16.5" customHeight="1">
      <c r="A364" s="36"/>
      <c r="B364" s="37"/>
      <c r="C364" s="237" t="s">
        <v>522</v>
      </c>
      <c r="D364" s="237" t="s">
        <v>356</v>
      </c>
      <c r="E364" s="238" t="s">
        <v>523</v>
      </c>
      <c r="F364" s="239" t="s">
        <v>524</v>
      </c>
      <c r="G364" s="240" t="s">
        <v>212</v>
      </c>
      <c r="H364" s="241">
        <v>3</v>
      </c>
      <c r="I364" s="242"/>
      <c r="J364" s="243">
        <f>ROUND(I364*H364,2)</f>
        <v>0</v>
      </c>
      <c r="K364" s="239" t="s">
        <v>21</v>
      </c>
      <c r="L364" s="244"/>
      <c r="M364" s="245" t="s">
        <v>21</v>
      </c>
      <c r="N364" s="246" t="s">
        <v>46</v>
      </c>
      <c r="O364" s="66"/>
      <c r="P364" s="184">
        <f>O364*H364</f>
        <v>0</v>
      </c>
      <c r="Q364" s="184">
        <v>1.66E-2</v>
      </c>
      <c r="R364" s="184">
        <f>Q364*H364</f>
        <v>4.9799999999999997E-2</v>
      </c>
      <c r="S364" s="184">
        <v>0</v>
      </c>
      <c r="T364" s="185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6" t="s">
        <v>187</v>
      </c>
      <c r="AT364" s="186" t="s">
        <v>356</v>
      </c>
      <c r="AU364" s="186" t="s">
        <v>85</v>
      </c>
      <c r="AY364" s="19" t="s">
        <v>130</v>
      </c>
      <c r="BE364" s="187">
        <f>IF(N364="základní",J364,0)</f>
        <v>0</v>
      </c>
      <c r="BF364" s="187">
        <f>IF(N364="snížená",J364,0)</f>
        <v>0</v>
      </c>
      <c r="BG364" s="187">
        <f>IF(N364="zákl. přenesená",J364,0)</f>
        <v>0</v>
      </c>
      <c r="BH364" s="187">
        <f>IF(N364="sníž. přenesená",J364,0)</f>
        <v>0</v>
      </c>
      <c r="BI364" s="187">
        <f>IF(N364="nulová",J364,0)</f>
        <v>0</v>
      </c>
      <c r="BJ364" s="19" t="s">
        <v>83</v>
      </c>
      <c r="BK364" s="187">
        <f>ROUND(I364*H364,2)</f>
        <v>0</v>
      </c>
      <c r="BL364" s="19" t="s">
        <v>137</v>
      </c>
      <c r="BM364" s="186" t="s">
        <v>525</v>
      </c>
    </row>
    <row r="365" spans="1:65" s="2" customFormat="1" ht="16.5" customHeight="1">
      <c r="A365" s="36"/>
      <c r="B365" s="37"/>
      <c r="C365" s="237" t="s">
        <v>526</v>
      </c>
      <c r="D365" s="237" t="s">
        <v>356</v>
      </c>
      <c r="E365" s="238" t="s">
        <v>527</v>
      </c>
      <c r="F365" s="239" t="s">
        <v>528</v>
      </c>
      <c r="G365" s="240" t="s">
        <v>212</v>
      </c>
      <c r="H365" s="241">
        <v>2</v>
      </c>
      <c r="I365" s="242"/>
      <c r="J365" s="243">
        <f>ROUND(I365*H365,2)</f>
        <v>0</v>
      </c>
      <c r="K365" s="239" t="s">
        <v>21</v>
      </c>
      <c r="L365" s="244"/>
      <c r="M365" s="245" t="s">
        <v>21</v>
      </c>
      <c r="N365" s="246" t="s">
        <v>46</v>
      </c>
      <c r="O365" s="66"/>
      <c r="P365" s="184">
        <f>O365*H365</f>
        <v>0</v>
      </c>
      <c r="Q365" s="184">
        <v>1.8599999999999998E-2</v>
      </c>
      <c r="R365" s="184">
        <f>Q365*H365</f>
        <v>3.7199999999999997E-2</v>
      </c>
      <c r="S365" s="184">
        <v>0</v>
      </c>
      <c r="T365" s="185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86" t="s">
        <v>187</v>
      </c>
      <c r="AT365" s="186" t="s">
        <v>356</v>
      </c>
      <c r="AU365" s="186" t="s">
        <v>85</v>
      </c>
      <c r="AY365" s="19" t="s">
        <v>130</v>
      </c>
      <c r="BE365" s="187">
        <f>IF(N365="základní",J365,0)</f>
        <v>0</v>
      </c>
      <c r="BF365" s="187">
        <f>IF(N365="snížená",J365,0)</f>
        <v>0</v>
      </c>
      <c r="BG365" s="187">
        <f>IF(N365="zákl. přenesená",J365,0)</f>
        <v>0</v>
      </c>
      <c r="BH365" s="187">
        <f>IF(N365="sníž. přenesená",J365,0)</f>
        <v>0</v>
      </c>
      <c r="BI365" s="187">
        <f>IF(N365="nulová",J365,0)</f>
        <v>0</v>
      </c>
      <c r="BJ365" s="19" t="s">
        <v>83</v>
      </c>
      <c r="BK365" s="187">
        <f>ROUND(I365*H365,2)</f>
        <v>0</v>
      </c>
      <c r="BL365" s="19" t="s">
        <v>137</v>
      </c>
      <c r="BM365" s="186" t="s">
        <v>529</v>
      </c>
    </row>
    <row r="366" spans="1:65" s="2" customFormat="1" ht="44.25" customHeight="1">
      <c r="A366" s="36"/>
      <c r="B366" s="37"/>
      <c r="C366" s="175" t="s">
        <v>530</v>
      </c>
      <c r="D366" s="175" t="s">
        <v>132</v>
      </c>
      <c r="E366" s="176" t="s">
        <v>531</v>
      </c>
      <c r="F366" s="177" t="s">
        <v>532</v>
      </c>
      <c r="G366" s="178" t="s">
        <v>243</v>
      </c>
      <c r="H366" s="179">
        <v>1238</v>
      </c>
      <c r="I366" s="180"/>
      <c r="J366" s="181">
        <f>ROUND(I366*H366,2)</f>
        <v>0</v>
      </c>
      <c r="K366" s="177" t="s">
        <v>136</v>
      </c>
      <c r="L366" s="41"/>
      <c r="M366" s="182" t="s">
        <v>21</v>
      </c>
      <c r="N366" s="183" t="s">
        <v>46</v>
      </c>
      <c r="O366" s="66"/>
      <c r="P366" s="184">
        <f>O366*H366</f>
        <v>0</v>
      </c>
      <c r="Q366" s="184">
        <v>0</v>
      </c>
      <c r="R366" s="184">
        <f>Q366*H366</f>
        <v>0</v>
      </c>
      <c r="S366" s="184">
        <v>0</v>
      </c>
      <c r="T366" s="185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86" t="s">
        <v>137</v>
      </c>
      <c r="AT366" s="186" t="s">
        <v>132</v>
      </c>
      <c r="AU366" s="186" t="s">
        <v>85</v>
      </c>
      <c r="AY366" s="19" t="s">
        <v>130</v>
      </c>
      <c r="BE366" s="187">
        <f>IF(N366="základní",J366,0)</f>
        <v>0</v>
      </c>
      <c r="BF366" s="187">
        <f>IF(N366="snížená",J366,0)</f>
        <v>0</v>
      </c>
      <c r="BG366" s="187">
        <f>IF(N366="zákl. přenesená",J366,0)</f>
        <v>0</v>
      </c>
      <c r="BH366" s="187">
        <f>IF(N366="sníž. přenesená",J366,0)</f>
        <v>0</v>
      </c>
      <c r="BI366" s="187">
        <f>IF(N366="nulová",J366,0)</f>
        <v>0</v>
      </c>
      <c r="BJ366" s="19" t="s">
        <v>83</v>
      </c>
      <c r="BK366" s="187">
        <f>ROUND(I366*H366,2)</f>
        <v>0</v>
      </c>
      <c r="BL366" s="19" t="s">
        <v>137</v>
      </c>
      <c r="BM366" s="186" t="s">
        <v>533</v>
      </c>
    </row>
    <row r="367" spans="1:65" s="2" customFormat="1" ht="11.25">
      <c r="A367" s="36"/>
      <c r="B367" s="37"/>
      <c r="C367" s="38"/>
      <c r="D367" s="188" t="s">
        <v>139</v>
      </c>
      <c r="E367" s="38"/>
      <c r="F367" s="189" t="s">
        <v>534</v>
      </c>
      <c r="G367" s="38"/>
      <c r="H367" s="38"/>
      <c r="I367" s="190"/>
      <c r="J367" s="38"/>
      <c r="K367" s="38"/>
      <c r="L367" s="41"/>
      <c r="M367" s="191"/>
      <c r="N367" s="192"/>
      <c r="O367" s="66"/>
      <c r="P367" s="66"/>
      <c r="Q367" s="66"/>
      <c r="R367" s="66"/>
      <c r="S367" s="66"/>
      <c r="T367" s="67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9" t="s">
        <v>139</v>
      </c>
      <c r="AU367" s="19" t="s">
        <v>85</v>
      </c>
    </row>
    <row r="368" spans="1:65" s="13" customFormat="1" ht="11.25">
      <c r="B368" s="193"/>
      <c r="C368" s="194"/>
      <c r="D368" s="195" t="s">
        <v>141</v>
      </c>
      <c r="E368" s="196" t="s">
        <v>21</v>
      </c>
      <c r="F368" s="197" t="s">
        <v>535</v>
      </c>
      <c r="G368" s="194"/>
      <c r="H368" s="198">
        <v>1238</v>
      </c>
      <c r="I368" s="199"/>
      <c r="J368" s="194"/>
      <c r="K368" s="194"/>
      <c r="L368" s="200"/>
      <c r="M368" s="201"/>
      <c r="N368" s="202"/>
      <c r="O368" s="202"/>
      <c r="P368" s="202"/>
      <c r="Q368" s="202"/>
      <c r="R368" s="202"/>
      <c r="S368" s="202"/>
      <c r="T368" s="203"/>
      <c r="AT368" s="204" t="s">
        <v>141</v>
      </c>
      <c r="AU368" s="204" t="s">
        <v>85</v>
      </c>
      <c r="AV368" s="13" t="s">
        <v>85</v>
      </c>
      <c r="AW368" s="13" t="s">
        <v>36</v>
      </c>
      <c r="AX368" s="13" t="s">
        <v>83</v>
      </c>
      <c r="AY368" s="204" t="s">
        <v>130</v>
      </c>
    </row>
    <row r="369" spans="1:65" s="2" customFormat="1" ht="37.9" customHeight="1">
      <c r="A369" s="36"/>
      <c r="B369" s="37"/>
      <c r="C369" s="237" t="s">
        <v>536</v>
      </c>
      <c r="D369" s="237" t="s">
        <v>356</v>
      </c>
      <c r="E369" s="238" t="s">
        <v>537</v>
      </c>
      <c r="F369" s="239" t="s">
        <v>538</v>
      </c>
      <c r="G369" s="240" t="s">
        <v>243</v>
      </c>
      <c r="H369" s="241">
        <v>1256.57</v>
      </c>
      <c r="I369" s="242"/>
      <c r="J369" s="243">
        <f>ROUND(I369*H369,2)</f>
        <v>0</v>
      </c>
      <c r="K369" s="239" t="s">
        <v>21</v>
      </c>
      <c r="L369" s="244"/>
      <c r="M369" s="245" t="s">
        <v>21</v>
      </c>
      <c r="N369" s="246" t="s">
        <v>46</v>
      </c>
      <c r="O369" s="66"/>
      <c r="P369" s="184">
        <f>O369*H369</f>
        <v>0</v>
      </c>
      <c r="Q369" s="184">
        <v>3.14E-3</v>
      </c>
      <c r="R369" s="184">
        <f>Q369*H369</f>
        <v>3.9456297999999999</v>
      </c>
      <c r="S369" s="184">
        <v>0</v>
      </c>
      <c r="T369" s="185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86" t="s">
        <v>187</v>
      </c>
      <c r="AT369" s="186" t="s">
        <v>356</v>
      </c>
      <c r="AU369" s="186" t="s">
        <v>85</v>
      </c>
      <c r="AY369" s="19" t="s">
        <v>130</v>
      </c>
      <c r="BE369" s="187">
        <f>IF(N369="základní",J369,0)</f>
        <v>0</v>
      </c>
      <c r="BF369" s="187">
        <f>IF(N369="snížená",J369,0)</f>
        <v>0</v>
      </c>
      <c r="BG369" s="187">
        <f>IF(N369="zákl. přenesená",J369,0)</f>
        <v>0</v>
      </c>
      <c r="BH369" s="187">
        <f>IF(N369="sníž. přenesená",J369,0)</f>
        <v>0</v>
      </c>
      <c r="BI369" s="187">
        <f>IF(N369="nulová",J369,0)</f>
        <v>0</v>
      </c>
      <c r="BJ369" s="19" t="s">
        <v>83</v>
      </c>
      <c r="BK369" s="187">
        <f>ROUND(I369*H369,2)</f>
        <v>0</v>
      </c>
      <c r="BL369" s="19" t="s">
        <v>137</v>
      </c>
      <c r="BM369" s="186" t="s">
        <v>539</v>
      </c>
    </row>
    <row r="370" spans="1:65" s="13" customFormat="1" ht="11.25">
      <c r="B370" s="193"/>
      <c r="C370" s="194"/>
      <c r="D370" s="195" t="s">
        <v>141</v>
      </c>
      <c r="E370" s="196" t="s">
        <v>21</v>
      </c>
      <c r="F370" s="197" t="s">
        <v>535</v>
      </c>
      <c r="G370" s="194"/>
      <c r="H370" s="198">
        <v>1238</v>
      </c>
      <c r="I370" s="199"/>
      <c r="J370" s="194"/>
      <c r="K370" s="194"/>
      <c r="L370" s="200"/>
      <c r="M370" s="201"/>
      <c r="N370" s="202"/>
      <c r="O370" s="202"/>
      <c r="P370" s="202"/>
      <c r="Q370" s="202"/>
      <c r="R370" s="202"/>
      <c r="S370" s="202"/>
      <c r="T370" s="203"/>
      <c r="AT370" s="204" t="s">
        <v>141</v>
      </c>
      <c r="AU370" s="204" t="s">
        <v>85</v>
      </c>
      <c r="AV370" s="13" t="s">
        <v>85</v>
      </c>
      <c r="AW370" s="13" t="s">
        <v>36</v>
      </c>
      <c r="AX370" s="13" t="s">
        <v>83</v>
      </c>
      <c r="AY370" s="204" t="s">
        <v>130</v>
      </c>
    </row>
    <row r="371" spans="1:65" s="13" customFormat="1" ht="11.25">
      <c r="B371" s="193"/>
      <c r="C371" s="194"/>
      <c r="D371" s="195" t="s">
        <v>141</v>
      </c>
      <c r="E371" s="194"/>
      <c r="F371" s="197" t="s">
        <v>540</v>
      </c>
      <c r="G371" s="194"/>
      <c r="H371" s="198">
        <v>1256.57</v>
      </c>
      <c r="I371" s="199"/>
      <c r="J371" s="194"/>
      <c r="K371" s="194"/>
      <c r="L371" s="200"/>
      <c r="M371" s="201"/>
      <c r="N371" s="202"/>
      <c r="O371" s="202"/>
      <c r="P371" s="202"/>
      <c r="Q371" s="202"/>
      <c r="R371" s="202"/>
      <c r="S371" s="202"/>
      <c r="T371" s="203"/>
      <c r="AT371" s="204" t="s">
        <v>141</v>
      </c>
      <c r="AU371" s="204" t="s">
        <v>85</v>
      </c>
      <c r="AV371" s="13" t="s">
        <v>85</v>
      </c>
      <c r="AW371" s="13" t="s">
        <v>4</v>
      </c>
      <c r="AX371" s="13" t="s">
        <v>83</v>
      </c>
      <c r="AY371" s="204" t="s">
        <v>130</v>
      </c>
    </row>
    <row r="372" spans="1:65" s="2" customFormat="1" ht="37.9" customHeight="1">
      <c r="A372" s="36"/>
      <c r="B372" s="37"/>
      <c r="C372" s="175" t="s">
        <v>213</v>
      </c>
      <c r="D372" s="175" t="s">
        <v>132</v>
      </c>
      <c r="E372" s="176" t="s">
        <v>541</v>
      </c>
      <c r="F372" s="177" t="s">
        <v>542</v>
      </c>
      <c r="G372" s="178" t="s">
        <v>243</v>
      </c>
      <c r="H372" s="179">
        <v>6</v>
      </c>
      <c r="I372" s="180"/>
      <c r="J372" s="181">
        <f>ROUND(I372*H372,2)</f>
        <v>0</v>
      </c>
      <c r="K372" s="177" t="s">
        <v>136</v>
      </c>
      <c r="L372" s="41"/>
      <c r="M372" s="182" t="s">
        <v>21</v>
      </c>
      <c r="N372" s="183" t="s">
        <v>46</v>
      </c>
      <c r="O372" s="66"/>
      <c r="P372" s="184">
        <f>O372*H372</f>
        <v>0</v>
      </c>
      <c r="Q372" s="184">
        <v>0</v>
      </c>
      <c r="R372" s="184">
        <f>Q372*H372</f>
        <v>0</v>
      </c>
      <c r="S372" s="184">
        <v>0</v>
      </c>
      <c r="T372" s="185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86" t="s">
        <v>137</v>
      </c>
      <c r="AT372" s="186" t="s">
        <v>132</v>
      </c>
      <c r="AU372" s="186" t="s">
        <v>85</v>
      </c>
      <c r="AY372" s="19" t="s">
        <v>130</v>
      </c>
      <c r="BE372" s="187">
        <f>IF(N372="základní",J372,0)</f>
        <v>0</v>
      </c>
      <c r="BF372" s="187">
        <f>IF(N372="snížená",J372,0)</f>
        <v>0</v>
      </c>
      <c r="BG372" s="187">
        <f>IF(N372="zákl. přenesená",J372,0)</f>
        <v>0</v>
      </c>
      <c r="BH372" s="187">
        <f>IF(N372="sníž. přenesená",J372,0)</f>
        <v>0</v>
      </c>
      <c r="BI372" s="187">
        <f>IF(N372="nulová",J372,0)</f>
        <v>0</v>
      </c>
      <c r="BJ372" s="19" t="s">
        <v>83</v>
      </c>
      <c r="BK372" s="187">
        <f>ROUND(I372*H372,2)</f>
        <v>0</v>
      </c>
      <c r="BL372" s="19" t="s">
        <v>137</v>
      </c>
      <c r="BM372" s="186" t="s">
        <v>543</v>
      </c>
    </row>
    <row r="373" spans="1:65" s="2" customFormat="1" ht="11.25">
      <c r="A373" s="36"/>
      <c r="B373" s="37"/>
      <c r="C373" s="38"/>
      <c r="D373" s="188" t="s">
        <v>139</v>
      </c>
      <c r="E373" s="38"/>
      <c r="F373" s="189" t="s">
        <v>544</v>
      </c>
      <c r="G373" s="38"/>
      <c r="H373" s="38"/>
      <c r="I373" s="190"/>
      <c r="J373" s="38"/>
      <c r="K373" s="38"/>
      <c r="L373" s="41"/>
      <c r="M373" s="191"/>
      <c r="N373" s="192"/>
      <c r="O373" s="66"/>
      <c r="P373" s="66"/>
      <c r="Q373" s="66"/>
      <c r="R373" s="66"/>
      <c r="S373" s="66"/>
      <c r="T373" s="67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9" t="s">
        <v>139</v>
      </c>
      <c r="AU373" s="19" t="s">
        <v>85</v>
      </c>
    </row>
    <row r="374" spans="1:65" s="13" customFormat="1" ht="11.25">
      <c r="B374" s="193"/>
      <c r="C374" s="194"/>
      <c r="D374" s="195" t="s">
        <v>141</v>
      </c>
      <c r="E374" s="196" t="s">
        <v>21</v>
      </c>
      <c r="F374" s="197" t="s">
        <v>545</v>
      </c>
      <c r="G374" s="194"/>
      <c r="H374" s="198">
        <v>6</v>
      </c>
      <c r="I374" s="199"/>
      <c r="J374" s="194"/>
      <c r="K374" s="194"/>
      <c r="L374" s="200"/>
      <c r="M374" s="201"/>
      <c r="N374" s="202"/>
      <c r="O374" s="202"/>
      <c r="P374" s="202"/>
      <c r="Q374" s="202"/>
      <c r="R374" s="202"/>
      <c r="S374" s="202"/>
      <c r="T374" s="203"/>
      <c r="AT374" s="204" t="s">
        <v>141</v>
      </c>
      <c r="AU374" s="204" t="s">
        <v>85</v>
      </c>
      <c r="AV374" s="13" t="s">
        <v>85</v>
      </c>
      <c r="AW374" s="13" t="s">
        <v>36</v>
      </c>
      <c r="AX374" s="13" t="s">
        <v>83</v>
      </c>
      <c r="AY374" s="204" t="s">
        <v>130</v>
      </c>
    </row>
    <row r="375" spans="1:65" s="2" customFormat="1" ht="21.75" customHeight="1">
      <c r="A375" s="36"/>
      <c r="B375" s="37"/>
      <c r="C375" s="237" t="s">
        <v>546</v>
      </c>
      <c r="D375" s="237" t="s">
        <v>356</v>
      </c>
      <c r="E375" s="238" t="s">
        <v>547</v>
      </c>
      <c r="F375" s="239" t="s">
        <v>548</v>
      </c>
      <c r="G375" s="240" t="s">
        <v>243</v>
      </c>
      <c r="H375" s="241">
        <v>6.09</v>
      </c>
      <c r="I375" s="242"/>
      <c r="J375" s="243">
        <f>ROUND(I375*H375,2)</f>
        <v>0</v>
      </c>
      <c r="K375" s="239" t="s">
        <v>136</v>
      </c>
      <c r="L375" s="244"/>
      <c r="M375" s="245" t="s">
        <v>21</v>
      </c>
      <c r="N375" s="246" t="s">
        <v>46</v>
      </c>
      <c r="O375" s="66"/>
      <c r="P375" s="184">
        <f>O375*H375</f>
        <v>0</v>
      </c>
      <c r="Q375" s="184">
        <v>9.0299999999999998E-3</v>
      </c>
      <c r="R375" s="184">
        <f>Q375*H375</f>
        <v>5.4992699999999999E-2</v>
      </c>
      <c r="S375" s="184">
        <v>0</v>
      </c>
      <c r="T375" s="185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86" t="s">
        <v>187</v>
      </c>
      <c r="AT375" s="186" t="s">
        <v>356</v>
      </c>
      <c r="AU375" s="186" t="s">
        <v>85</v>
      </c>
      <c r="AY375" s="19" t="s">
        <v>130</v>
      </c>
      <c r="BE375" s="187">
        <f>IF(N375="základní",J375,0)</f>
        <v>0</v>
      </c>
      <c r="BF375" s="187">
        <f>IF(N375="snížená",J375,0)</f>
        <v>0</v>
      </c>
      <c r="BG375" s="187">
        <f>IF(N375="zákl. přenesená",J375,0)</f>
        <v>0</v>
      </c>
      <c r="BH375" s="187">
        <f>IF(N375="sníž. přenesená",J375,0)</f>
        <v>0</v>
      </c>
      <c r="BI375" s="187">
        <f>IF(N375="nulová",J375,0)</f>
        <v>0</v>
      </c>
      <c r="BJ375" s="19" t="s">
        <v>83</v>
      </c>
      <c r="BK375" s="187">
        <f>ROUND(I375*H375,2)</f>
        <v>0</v>
      </c>
      <c r="BL375" s="19" t="s">
        <v>137</v>
      </c>
      <c r="BM375" s="186" t="s">
        <v>549</v>
      </c>
    </row>
    <row r="376" spans="1:65" s="13" customFormat="1" ht="11.25">
      <c r="B376" s="193"/>
      <c r="C376" s="194"/>
      <c r="D376" s="195" t="s">
        <v>141</v>
      </c>
      <c r="E376" s="194"/>
      <c r="F376" s="197" t="s">
        <v>550</v>
      </c>
      <c r="G376" s="194"/>
      <c r="H376" s="198">
        <v>6.09</v>
      </c>
      <c r="I376" s="199"/>
      <c r="J376" s="194"/>
      <c r="K376" s="194"/>
      <c r="L376" s="200"/>
      <c r="M376" s="201"/>
      <c r="N376" s="202"/>
      <c r="O376" s="202"/>
      <c r="P376" s="202"/>
      <c r="Q376" s="202"/>
      <c r="R376" s="202"/>
      <c r="S376" s="202"/>
      <c r="T376" s="203"/>
      <c r="AT376" s="204" t="s">
        <v>141</v>
      </c>
      <c r="AU376" s="204" t="s">
        <v>85</v>
      </c>
      <c r="AV376" s="13" t="s">
        <v>85</v>
      </c>
      <c r="AW376" s="13" t="s">
        <v>4</v>
      </c>
      <c r="AX376" s="13" t="s">
        <v>83</v>
      </c>
      <c r="AY376" s="204" t="s">
        <v>130</v>
      </c>
    </row>
    <row r="377" spans="1:65" s="2" customFormat="1" ht="44.25" customHeight="1">
      <c r="A377" s="36"/>
      <c r="B377" s="37"/>
      <c r="C377" s="175" t="s">
        <v>551</v>
      </c>
      <c r="D377" s="175" t="s">
        <v>132</v>
      </c>
      <c r="E377" s="176" t="s">
        <v>552</v>
      </c>
      <c r="F377" s="177" t="s">
        <v>553</v>
      </c>
      <c r="G377" s="178" t="s">
        <v>212</v>
      </c>
      <c r="H377" s="179">
        <v>41</v>
      </c>
      <c r="I377" s="180"/>
      <c r="J377" s="181">
        <f>ROUND(I377*H377,2)</f>
        <v>0</v>
      </c>
      <c r="K377" s="177" t="s">
        <v>136</v>
      </c>
      <c r="L377" s="41"/>
      <c r="M377" s="182" t="s">
        <v>21</v>
      </c>
      <c r="N377" s="183" t="s">
        <v>46</v>
      </c>
      <c r="O377" s="66"/>
      <c r="P377" s="184">
        <f>O377*H377</f>
        <v>0</v>
      </c>
      <c r="Q377" s="184">
        <v>0</v>
      </c>
      <c r="R377" s="184">
        <f>Q377*H377</f>
        <v>0</v>
      </c>
      <c r="S377" s="184">
        <v>0</v>
      </c>
      <c r="T377" s="185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6" t="s">
        <v>137</v>
      </c>
      <c r="AT377" s="186" t="s">
        <v>132</v>
      </c>
      <c r="AU377" s="186" t="s">
        <v>85</v>
      </c>
      <c r="AY377" s="19" t="s">
        <v>130</v>
      </c>
      <c r="BE377" s="187">
        <f>IF(N377="základní",J377,0)</f>
        <v>0</v>
      </c>
      <c r="BF377" s="187">
        <f>IF(N377="snížená",J377,0)</f>
        <v>0</v>
      </c>
      <c r="BG377" s="187">
        <f>IF(N377="zákl. přenesená",J377,0)</f>
        <v>0</v>
      </c>
      <c r="BH377" s="187">
        <f>IF(N377="sníž. přenesená",J377,0)</f>
        <v>0</v>
      </c>
      <c r="BI377" s="187">
        <f>IF(N377="nulová",J377,0)</f>
        <v>0</v>
      </c>
      <c r="BJ377" s="19" t="s">
        <v>83</v>
      </c>
      <c r="BK377" s="187">
        <f>ROUND(I377*H377,2)</f>
        <v>0</v>
      </c>
      <c r="BL377" s="19" t="s">
        <v>137</v>
      </c>
      <c r="BM377" s="186" t="s">
        <v>554</v>
      </c>
    </row>
    <row r="378" spans="1:65" s="2" customFormat="1" ht="11.25">
      <c r="A378" s="36"/>
      <c r="B378" s="37"/>
      <c r="C378" s="38"/>
      <c r="D378" s="188" t="s">
        <v>139</v>
      </c>
      <c r="E378" s="38"/>
      <c r="F378" s="189" t="s">
        <v>555</v>
      </c>
      <c r="G378" s="38"/>
      <c r="H378" s="38"/>
      <c r="I378" s="190"/>
      <c r="J378" s="38"/>
      <c r="K378" s="38"/>
      <c r="L378" s="41"/>
      <c r="M378" s="191"/>
      <c r="N378" s="192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139</v>
      </c>
      <c r="AU378" s="19" t="s">
        <v>85</v>
      </c>
    </row>
    <row r="379" spans="1:65" s="2" customFormat="1" ht="21.75" customHeight="1">
      <c r="A379" s="36"/>
      <c r="B379" s="37"/>
      <c r="C379" s="237" t="s">
        <v>556</v>
      </c>
      <c r="D379" s="237" t="s">
        <v>356</v>
      </c>
      <c r="E379" s="238" t="s">
        <v>557</v>
      </c>
      <c r="F379" s="239" t="s">
        <v>558</v>
      </c>
      <c r="G379" s="240" t="s">
        <v>212</v>
      </c>
      <c r="H379" s="241">
        <v>24</v>
      </c>
      <c r="I379" s="242"/>
      <c r="J379" s="243">
        <f t="shared" ref="J379:J387" si="0">ROUND(I379*H379,2)</f>
        <v>0</v>
      </c>
      <c r="K379" s="239" t="s">
        <v>21</v>
      </c>
      <c r="L379" s="244"/>
      <c r="M379" s="245" t="s">
        <v>21</v>
      </c>
      <c r="N379" s="246" t="s">
        <v>46</v>
      </c>
      <c r="O379" s="66"/>
      <c r="P379" s="184">
        <f t="shared" ref="P379:P387" si="1">O379*H379</f>
        <v>0</v>
      </c>
      <c r="Q379" s="184">
        <v>7.1000000000000002E-4</v>
      </c>
      <c r="R379" s="184">
        <f t="shared" ref="R379:R387" si="2">Q379*H379</f>
        <v>1.704E-2</v>
      </c>
      <c r="S379" s="184">
        <v>0</v>
      </c>
      <c r="T379" s="185">
        <f t="shared" ref="T379:T387" si="3"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86" t="s">
        <v>187</v>
      </c>
      <c r="AT379" s="186" t="s">
        <v>356</v>
      </c>
      <c r="AU379" s="186" t="s">
        <v>85</v>
      </c>
      <c r="AY379" s="19" t="s">
        <v>130</v>
      </c>
      <c r="BE379" s="187">
        <f t="shared" ref="BE379:BE387" si="4">IF(N379="základní",J379,0)</f>
        <v>0</v>
      </c>
      <c r="BF379" s="187">
        <f t="shared" ref="BF379:BF387" si="5">IF(N379="snížená",J379,0)</f>
        <v>0</v>
      </c>
      <c r="BG379" s="187">
        <f t="shared" ref="BG379:BG387" si="6">IF(N379="zákl. přenesená",J379,0)</f>
        <v>0</v>
      </c>
      <c r="BH379" s="187">
        <f t="shared" ref="BH379:BH387" si="7">IF(N379="sníž. přenesená",J379,0)</f>
        <v>0</v>
      </c>
      <c r="BI379" s="187">
        <f t="shared" ref="BI379:BI387" si="8">IF(N379="nulová",J379,0)</f>
        <v>0</v>
      </c>
      <c r="BJ379" s="19" t="s">
        <v>83</v>
      </c>
      <c r="BK379" s="187">
        <f t="shared" ref="BK379:BK387" si="9">ROUND(I379*H379,2)</f>
        <v>0</v>
      </c>
      <c r="BL379" s="19" t="s">
        <v>137</v>
      </c>
      <c r="BM379" s="186" t="s">
        <v>559</v>
      </c>
    </row>
    <row r="380" spans="1:65" s="2" customFormat="1" ht="24.2" customHeight="1">
      <c r="A380" s="36"/>
      <c r="B380" s="37"/>
      <c r="C380" s="237" t="s">
        <v>560</v>
      </c>
      <c r="D380" s="237" t="s">
        <v>356</v>
      </c>
      <c r="E380" s="238" t="s">
        <v>561</v>
      </c>
      <c r="F380" s="239" t="s">
        <v>562</v>
      </c>
      <c r="G380" s="240" t="s">
        <v>212</v>
      </c>
      <c r="H380" s="241">
        <v>17</v>
      </c>
      <c r="I380" s="242"/>
      <c r="J380" s="243">
        <f t="shared" si="0"/>
        <v>0</v>
      </c>
      <c r="K380" s="239" t="s">
        <v>21</v>
      </c>
      <c r="L380" s="244"/>
      <c r="M380" s="245" t="s">
        <v>21</v>
      </c>
      <c r="N380" s="246" t="s">
        <v>46</v>
      </c>
      <c r="O380" s="66"/>
      <c r="P380" s="184">
        <f t="shared" si="1"/>
        <v>0</v>
      </c>
      <c r="Q380" s="184">
        <v>7.1000000000000002E-4</v>
      </c>
      <c r="R380" s="184">
        <f t="shared" si="2"/>
        <v>1.2070000000000001E-2</v>
      </c>
      <c r="S380" s="184">
        <v>0</v>
      </c>
      <c r="T380" s="185">
        <f t="shared" si="3"/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86" t="s">
        <v>187</v>
      </c>
      <c r="AT380" s="186" t="s">
        <v>356</v>
      </c>
      <c r="AU380" s="186" t="s">
        <v>85</v>
      </c>
      <c r="AY380" s="19" t="s">
        <v>130</v>
      </c>
      <c r="BE380" s="187">
        <f t="shared" si="4"/>
        <v>0</v>
      </c>
      <c r="BF380" s="187">
        <f t="shared" si="5"/>
        <v>0</v>
      </c>
      <c r="BG380" s="187">
        <f t="shared" si="6"/>
        <v>0</v>
      </c>
      <c r="BH380" s="187">
        <f t="shared" si="7"/>
        <v>0</v>
      </c>
      <c r="BI380" s="187">
        <f t="shared" si="8"/>
        <v>0</v>
      </c>
      <c r="BJ380" s="19" t="s">
        <v>83</v>
      </c>
      <c r="BK380" s="187">
        <f t="shared" si="9"/>
        <v>0</v>
      </c>
      <c r="BL380" s="19" t="s">
        <v>137</v>
      </c>
      <c r="BM380" s="186" t="s">
        <v>563</v>
      </c>
    </row>
    <row r="381" spans="1:65" s="2" customFormat="1" ht="24.2" customHeight="1">
      <c r="A381" s="36"/>
      <c r="B381" s="37"/>
      <c r="C381" s="237" t="s">
        <v>564</v>
      </c>
      <c r="D381" s="237" t="s">
        <v>356</v>
      </c>
      <c r="E381" s="238" t="s">
        <v>565</v>
      </c>
      <c r="F381" s="239" t="s">
        <v>566</v>
      </c>
      <c r="G381" s="240" t="s">
        <v>212</v>
      </c>
      <c r="H381" s="241">
        <v>2</v>
      </c>
      <c r="I381" s="242"/>
      <c r="J381" s="243">
        <f t="shared" si="0"/>
        <v>0</v>
      </c>
      <c r="K381" s="239" t="s">
        <v>21</v>
      </c>
      <c r="L381" s="244"/>
      <c r="M381" s="245" t="s">
        <v>21</v>
      </c>
      <c r="N381" s="246" t="s">
        <v>46</v>
      </c>
      <c r="O381" s="66"/>
      <c r="P381" s="184">
        <f t="shared" si="1"/>
        <v>0</v>
      </c>
      <c r="Q381" s="184">
        <v>6.9999999999999999E-4</v>
      </c>
      <c r="R381" s="184">
        <f t="shared" si="2"/>
        <v>1.4E-3</v>
      </c>
      <c r="S381" s="184">
        <v>0</v>
      </c>
      <c r="T381" s="185">
        <f t="shared" si="3"/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86" t="s">
        <v>187</v>
      </c>
      <c r="AT381" s="186" t="s">
        <v>356</v>
      </c>
      <c r="AU381" s="186" t="s">
        <v>85</v>
      </c>
      <c r="AY381" s="19" t="s">
        <v>130</v>
      </c>
      <c r="BE381" s="187">
        <f t="shared" si="4"/>
        <v>0</v>
      </c>
      <c r="BF381" s="187">
        <f t="shared" si="5"/>
        <v>0</v>
      </c>
      <c r="BG381" s="187">
        <f t="shared" si="6"/>
        <v>0</v>
      </c>
      <c r="BH381" s="187">
        <f t="shared" si="7"/>
        <v>0</v>
      </c>
      <c r="BI381" s="187">
        <f t="shared" si="8"/>
        <v>0</v>
      </c>
      <c r="BJ381" s="19" t="s">
        <v>83</v>
      </c>
      <c r="BK381" s="187">
        <f t="shared" si="9"/>
        <v>0</v>
      </c>
      <c r="BL381" s="19" t="s">
        <v>137</v>
      </c>
      <c r="BM381" s="186" t="s">
        <v>567</v>
      </c>
    </row>
    <row r="382" spans="1:65" s="2" customFormat="1" ht="24.2" customHeight="1">
      <c r="A382" s="36"/>
      <c r="B382" s="37"/>
      <c r="C382" s="237" t="s">
        <v>568</v>
      </c>
      <c r="D382" s="237" t="s">
        <v>356</v>
      </c>
      <c r="E382" s="238" t="s">
        <v>569</v>
      </c>
      <c r="F382" s="239" t="s">
        <v>570</v>
      </c>
      <c r="G382" s="240" t="s">
        <v>212</v>
      </c>
      <c r="H382" s="241">
        <v>2</v>
      </c>
      <c r="I382" s="242"/>
      <c r="J382" s="243">
        <f t="shared" si="0"/>
        <v>0</v>
      </c>
      <c r="K382" s="239" t="s">
        <v>21</v>
      </c>
      <c r="L382" s="244"/>
      <c r="M382" s="245" t="s">
        <v>21</v>
      </c>
      <c r="N382" s="246" t="s">
        <v>46</v>
      </c>
      <c r="O382" s="66"/>
      <c r="P382" s="184">
        <f t="shared" si="1"/>
        <v>0</v>
      </c>
      <c r="Q382" s="184">
        <v>6.3000000000000003E-4</v>
      </c>
      <c r="R382" s="184">
        <f t="shared" si="2"/>
        <v>1.2600000000000001E-3</v>
      </c>
      <c r="S382" s="184">
        <v>0</v>
      </c>
      <c r="T382" s="185">
        <f t="shared" si="3"/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186" t="s">
        <v>187</v>
      </c>
      <c r="AT382" s="186" t="s">
        <v>356</v>
      </c>
      <c r="AU382" s="186" t="s">
        <v>85</v>
      </c>
      <c r="AY382" s="19" t="s">
        <v>130</v>
      </c>
      <c r="BE382" s="187">
        <f t="shared" si="4"/>
        <v>0</v>
      </c>
      <c r="BF382" s="187">
        <f t="shared" si="5"/>
        <v>0</v>
      </c>
      <c r="BG382" s="187">
        <f t="shared" si="6"/>
        <v>0</v>
      </c>
      <c r="BH382" s="187">
        <f t="shared" si="7"/>
        <v>0</v>
      </c>
      <c r="BI382" s="187">
        <f t="shared" si="8"/>
        <v>0</v>
      </c>
      <c r="BJ382" s="19" t="s">
        <v>83</v>
      </c>
      <c r="BK382" s="187">
        <f t="shared" si="9"/>
        <v>0</v>
      </c>
      <c r="BL382" s="19" t="s">
        <v>137</v>
      </c>
      <c r="BM382" s="186" t="s">
        <v>571</v>
      </c>
    </row>
    <row r="383" spans="1:65" s="2" customFormat="1" ht="24.2" customHeight="1">
      <c r="A383" s="36"/>
      <c r="B383" s="37"/>
      <c r="C383" s="237" t="s">
        <v>572</v>
      </c>
      <c r="D383" s="237" t="s">
        <v>356</v>
      </c>
      <c r="E383" s="238" t="s">
        <v>573</v>
      </c>
      <c r="F383" s="239" t="s">
        <v>574</v>
      </c>
      <c r="G383" s="240" t="s">
        <v>212</v>
      </c>
      <c r="H383" s="241">
        <v>8</v>
      </c>
      <c r="I383" s="242"/>
      <c r="J383" s="243">
        <f t="shared" si="0"/>
        <v>0</v>
      </c>
      <c r="K383" s="239" t="s">
        <v>21</v>
      </c>
      <c r="L383" s="244"/>
      <c r="M383" s="245" t="s">
        <v>21</v>
      </c>
      <c r="N383" s="246" t="s">
        <v>46</v>
      </c>
      <c r="O383" s="66"/>
      <c r="P383" s="184">
        <f t="shared" si="1"/>
        <v>0</v>
      </c>
      <c r="Q383" s="184">
        <v>6.4999999999999997E-4</v>
      </c>
      <c r="R383" s="184">
        <f t="shared" si="2"/>
        <v>5.1999999999999998E-3</v>
      </c>
      <c r="S383" s="184">
        <v>0</v>
      </c>
      <c r="T383" s="185">
        <f t="shared" si="3"/>
        <v>0</v>
      </c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R383" s="186" t="s">
        <v>187</v>
      </c>
      <c r="AT383" s="186" t="s">
        <v>356</v>
      </c>
      <c r="AU383" s="186" t="s">
        <v>85</v>
      </c>
      <c r="AY383" s="19" t="s">
        <v>130</v>
      </c>
      <c r="BE383" s="187">
        <f t="shared" si="4"/>
        <v>0</v>
      </c>
      <c r="BF383" s="187">
        <f t="shared" si="5"/>
        <v>0</v>
      </c>
      <c r="BG383" s="187">
        <f t="shared" si="6"/>
        <v>0</v>
      </c>
      <c r="BH383" s="187">
        <f t="shared" si="7"/>
        <v>0</v>
      </c>
      <c r="BI383" s="187">
        <f t="shared" si="8"/>
        <v>0</v>
      </c>
      <c r="BJ383" s="19" t="s">
        <v>83</v>
      </c>
      <c r="BK383" s="187">
        <f t="shared" si="9"/>
        <v>0</v>
      </c>
      <c r="BL383" s="19" t="s">
        <v>137</v>
      </c>
      <c r="BM383" s="186" t="s">
        <v>575</v>
      </c>
    </row>
    <row r="384" spans="1:65" s="2" customFormat="1" ht="24.2" customHeight="1">
      <c r="A384" s="36"/>
      <c r="B384" s="37"/>
      <c r="C384" s="237" t="s">
        <v>576</v>
      </c>
      <c r="D384" s="237" t="s">
        <v>356</v>
      </c>
      <c r="E384" s="238" t="s">
        <v>577</v>
      </c>
      <c r="F384" s="239" t="s">
        <v>578</v>
      </c>
      <c r="G384" s="240" t="s">
        <v>212</v>
      </c>
      <c r="H384" s="241">
        <v>8</v>
      </c>
      <c r="I384" s="242"/>
      <c r="J384" s="243">
        <f t="shared" si="0"/>
        <v>0</v>
      </c>
      <c r="K384" s="239" t="s">
        <v>21</v>
      </c>
      <c r="L384" s="244"/>
      <c r="M384" s="245" t="s">
        <v>21</v>
      </c>
      <c r="N384" s="246" t="s">
        <v>46</v>
      </c>
      <c r="O384" s="66"/>
      <c r="P384" s="184">
        <f t="shared" si="1"/>
        <v>0</v>
      </c>
      <c r="Q384" s="184">
        <v>1.5E-3</v>
      </c>
      <c r="R384" s="184">
        <f t="shared" si="2"/>
        <v>1.2E-2</v>
      </c>
      <c r="S384" s="184">
        <v>0</v>
      </c>
      <c r="T384" s="185">
        <f t="shared" si="3"/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186" t="s">
        <v>187</v>
      </c>
      <c r="AT384" s="186" t="s">
        <v>356</v>
      </c>
      <c r="AU384" s="186" t="s">
        <v>85</v>
      </c>
      <c r="AY384" s="19" t="s">
        <v>130</v>
      </c>
      <c r="BE384" s="187">
        <f t="shared" si="4"/>
        <v>0</v>
      </c>
      <c r="BF384" s="187">
        <f t="shared" si="5"/>
        <v>0</v>
      </c>
      <c r="BG384" s="187">
        <f t="shared" si="6"/>
        <v>0</v>
      </c>
      <c r="BH384" s="187">
        <f t="shared" si="7"/>
        <v>0</v>
      </c>
      <c r="BI384" s="187">
        <f t="shared" si="8"/>
        <v>0</v>
      </c>
      <c r="BJ384" s="19" t="s">
        <v>83</v>
      </c>
      <c r="BK384" s="187">
        <f t="shared" si="9"/>
        <v>0</v>
      </c>
      <c r="BL384" s="19" t="s">
        <v>137</v>
      </c>
      <c r="BM384" s="186" t="s">
        <v>579</v>
      </c>
    </row>
    <row r="385" spans="1:65" s="2" customFormat="1" ht="24.2" customHeight="1">
      <c r="A385" s="36"/>
      <c r="B385" s="37"/>
      <c r="C385" s="237" t="s">
        <v>580</v>
      </c>
      <c r="D385" s="237" t="s">
        <v>356</v>
      </c>
      <c r="E385" s="238" t="s">
        <v>581</v>
      </c>
      <c r="F385" s="239" t="s">
        <v>582</v>
      </c>
      <c r="G385" s="240" t="s">
        <v>212</v>
      </c>
      <c r="H385" s="241">
        <v>3</v>
      </c>
      <c r="I385" s="242"/>
      <c r="J385" s="243">
        <f t="shared" si="0"/>
        <v>0</v>
      </c>
      <c r="K385" s="239" t="s">
        <v>21</v>
      </c>
      <c r="L385" s="244"/>
      <c r="M385" s="245" t="s">
        <v>21</v>
      </c>
      <c r="N385" s="246" t="s">
        <v>46</v>
      </c>
      <c r="O385" s="66"/>
      <c r="P385" s="184">
        <f t="shared" si="1"/>
        <v>0</v>
      </c>
      <c r="Q385" s="184">
        <v>0</v>
      </c>
      <c r="R385" s="184">
        <f t="shared" si="2"/>
        <v>0</v>
      </c>
      <c r="S385" s="184">
        <v>0</v>
      </c>
      <c r="T385" s="185">
        <f t="shared" si="3"/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86" t="s">
        <v>187</v>
      </c>
      <c r="AT385" s="186" t="s">
        <v>356</v>
      </c>
      <c r="AU385" s="186" t="s">
        <v>85</v>
      </c>
      <c r="AY385" s="19" t="s">
        <v>130</v>
      </c>
      <c r="BE385" s="187">
        <f t="shared" si="4"/>
        <v>0</v>
      </c>
      <c r="BF385" s="187">
        <f t="shared" si="5"/>
        <v>0</v>
      </c>
      <c r="BG385" s="187">
        <f t="shared" si="6"/>
        <v>0</v>
      </c>
      <c r="BH385" s="187">
        <f t="shared" si="7"/>
        <v>0</v>
      </c>
      <c r="BI385" s="187">
        <f t="shared" si="8"/>
        <v>0</v>
      </c>
      <c r="BJ385" s="19" t="s">
        <v>83</v>
      </c>
      <c r="BK385" s="187">
        <f t="shared" si="9"/>
        <v>0</v>
      </c>
      <c r="BL385" s="19" t="s">
        <v>137</v>
      </c>
      <c r="BM385" s="186" t="s">
        <v>583</v>
      </c>
    </row>
    <row r="386" spans="1:65" s="2" customFormat="1" ht="24.2" customHeight="1">
      <c r="A386" s="36"/>
      <c r="B386" s="37"/>
      <c r="C386" s="237" t="s">
        <v>584</v>
      </c>
      <c r="D386" s="237" t="s">
        <v>356</v>
      </c>
      <c r="E386" s="238" t="s">
        <v>585</v>
      </c>
      <c r="F386" s="239" t="s">
        <v>586</v>
      </c>
      <c r="G386" s="240" t="s">
        <v>212</v>
      </c>
      <c r="H386" s="241">
        <v>5</v>
      </c>
      <c r="I386" s="242"/>
      <c r="J386" s="243">
        <f t="shared" si="0"/>
        <v>0</v>
      </c>
      <c r="K386" s="239" t="s">
        <v>21</v>
      </c>
      <c r="L386" s="244"/>
      <c r="M386" s="245" t="s">
        <v>21</v>
      </c>
      <c r="N386" s="246" t="s">
        <v>46</v>
      </c>
      <c r="O386" s="66"/>
      <c r="P386" s="184">
        <f t="shared" si="1"/>
        <v>0</v>
      </c>
      <c r="Q386" s="184">
        <v>0</v>
      </c>
      <c r="R386" s="184">
        <f t="shared" si="2"/>
        <v>0</v>
      </c>
      <c r="S386" s="184">
        <v>0</v>
      </c>
      <c r="T386" s="185">
        <f t="shared" si="3"/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86" t="s">
        <v>187</v>
      </c>
      <c r="AT386" s="186" t="s">
        <v>356</v>
      </c>
      <c r="AU386" s="186" t="s">
        <v>85</v>
      </c>
      <c r="AY386" s="19" t="s">
        <v>130</v>
      </c>
      <c r="BE386" s="187">
        <f t="shared" si="4"/>
        <v>0</v>
      </c>
      <c r="BF386" s="187">
        <f t="shared" si="5"/>
        <v>0</v>
      </c>
      <c r="BG386" s="187">
        <f t="shared" si="6"/>
        <v>0</v>
      </c>
      <c r="BH386" s="187">
        <f t="shared" si="7"/>
        <v>0</v>
      </c>
      <c r="BI386" s="187">
        <f t="shared" si="8"/>
        <v>0</v>
      </c>
      <c r="BJ386" s="19" t="s">
        <v>83</v>
      </c>
      <c r="BK386" s="187">
        <f t="shared" si="9"/>
        <v>0</v>
      </c>
      <c r="BL386" s="19" t="s">
        <v>137</v>
      </c>
      <c r="BM386" s="186" t="s">
        <v>587</v>
      </c>
    </row>
    <row r="387" spans="1:65" s="2" customFormat="1" ht="49.15" customHeight="1">
      <c r="A387" s="36"/>
      <c r="B387" s="37"/>
      <c r="C387" s="175" t="s">
        <v>588</v>
      </c>
      <c r="D387" s="175" t="s">
        <v>132</v>
      </c>
      <c r="E387" s="176" t="s">
        <v>589</v>
      </c>
      <c r="F387" s="177" t="s">
        <v>590</v>
      </c>
      <c r="G387" s="178" t="s">
        <v>212</v>
      </c>
      <c r="H387" s="179">
        <v>3</v>
      </c>
      <c r="I387" s="180"/>
      <c r="J387" s="181">
        <f t="shared" si="0"/>
        <v>0</v>
      </c>
      <c r="K387" s="177" t="s">
        <v>136</v>
      </c>
      <c r="L387" s="41"/>
      <c r="M387" s="182" t="s">
        <v>21</v>
      </c>
      <c r="N387" s="183" t="s">
        <v>46</v>
      </c>
      <c r="O387" s="66"/>
      <c r="P387" s="184">
        <f t="shared" si="1"/>
        <v>0</v>
      </c>
      <c r="Q387" s="184">
        <v>0</v>
      </c>
      <c r="R387" s="184">
        <f t="shared" si="2"/>
        <v>0</v>
      </c>
      <c r="S387" s="184">
        <v>0</v>
      </c>
      <c r="T387" s="185">
        <f t="shared" si="3"/>
        <v>0</v>
      </c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R387" s="186" t="s">
        <v>137</v>
      </c>
      <c r="AT387" s="186" t="s">
        <v>132</v>
      </c>
      <c r="AU387" s="186" t="s">
        <v>85</v>
      </c>
      <c r="AY387" s="19" t="s">
        <v>130</v>
      </c>
      <c r="BE387" s="187">
        <f t="shared" si="4"/>
        <v>0</v>
      </c>
      <c r="BF387" s="187">
        <f t="shared" si="5"/>
        <v>0</v>
      </c>
      <c r="BG387" s="187">
        <f t="shared" si="6"/>
        <v>0</v>
      </c>
      <c r="BH387" s="187">
        <f t="shared" si="7"/>
        <v>0</v>
      </c>
      <c r="BI387" s="187">
        <f t="shared" si="8"/>
        <v>0</v>
      </c>
      <c r="BJ387" s="19" t="s">
        <v>83</v>
      </c>
      <c r="BK387" s="187">
        <f t="shared" si="9"/>
        <v>0</v>
      </c>
      <c r="BL387" s="19" t="s">
        <v>137</v>
      </c>
      <c r="BM387" s="186" t="s">
        <v>591</v>
      </c>
    </row>
    <row r="388" spans="1:65" s="2" customFormat="1" ht="11.25">
      <c r="A388" s="36"/>
      <c r="B388" s="37"/>
      <c r="C388" s="38"/>
      <c r="D388" s="188" t="s">
        <v>139</v>
      </c>
      <c r="E388" s="38"/>
      <c r="F388" s="189" t="s">
        <v>592</v>
      </c>
      <c r="G388" s="38"/>
      <c r="H388" s="38"/>
      <c r="I388" s="190"/>
      <c r="J388" s="38"/>
      <c r="K388" s="38"/>
      <c r="L388" s="41"/>
      <c r="M388" s="191"/>
      <c r="N388" s="192"/>
      <c r="O388" s="66"/>
      <c r="P388" s="66"/>
      <c r="Q388" s="66"/>
      <c r="R388" s="66"/>
      <c r="S388" s="66"/>
      <c r="T388" s="67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9" t="s">
        <v>139</v>
      </c>
      <c r="AU388" s="19" t="s">
        <v>85</v>
      </c>
    </row>
    <row r="389" spans="1:65" s="2" customFormat="1" ht="33" customHeight="1">
      <c r="A389" s="36"/>
      <c r="B389" s="37"/>
      <c r="C389" s="237" t="s">
        <v>593</v>
      </c>
      <c r="D389" s="237" t="s">
        <v>356</v>
      </c>
      <c r="E389" s="238" t="s">
        <v>594</v>
      </c>
      <c r="F389" s="239" t="s">
        <v>595</v>
      </c>
      <c r="G389" s="240" t="s">
        <v>212</v>
      </c>
      <c r="H389" s="241">
        <v>3</v>
      </c>
      <c r="I389" s="242"/>
      <c r="J389" s="243">
        <f>ROUND(I389*H389,2)</f>
        <v>0</v>
      </c>
      <c r="K389" s="239" t="s">
        <v>21</v>
      </c>
      <c r="L389" s="244"/>
      <c r="M389" s="245" t="s">
        <v>21</v>
      </c>
      <c r="N389" s="246" t="s">
        <v>46</v>
      </c>
      <c r="O389" s="66"/>
      <c r="P389" s="184">
        <f>O389*H389</f>
        <v>0</v>
      </c>
      <c r="Q389" s="184">
        <v>2.0999999999999999E-3</v>
      </c>
      <c r="R389" s="184">
        <f>Q389*H389</f>
        <v>6.3E-3</v>
      </c>
      <c r="S389" s="184">
        <v>0</v>
      </c>
      <c r="T389" s="185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186" t="s">
        <v>187</v>
      </c>
      <c r="AT389" s="186" t="s">
        <v>356</v>
      </c>
      <c r="AU389" s="186" t="s">
        <v>85</v>
      </c>
      <c r="AY389" s="19" t="s">
        <v>130</v>
      </c>
      <c r="BE389" s="187">
        <f>IF(N389="základní",J389,0)</f>
        <v>0</v>
      </c>
      <c r="BF389" s="187">
        <f>IF(N389="snížená",J389,0)</f>
        <v>0</v>
      </c>
      <c r="BG389" s="187">
        <f>IF(N389="zákl. přenesená",J389,0)</f>
        <v>0</v>
      </c>
      <c r="BH389" s="187">
        <f>IF(N389="sníž. přenesená",J389,0)</f>
        <v>0</v>
      </c>
      <c r="BI389" s="187">
        <f>IF(N389="nulová",J389,0)</f>
        <v>0</v>
      </c>
      <c r="BJ389" s="19" t="s">
        <v>83</v>
      </c>
      <c r="BK389" s="187">
        <f>ROUND(I389*H389,2)</f>
        <v>0</v>
      </c>
      <c r="BL389" s="19" t="s">
        <v>137</v>
      </c>
      <c r="BM389" s="186" t="s">
        <v>596</v>
      </c>
    </row>
    <row r="390" spans="1:65" s="2" customFormat="1" ht="24.2" customHeight="1">
      <c r="A390" s="36"/>
      <c r="B390" s="37"/>
      <c r="C390" s="237" t="s">
        <v>597</v>
      </c>
      <c r="D390" s="237" t="s">
        <v>356</v>
      </c>
      <c r="E390" s="238" t="s">
        <v>598</v>
      </c>
      <c r="F390" s="239" t="s">
        <v>599</v>
      </c>
      <c r="G390" s="240" t="s">
        <v>212</v>
      </c>
      <c r="H390" s="241">
        <v>3</v>
      </c>
      <c r="I390" s="242"/>
      <c r="J390" s="243">
        <f>ROUND(I390*H390,2)</f>
        <v>0</v>
      </c>
      <c r="K390" s="239" t="s">
        <v>21</v>
      </c>
      <c r="L390" s="244"/>
      <c r="M390" s="245" t="s">
        <v>21</v>
      </c>
      <c r="N390" s="246" t="s">
        <v>46</v>
      </c>
      <c r="O390" s="66"/>
      <c r="P390" s="184">
        <f>O390*H390</f>
        <v>0</v>
      </c>
      <c r="Q390" s="184">
        <v>3.5999999999999999E-3</v>
      </c>
      <c r="R390" s="184">
        <f>Q390*H390</f>
        <v>1.0800000000000001E-2</v>
      </c>
      <c r="S390" s="184">
        <v>0</v>
      </c>
      <c r="T390" s="185">
        <f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186" t="s">
        <v>187</v>
      </c>
      <c r="AT390" s="186" t="s">
        <v>356</v>
      </c>
      <c r="AU390" s="186" t="s">
        <v>85</v>
      </c>
      <c r="AY390" s="19" t="s">
        <v>130</v>
      </c>
      <c r="BE390" s="187">
        <f>IF(N390="základní",J390,0)</f>
        <v>0</v>
      </c>
      <c r="BF390" s="187">
        <f>IF(N390="snížená",J390,0)</f>
        <v>0</v>
      </c>
      <c r="BG390" s="187">
        <f>IF(N390="zákl. přenesená",J390,0)</f>
        <v>0</v>
      </c>
      <c r="BH390" s="187">
        <f>IF(N390="sníž. přenesená",J390,0)</f>
        <v>0</v>
      </c>
      <c r="BI390" s="187">
        <f>IF(N390="nulová",J390,0)</f>
        <v>0</v>
      </c>
      <c r="BJ390" s="19" t="s">
        <v>83</v>
      </c>
      <c r="BK390" s="187">
        <f>ROUND(I390*H390,2)</f>
        <v>0</v>
      </c>
      <c r="BL390" s="19" t="s">
        <v>137</v>
      </c>
      <c r="BM390" s="186" t="s">
        <v>600</v>
      </c>
    </row>
    <row r="391" spans="1:65" s="2" customFormat="1" ht="37.9" customHeight="1">
      <c r="A391" s="36"/>
      <c r="B391" s="37"/>
      <c r="C391" s="175" t="s">
        <v>601</v>
      </c>
      <c r="D391" s="175" t="s">
        <v>132</v>
      </c>
      <c r="E391" s="176" t="s">
        <v>602</v>
      </c>
      <c r="F391" s="177" t="s">
        <v>603</v>
      </c>
      <c r="G391" s="178" t="s">
        <v>212</v>
      </c>
      <c r="H391" s="179">
        <v>3</v>
      </c>
      <c r="I391" s="180"/>
      <c r="J391" s="181">
        <f>ROUND(I391*H391,2)</f>
        <v>0</v>
      </c>
      <c r="K391" s="177" t="s">
        <v>136</v>
      </c>
      <c r="L391" s="41"/>
      <c r="M391" s="182" t="s">
        <v>21</v>
      </c>
      <c r="N391" s="183" t="s">
        <v>46</v>
      </c>
      <c r="O391" s="66"/>
      <c r="P391" s="184">
        <f>O391*H391</f>
        <v>0</v>
      </c>
      <c r="Q391" s="184">
        <v>7.2000000000000005E-4</v>
      </c>
      <c r="R391" s="184">
        <f>Q391*H391</f>
        <v>2.16E-3</v>
      </c>
      <c r="S391" s="184">
        <v>0</v>
      </c>
      <c r="T391" s="185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86" t="s">
        <v>137</v>
      </c>
      <c r="AT391" s="186" t="s">
        <v>132</v>
      </c>
      <c r="AU391" s="186" t="s">
        <v>85</v>
      </c>
      <c r="AY391" s="19" t="s">
        <v>130</v>
      </c>
      <c r="BE391" s="187">
        <f>IF(N391="základní",J391,0)</f>
        <v>0</v>
      </c>
      <c r="BF391" s="187">
        <f>IF(N391="snížená",J391,0)</f>
        <v>0</v>
      </c>
      <c r="BG391" s="187">
        <f>IF(N391="zákl. přenesená",J391,0)</f>
        <v>0</v>
      </c>
      <c r="BH391" s="187">
        <f>IF(N391="sníž. přenesená",J391,0)</f>
        <v>0</v>
      </c>
      <c r="BI391" s="187">
        <f>IF(N391="nulová",J391,0)</f>
        <v>0</v>
      </c>
      <c r="BJ391" s="19" t="s">
        <v>83</v>
      </c>
      <c r="BK391" s="187">
        <f>ROUND(I391*H391,2)</f>
        <v>0</v>
      </c>
      <c r="BL391" s="19" t="s">
        <v>137</v>
      </c>
      <c r="BM391" s="186" t="s">
        <v>604</v>
      </c>
    </row>
    <row r="392" spans="1:65" s="2" customFormat="1" ht="11.25">
      <c r="A392" s="36"/>
      <c r="B392" s="37"/>
      <c r="C392" s="38"/>
      <c r="D392" s="188" t="s">
        <v>139</v>
      </c>
      <c r="E392" s="38"/>
      <c r="F392" s="189" t="s">
        <v>605</v>
      </c>
      <c r="G392" s="38"/>
      <c r="H392" s="38"/>
      <c r="I392" s="190"/>
      <c r="J392" s="38"/>
      <c r="K392" s="38"/>
      <c r="L392" s="41"/>
      <c r="M392" s="191"/>
      <c r="N392" s="192"/>
      <c r="O392" s="66"/>
      <c r="P392" s="66"/>
      <c r="Q392" s="66"/>
      <c r="R392" s="66"/>
      <c r="S392" s="66"/>
      <c r="T392" s="67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T392" s="19" t="s">
        <v>139</v>
      </c>
      <c r="AU392" s="19" t="s">
        <v>85</v>
      </c>
    </row>
    <row r="393" spans="1:65" s="2" customFormat="1" ht="16.5" customHeight="1">
      <c r="A393" s="36"/>
      <c r="B393" s="37"/>
      <c r="C393" s="237" t="s">
        <v>606</v>
      </c>
      <c r="D393" s="237" t="s">
        <v>356</v>
      </c>
      <c r="E393" s="238" t="s">
        <v>607</v>
      </c>
      <c r="F393" s="239" t="s">
        <v>608</v>
      </c>
      <c r="G393" s="240" t="s">
        <v>212</v>
      </c>
      <c r="H393" s="241">
        <v>3</v>
      </c>
      <c r="I393" s="242"/>
      <c r="J393" s="243">
        <f>ROUND(I393*H393,2)</f>
        <v>0</v>
      </c>
      <c r="K393" s="239" t="s">
        <v>21</v>
      </c>
      <c r="L393" s="244"/>
      <c r="M393" s="245" t="s">
        <v>21</v>
      </c>
      <c r="N393" s="246" t="s">
        <v>46</v>
      </c>
      <c r="O393" s="66"/>
      <c r="P393" s="184">
        <f>O393*H393</f>
        <v>0</v>
      </c>
      <c r="Q393" s="184">
        <v>1.0970000000000001E-2</v>
      </c>
      <c r="R393" s="184">
        <f>Q393*H393</f>
        <v>3.2910000000000002E-2</v>
      </c>
      <c r="S393" s="184">
        <v>0</v>
      </c>
      <c r="T393" s="185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86" t="s">
        <v>187</v>
      </c>
      <c r="AT393" s="186" t="s">
        <v>356</v>
      </c>
      <c r="AU393" s="186" t="s">
        <v>85</v>
      </c>
      <c r="AY393" s="19" t="s">
        <v>130</v>
      </c>
      <c r="BE393" s="187">
        <f>IF(N393="základní",J393,0)</f>
        <v>0</v>
      </c>
      <c r="BF393" s="187">
        <f>IF(N393="snížená",J393,0)</f>
        <v>0</v>
      </c>
      <c r="BG393" s="187">
        <f>IF(N393="zákl. přenesená",J393,0)</f>
        <v>0</v>
      </c>
      <c r="BH393" s="187">
        <f>IF(N393="sníž. přenesená",J393,0)</f>
        <v>0</v>
      </c>
      <c r="BI393" s="187">
        <f>IF(N393="nulová",J393,0)</f>
        <v>0</v>
      </c>
      <c r="BJ393" s="19" t="s">
        <v>83</v>
      </c>
      <c r="BK393" s="187">
        <f>ROUND(I393*H393,2)</f>
        <v>0</v>
      </c>
      <c r="BL393" s="19" t="s">
        <v>137</v>
      </c>
      <c r="BM393" s="186" t="s">
        <v>609</v>
      </c>
    </row>
    <row r="394" spans="1:65" s="2" customFormat="1" ht="16.5" customHeight="1">
      <c r="A394" s="36"/>
      <c r="B394" s="37"/>
      <c r="C394" s="237" t="s">
        <v>610</v>
      </c>
      <c r="D394" s="237" t="s">
        <v>356</v>
      </c>
      <c r="E394" s="238" t="s">
        <v>611</v>
      </c>
      <c r="F394" s="239" t="s">
        <v>612</v>
      </c>
      <c r="G394" s="240" t="s">
        <v>212</v>
      </c>
      <c r="H394" s="241">
        <v>3</v>
      </c>
      <c r="I394" s="242"/>
      <c r="J394" s="243">
        <f>ROUND(I394*H394,2)</f>
        <v>0</v>
      </c>
      <c r="K394" s="239" t="s">
        <v>21</v>
      </c>
      <c r="L394" s="244"/>
      <c r="M394" s="245" t="s">
        <v>21</v>
      </c>
      <c r="N394" s="246" t="s">
        <v>46</v>
      </c>
      <c r="O394" s="66"/>
      <c r="P394" s="184">
        <f>O394*H394</f>
        <v>0</v>
      </c>
      <c r="Q394" s="184">
        <v>6.9999999999999999E-4</v>
      </c>
      <c r="R394" s="184">
        <f>Q394*H394</f>
        <v>2.0999999999999999E-3</v>
      </c>
      <c r="S394" s="184">
        <v>0</v>
      </c>
      <c r="T394" s="185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86" t="s">
        <v>187</v>
      </c>
      <c r="AT394" s="186" t="s">
        <v>356</v>
      </c>
      <c r="AU394" s="186" t="s">
        <v>85</v>
      </c>
      <c r="AY394" s="19" t="s">
        <v>130</v>
      </c>
      <c r="BE394" s="187">
        <f>IF(N394="základní",J394,0)</f>
        <v>0</v>
      </c>
      <c r="BF394" s="187">
        <f>IF(N394="snížená",J394,0)</f>
        <v>0</v>
      </c>
      <c r="BG394" s="187">
        <f>IF(N394="zákl. přenesená",J394,0)</f>
        <v>0</v>
      </c>
      <c r="BH394" s="187">
        <f>IF(N394="sníž. přenesená",J394,0)</f>
        <v>0</v>
      </c>
      <c r="BI394" s="187">
        <f>IF(N394="nulová",J394,0)</f>
        <v>0</v>
      </c>
      <c r="BJ394" s="19" t="s">
        <v>83</v>
      </c>
      <c r="BK394" s="187">
        <f>ROUND(I394*H394,2)</f>
        <v>0</v>
      </c>
      <c r="BL394" s="19" t="s">
        <v>137</v>
      </c>
      <c r="BM394" s="186" t="s">
        <v>613</v>
      </c>
    </row>
    <row r="395" spans="1:65" s="2" customFormat="1" ht="49.15" customHeight="1">
      <c r="A395" s="36"/>
      <c r="B395" s="37"/>
      <c r="C395" s="175" t="s">
        <v>614</v>
      </c>
      <c r="D395" s="175" t="s">
        <v>132</v>
      </c>
      <c r="E395" s="176" t="s">
        <v>615</v>
      </c>
      <c r="F395" s="177" t="s">
        <v>616</v>
      </c>
      <c r="G395" s="178" t="s">
        <v>212</v>
      </c>
      <c r="H395" s="179">
        <v>1</v>
      </c>
      <c r="I395" s="180"/>
      <c r="J395" s="181">
        <f>ROUND(I395*H395,2)</f>
        <v>0</v>
      </c>
      <c r="K395" s="177" t="s">
        <v>136</v>
      </c>
      <c r="L395" s="41"/>
      <c r="M395" s="182" t="s">
        <v>21</v>
      </c>
      <c r="N395" s="183" t="s">
        <v>46</v>
      </c>
      <c r="O395" s="66"/>
      <c r="P395" s="184">
        <f>O395*H395</f>
        <v>0</v>
      </c>
      <c r="Q395" s="184">
        <v>6.9999999999999999E-4</v>
      </c>
      <c r="R395" s="184">
        <f>Q395*H395</f>
        <v>6.9999999999999999E-4</v>
      </c>
      <c r="S395" s="184">
        <v>0</v>
      </c>
      <c r="T395" s="185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86" t="s">
        <v>137</v>
      </c>
      <c r="AT395" s="186" t="s">
        <v>132</v>
      </c>
      <c r="AU395" s="186" t="s">
        <v>85</v>
      </c>
      <c r="AY395" s="19" t="s">
        <v>130</v>
      </c>
      <c r="BE395" s="187">
        <f>IF(N395="základní",J395,0)</f>
        <v>0</v>
      </c>
      <c r="BF395" s="187">
        <f>IF(N395="snížená",J395,0)</f>
        <v>0</v>
      </c>
      <c r="BG395" s="187">
        <f>IF(N395="zákl. přenesená",J395,0)</f>
        <v>0</v>
      </c>
      <c r="BH395" s="187">
        <f>IF(N395="sníž. přenesená",J395,0)</f>
        <v>0</v>
      </c>
      <c r="BI395" s="187">
        <f>IF(N395="nulová",J395,0)</f>
        <v>0</v>
      </c>
      <c r="BJ395" s="19" t="s">
        <v>83</v>
      </c>
      <c r="BK395" s="187">
        <f>ROUND(I395*H395,2)</f>
        <v>0</v>
      </c>
      <c r="BL395" s="19" t="s">
        <v>137</v>
      </c>
      <c r="BM395" s="186" t="s">
        <v>617</v>
      </c>
    </row>
    <row r="396" spans="1:65" s="2" customFormat="1" ht="11.25">
      <c r="A396" s="36"/>
      <c r="B396" s="37"/>
      <c r="C396" s="38"/>
      <c r="D396" s="188" t="s">
        <v>139</v>
      </c>
      <c r="E396" s="38"/>
      <c r="F396" s="189" t="s">
        <v>618</v>
      </c>
      <c r="G396" s="38"/>
      <c r="H396" s="38"/>
      <c r="I396" s="190"/>
      <c r="J396" s="38"/>
      <c r="K396" s="38"/>
      <c r="L396" s="41"/>
      <c r="M396" s="191"/>
      <c r="N396" s="192"/>
      <c r="O396" s="66"/>
      <c r="P396" s="66"/>
      <c r="Q396" s="66"/>
      <c r="R396" s="66"/>
      <c r="S396" s="66"/>
      <c r="T396" s="67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T396" s="19" t="s">
        <v>139</v>
      </c>
      <c r="AU396" s="19" t="s">
        <v>85</v>
      </c>
    </row>
    <row r="397" spans="1:65" s="2" customFormat="1" ht="24.2" customHeight="1">
      <c r="A397" s="36"/>
      <c r="B397" s="37"/>
      <c r="C397" s="237" t="s">
        <v>619</v>
      </c>
      <c r="D397" s="237" t="s">
        <v>356</v>
      </c>
      <c r="E397" s="238" t="s">
        <v>620</v>
      </c>
      <c r="F397" s="239" t="s">
        <v>621</v>
      </c>
      <c r="G397" s="240" t="s">
        <v>212</v>
      </c>
      <c r="H397" s="241">
        <v>1</v>
      </c>
      <c r="I397" s="242"/>
      <c r="J397" s="243">
        <f>ROUND(I397*H397,2)</f>
        <v>0</v>
      </c>
      <c r="K397" s="239" t="s">
        <v>21</v>
      </c>
      <c r="L397" s="244"/>
      <c r="M397" s="245" t="s">
        <v>21</v>
      </c>
      <c r="N397" s="246" t="s">
        <v>46</v>
      </c>
      <c r="O397" s="66"/>
      <c r="P397" s="184">
        <f>O397*H397</f>
        <v>0</v>
      </c>
      <c r="Q397" s="184">
        <v>4.7999999999999996E-3</v>
      </c>
      <c r="R397" s="184">
        <f>Q397*H397</f>
        <v>4.7999999999999996E-3</v>
      </c>
      <c r="S397" s="184">
        <v>0</v>
      </c>
      <c r="T397" s="185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86" t="s">
        <v>187</v>
      </c>
      <c r="AT397" s="186" t="s">
        <v>356</v>
      </c>
      <c r="AU397" s="186" t="s">
        <v>85</v>
      </c>
      <c r="AY397" s="19" t="s">
        <v>130</v>
      </c>
      <c r="BE397" s="187">
        <f>IF(N397="základní",J397,0)</f>
        <v>0</v>
      </c>
      <c r="BF397" s="187">
        <f>IF(N397="snížená",J397,0)</f>
        <v>0</v>
      </c>
      <c r="BG397" s="187">
        <f>IF(N397="zákl. přenesená",J397,0)</f>
        <v>0</v>
      </c>
      <c r="BH397" s="187">
        <f>IF(N397="sníž. přenesená",J397,0)</f>
        <v>0</v>
      </c>
      <c r="BI397" s="187">
        <f>IF(N397="nulová",J397,0)</f>
        <v>0</v>
      </c>
      <c r="BJ397" s="19" t="s">
        <v>83</v>
      </c>
      <c r="BK397" s="187">
        <f>ROUND(I397*H397,2)</f>
        <v>0</v>
      </c>
      <c r="BL397" s="19" t="s">
        <v>137</v>
      </c>
      <c r="BM397" s="186" t="s">
        <v>622</v>
      </c>
    </row>
    <row r="398" spans="1:65" s="2" customFormat="1" ht="49.15" customHeight="1">
      <c r="A398" s="36"/>
      <c r="B398" s="37"/>
      <c r="C398" s="175" t="s">
        <v>623</v>
      </c>
      <c r="D398" s="175" t="s">
        <v>132</v>
      </c>
      <c r="E398" s="176" t="s">
        <v>624</v>
      </c>
      <c r="F398" s="177" t="s">
        <v>625</v>
      </c>
      <c r="G398" s="178" t="s">
        <v>212</v>
      </c>
      <c r="H398" s="179">
        <v>3</v>
      </c>
      <c r="I398" s="180"/>
      <c r="J398" s="181">
        <f>ROUND(I398*H398,2)</f>
        <v>0</v>
      </c>
      <c r="K398" s="177" t="s">
        <v>136</v>
      </c>
      <c r="L398" s="41"/>
      <c r="M398" s="182" t="s">
        <v>21</v>
      </c>
      <c r="N398" s="183" t="s">
        <v>46</v>
      </c>
      <c r="O398" s="66"/>
      <c r="P398" s="184">
        <f>O398*H398</f>
        <v>0</v>
      </c>
      <c r="Q398" s="184">
        <v>1.6199999999999999E-3</v>
      </c>
      <c r="R398" s="184">
        <f>Q398*H398</f>
        <v>4.8599999999999997E-3</v>
      </c>
      <c r="S398" s="184">
        <v>0</v>
      </c>
      <c r="T398" s="185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86" t="s">
        <v>137</v>
      </c>
      <c r="AT398" s="186" t="s">
        <v>132</v>
      </c>
      <c r="AU398" s="186" t="s">
        <v>85</v>
      </c>
      <c r="AY398" s="19" t="s">
        <v>130</v>
      </c>
      <c r="BE398" s="187">
        <f>IF(N398="základní",J398,0)</f>
        <v>0</v>
      </c>
      <c r="BF398" s="187">
        <f>IF(N398="snížená",J398,0)</f>
        <v>0</v>
      </c>
      <c r="BG398" s="187">
        <f>IF(N398="zákl. přenesená",J398,0)</f>
        <v>0</v>
      </c>
      <c r="BH398" s="187">
        <f>IF(N398="sníž. přenesená",J398,0)</f>
        <v>0</v>
      </c>
      <c r="BI398" s="187">
        <f>IF(N398="nulová",J398,0)</f>
        <v>0</v>
      </c>
      <c r="BJ398" s="19" t="s">
        <v>83</v>
      </c>
      <c r="BK398" s="187">
        <f>ROUND(I398*H398,2)</f>
        <v>0</v>
      </c>
      <c r="BL398" s="19" t="s">
        <v>137</v>
      </c>
      <c r="BM398" s="186" t="s">
        <v>626</v>
      </c>
    </row>
    <row r="399" spans="1:65" s="2" customFormat="1" ht="11.25">
      <c r="A399" s="36"/>
      <c r="B399" s="37"/>
      <c r="C399" s="38"/>
      <c r="D399" s="188" t="s">
        <v>139</v>
      </c>
      <c r="E399" s="38"/>
      <c r="F399" s="189" t="s">
        <v>627</v>
      </c>
      <c r="G399" s="38"/>
      <c r="H399" s="38"/>
      <c r="I399" s="190"/>
      <c r="J399" s="38"/>
      <c r="K399" s="38"/>
      <c r="L399" s="41"/>
      <c r="M399" s="191"/>
      <c r="N399" s="192"/>
      <c r="O399" s="66"/>
      <c r="P399" s="66"/>
      <c r="Q399" s="66"/>
      <c r="R399" s="66"/>
      <c r="S399" s="66"/>
      <c r="T399" s="67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T399" s="19" t="s">
        <v>139</v>
      </c>
      <c r="AU399" s="19" t="s">
        <v>85</v>
      </c>
    </row>
    <row r="400" spans="1:65" s="2" customFormat="1" ht="16.5" customHeight="1">
      <c r="A400" s="36"/>
      <c r="B400" s="37"/>
      <c r="C400" s="237" t="s">
        <v>628</v>
      </c>
      <c r="D400" s="237" t="s">
        <v>356</v>
      </c>
      <c r="E400" s="238" t="s">
        <v>629</v>
      </c>
      <c r="F400" s="239" t="s">
        <v>630</v>
      </c>
      <c r="G400" s="240" t="s">
        <v>212</v>
      </c>
      <c r="H400" s="241">
        <v>3</v>
      </c>
      <c r="I400" s="242"/>
      <c r="J400" s="243">
        <f>ROUND(I400*H400,2)</f>
        <v>0</v>
      </c>
      <c r="K400" s="239" t="s">
        <v>21</v>
      </c>
      <c r="L400" s="244"/>
      <c r="M400" s="245" t="s">
        <v>21</v>
      </c>
      <c r="N400" s="246" t="s">
        <v>46</v>
      </c>
      <c r="O400" s="66"/>
      <c r="P400" s="184">
        <f>O400*H400</f>
        <v>0</v>
      </c>
      <c r="Q400" s="184">
        <v>1.847E-2</v>
      </c>
      <c r="R400" s="184">
        <f>Q400*H400</f>
        <v>5.5410000000000001E-2</v>
      </c>
      <c r="S400" s="184">
        <v>0</v>
      </c>
      <c r="T400" s="185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86" t="s">
        <v>187</v>
      </c>
      <c r="AT400" s="186" t="s">
        <v>356</v>
      </c>
      <c r="AU400" s="186" t="s">
        <v>85</v>
      </c>
      <c r="AY400" s="19" t="s">
        <v>130</v>
      </c>
      <c r="BE400" s="187">
        <f>IF(N400="základní",J400,0)</f>
        <v>0</v>
      </c>
      <c r="BF400" s="187">
        <f>IF(N400="snížená",J400,0)</f>
        <v>0</v>
      </c>
      <c r="BG400" s="187">
        <f>IF(N400="zákl. přenesená",J400,0)</f>
        <v>0</v>
      </c>
      <c r="BH400" s="187">
        <f>IF(N400="sníž. přenesená",J400,0)</f>
        <v>0</v>
      </c>
      <c r="BI400" s="187">
        <f>IF(N400="nulová",J400,0)</f>
        <v>0</v>
      </c>
      <c r="BJ400" s="19" t="s">
        <v>83</v>
      </c>
      <c r="BK400" s="187">
        <f>ROUND(I400*H400,2)</f>
        <v>0</v>
      </c>
      <c r="BL400" s="19" t="s">
        <v>137</v>
      </c>
      <c r="BM400" s="186" t="s">
        <v>631</v>
      </c>
    </row>
    <row r="401" spans="1:65" s="2" customFormat="1" ht="24.2" customHeight="1">
      <c r="A401" s="36"/>
      <c r="B401" s="37"/>
      <c r="C401" s="175" t="s">
        <v>632</v>
      </c>
      <c r="D401" s="175" t="s">
        <v>132</v>
      </c>
      <c r="E401" s="176" t="s">
        <v>633</v>
      </c>
      <c r="F401" s="177" t="s">
        <v>634</v>
      </c>
      <c r="G401" s="178" t="s">
        <v>212</v>
      </c>
      <c r="H401" s="179">
        <v>1</v>
      </c>
      <c r="I401" s="180"/>
      <c r="J401" s="181">
        <f>ROUND(I401*H401,2)</f>
        <v>0</v>
      </c>
      <c r="K401" s="177" t="s">
        <v>136</v>
      </c>
      <c r="L401" s="41"/>
      <c r="M401" s="182" t="s">
        <v>21</v>
      </c>
      <c r="N401" s="183" t="s">
        <v>46</v>
      </c>
      <c r="O401" s="66"/>
      <c r="P401" s="184">
        <f>O401*H401</f>
        <v>0</v>
      </c>
      <c r="Q401" s="184">
        <v>3.5699999999999998E-3</v>
      </c>
      <c r="R401" s="184">
        <f>Q401*H401</f>
        <v>3.5699999999999998E-3</v>
      </c>
      <c r="S401" s="184">
        <v>0</v>
      </c>
      <c r="T401" s="185">
        <f>S401*H401</f>
        <v>0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86" t="s">
        <v>137</v>
      </c>
      <c r="AT401" s="186" t="s">
        <v>132</v>
      </c>
      <c r="AU401" s="186" t="s">
        <v>85</v>
      </c>
      <c r="AY401" s="19" t="s">
        <v>130</v>
      </c>
      <c r="BE401" s="187">
        <f>IF(N401="základní",J401,0)</f>
        <v>0</v>
      </c>
      <c r="BF401" s="187">
        <f>IF(N401="snížená",J401,0)</f>
        <v>0</v>
      </c>
      <c r="BG401" s="187">
        <f>IF(N401="zákl. přenesená",J401,0)</f>
        <v>0</v>
      </c>
      <c r="BH401" s="187">
        <f>IF(N401="sníž. přenesená",J401,0)</f>
        <v>0</v>
      </c>
      <c r="BI401" s="187">
        <f>IF(N401="nulová",J401,0)</f>
        <v>0</v>
      </c>
      <c r="BJ401" s="19" t="s">
        <v>83</v>
      </c>
      <c r="BK401" s="187">
        <f>ROUND(I401*H401,2)</f>
        <v>0</v>
      </c>
      <c r="BL401" s="19" t="s">
        <v>137</v>
      </c>
      <c r="BM401" s="186" t="s">
        <v>635</v>
      </c>
    </row>
    <row r="402" spans="1:65" s="2" customFormat="1" ht="11.25">
      <c r="A402" s="36"/>
      <c r="B402" s="37"/>
      <c r="C402" s="38"/>
      <c r="D402" s="188" t="s">
        <v>139</v>
      </c>
      <c r="E402" s="38"/>
      <c r="F402" s="189" t="s">
        <v>636</v>
      </c>
      <c r="G402" s="38"/>
      <c r="H402" s="38"/>
      <c r="I402" s="190"/>
      <c r="J402" s="38"/>
      <c r="K402" s="38"/>
      <c r="L402" s="41"/>
      <c r="M402" s="191"/>
      <c r="N402" s="192"/>
      <c r="O402" s="66"/>
      <c r="P402" s="66"/>
      <c r="Q402" s="66"/>
      <c r="R402" s="66"/>
      <c r="S402" s="66"/>
      <c r="T402" s="67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T402" s="19" t="s">
        <v>139</v>
      </c>
      <c r="AU402" s="19" t="s">
        <v>85</v>
      </c>
    </row>
    <row r="403" spans="1:65" s="2" customFormat="1" ht="24.2" customHeight="1">
      <c r="A403" s="36"/>
      <c r="B403" s="37"/>
      <c r="C403" s="237" t="s">
        <v>637</v>
      </c>
      <c r="D403" s="237" t="s">
        <v>356</v>
      </c>
      <c r="E403" s="238" t="s">
        <v>638</v>
      </c>
      <c r="F403" s="239" t="s">
        <v>639</v>
      </c>
      <c r="G403" s="240" t="s">
        <v>212</v>
      </c>
      <c r="H403" s="241">
        <v>1</v>
      </c>
      <c r="I403" s="242"/>
      <c r="J403" s="243">
        <f>ROUND(I403*H403,2)</f>
        <v>0</v>
      </c>
      <c r="K403" s="239" t="s">
        <v>136</v>
      </c>
      <c r="L403" s="244"/>
      <c r="M403" s="245" t="s">
        <v>21</v>
      </c>
      <c r="N403" s="246" t="s">
        <v>46</v>
      </c>
      <c r="O403" s="66"/>
      <c r="P403" s="184">
        <f>O403*H403</f>
        <v>0</v>
      </c>
      <c r="Q403" s="184">
        <v>1.7999999999999999E-2</v>
      </c>
      <c r="R403" s="184">
        <f>Q403*H403</f>
        <v>1.7999999999999999E-2</v>
      </c>
      <c r="S403" s="184">
        <v>0</v>
      </c>
      <c r="T403" s="185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86" t="s">
        <v>187</v>
      </c>
      <c r="AT403" s="186" t="s">
        <v>356</v>
      </c>
      <c r="AU403" s="186" t="s">
        <v>85</v>
      </c>
      <c r="AY403" s="19" t="s">
        <v>130</v>
      </c>
      <c r="BE403" s="187">
        <f>IF(N403="základní",J403,0)</f>
        <v>0</v>
      </c>
      <c r="BF403" s="187">
        <f>IF(N403="snížená",J403,0)</f>
        <v>0</v>
      </c>
      <c r="BG403" s="187">
        <f>IF(N403="zákl. přenesená",J403,0)</f>
        <v>0</v>
      </c>
      <c r="BH403" s="187">
        <f>IF(N403="sníž. přenesená",J403,0)</f>
        <v>0</v>
      </c>
      <c r="BI403" s="187">
        <f>IF(N403="nulová",J403,0)</f>
        <v>0</v>
      </c>
      <c r="BJ403" s="19" t="s">
        <v>83</v>
      </c>
      <c r="BK403" s="187">
        <f>ROUND(I403*H403,2)</f>
        <v>0</v>
      </c>
      <c r="BL403" s="19" t="s">
        <v>137</v>
      </c>
      <c r="BM403" s="186" t="s">
        <v>640</v>
      </c>
    </row>
    <row r="404" spans="1:65" s="2" customFormat="1" ht="37.9" customHeight="1">
      <c r="A404" s="36"/>
      <c r="B404" s="37"/>
      <c r="C404" s="175" t="s">
        <v>641</v>
      </c>
      <c r="D404" s="175" t="s">
        <v>132</v>
      </c>
      <c r="E404" s="176" t="s">
        <v>642</v>
      </c>
      <c r="F404" s="177" t="s">
        <v>643</v>
      </c>
      <c r="G404" s="178" t="s">
        <v>212</v>
      </c>
      <c r="H404" s="179">
        <v>1</v>
      </c>
      <c r="I404" s="180"/>
      <c r="J404" s="181">
        <f>ROUND(I404*H404,2)</f>
        <v>0</v>
      </c>
      <c r="K404" s="177" t="s">
        <v>136</v>
      </c>
      <c r="L404" s="41"/>
      <c r="M404" s="182" t="s">
        <v>21</v>
      </c>
      <c r="N404" s="183" t="s">
        <v>46</v>
      </c>
      <c r="O404" s="66"/>
      <c r="P404" s="184">
        <f>O404*H404</f>
        <v>0</v>
      </c>
      <c r="Q404" s="184">
        <v>1.6299999999999999E-3</v>
      </c>
      <c r="R404" s="184">
        <f>Q404*H404</f>
        <v>1.6299999999999999E-3</v>
      </c>
      <c r="S404" s="184">
        <v>0</v>
      </c>
      <c r="T404" s="185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86" t="s">
        <v>137</v>
      </c>
      <c r="AT404" s="186" t="s">
        <v>132</v>
      </c>
      <c r="AU404" s="186" t="s">
        <v>85</v>
      </c>
      <c r="AY404" s="19" t="s">
        <v>130</v>
      </c>
      <c r="BE404" s="187">
        <f>IF(N404="základní",J404,0)</f>
        <v>0</v>
      </c>
      <c r="BF404" s="187">
        <f>IF(N404="snížená",J404,0)</f>
        <v>0</v>
      </c>
      <c r="BG404" s="187">
        <f>IF(N404="zákl. přenesená",J404,0)</f>
        <v>0</v>
      </c>
      <c r="BH404" s="187">
        <f>IF(N404="sníž. přenesená",J404,0)</f>
        <v>0</v>
      </c>
      <c r="BI404" s="187">
        <f>IF(N404="nulová",J404,0)</f>
        <v>0</v>
      </c>
      <c r="BJ404" s="19" t="s">
        <v>83</v>
      </c>
      <c r="BK404" s="187">
        <f>ROUND(I404*H404,2)</f>
        <v>0</v>
      </c>
      <c r="BL404" s="19" t="s">
        <v>137</v>
      </c>
      <c r="BM404" s="186" t="s">
        <v>644</v>
      </c>
    </row>
    <row r="405" spans="1:65" s="2" customFormat="1" ht="11.25">
      <c r="A405" s="36"/>
      <c r="B405" s="37"/>
      <c r="C405" s="38"/>
      <c r="D405" s="188" t="s">
        <v>139</v>
      </c>
      <c r="E405" s="38"/>
      <c r="F405" s="189" t="s">
        <v>645</v>
      </c>
      <c r="G405" s="38"/>
      <c r="H405" s="38"/>
      <c r="I405" s="190"/>
      <c r="J405" s="38"/>
      <c r="K405" s="38"/>
      <c r="L405" s="41"/>
      <c r="M405" s="191"/>
      <c r="N405" s="192"/>
      <c r="O405" s="66"/>
      <c r="P405" s="66"/>
      <c r="Q405" s="66"/>
      <c r="R405" s="66"/>
      <c r="S405" s="66"/>
      <c r="T405" s="67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T405" s="19" t="s">
        <v>139</v>
      </c>
      <c r="AU405" s="19" t="s">
        <v>85</v>
      </c>
    </row>
    <row r="406" spans="1:65" s="2" customFormat="1" ht="16.5" customHeight="1">
      <c r="A406" s="36"/>
      <c r="B406" s="37"/>
      <c r="C406" s="237" t="s">
        <v>646</v>
      </c>
      <c r="D406" s="237" t="s">
        <v>356</v>
      </c>
      <c r="E406" s="238" t="s">
        <v>647</v>
      </c>
      <c r="F406" s="239" t="s">
        <v>648</v>
      </c>
      <c r="G406" s="240" t="s">
        <v>212</v>
      </c>
      <c r="H406" s="241">
        <v>1</v>
      </c>
      <c r="I406" s="242"/>
      <c r="J406" s="243">
        <f>ROUND(I406*H406,2)</f>
        <v>0</v>
      </c>
      <c r="K406" s="239" t="s">
        <v>21</v>
      </c>
      <c r="L406" s="244"/>
      <c r="M406" s="245" t="s">
        <v>21</v>
      </c>
      <c r="N406" s="246" t="s">
        <v>46</v>
      </c>
      <c r="O406" s="66"/>
      <c r="P406" s="184">
        <f>O406*H406</f>
        <v>0</v>
      </c>
      <c r="Q406" s="184">
        <v>2.1000000000000001E-2</v>
      </c>
      <c r="R406" s="184">
        <f>Q406*H406</f>
        <v>2.1000000000000001E-2</v>
      </c>
      <c r="S406" s="184">
        <v>0</v>
      </c>
      <c r="T406" s="185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86" t="s">
        <v>187</v>
      </c>
      <c r="AT406" s="186" t="s">
        <v>356</v>
      </c>
      <c r="AU406" s="186" t="s">
        <v>85</v>
      </c>
      <c r="AY406" s="19" t="s">
        <v>130</v>
      </c>
      <c r="BE406" s="187">
        <f>IF(N406="základní",J406,0)</f>
        <v>0</v>
      </c>
      <c r="BF406" s="187">
        <f>IF(N406="snížená",J406,0)</f>
        <v>0</v>
      </c>
      <c r="BG406" s="187">
        <f>IF(N406="zákl. přenesená",J406,0)</f>
        <v>0</v>
      </c>
      <c r="BH406" s="187">
        <f>IF(N406="sníž. přenesená",J406,0)</f>
        <v>0</v>
      </c>
      <c r="BI406" s="187">
        <f>IF(N406="nulová",J406,0)</f>
        <v>0</v>
      </c>
      <c r="BJ406" s="19" t="s">
        <v>83</v>
      </c>
      <c r="BK406" s="187">
        <f>ROUND(I406*H406,2)</f>
        <v>0</v>
      </c>
      <c r="BL406" s="19" t="s">
        <v>137</v>
      </c>
      <c r="BM406" s="186" t="s">
        <v>649</v>
      </c>
    </row>
    <row r="407" spans="1:65" s="2" customFormat="1" ht="24.2" customHeight="1">
      <c r="A407" s="36"/>
      <c r="B407" s="37"/>
      <c r="C407" s="175" t="s">
        <v>650</v>
      </c>
      <c r="D407" s="175" t="s">
        <v>132</v>
      </c>
      <c r="E407" s="176" t="s">
        <v>651</v>
      </c>
      <c r="F407" s="177" t="s">
        <v>652</v>
      </c>
      <c r="G407" s="178" t="s">
        <v>212</v>
      </c>
      <c r="H407" s="179">
        <v>2</v>
      </c>
      <c r="I407" s="180"/>
      <c r="J407" s="181">
        <f>ROUND(I407*H407,2)</f>
        <v>0</v>
      </c>
      <c r="K407" s="177" t="s">
        <v>136</v>
      </c>
      <c r="L407" s="41"/>
      <c r="M407" s="182" t="s">
        <v>21</v>
      </c>
      <c r="N407" s="183" t="s">
        <v>46</v>
      </c>
      <c r="O407" s="66"/>
      <c r="P407" s="184">
        <f>O407*H407</f>
        <v>0</v>
      </c>
      <c r="Q407" s="184">
        <v>1.66E-3</v>
      </c>
      <c r="R407" s="184">
        <f>Q407*H407</f>
        <v>3.32E-3</v>
      </c>
      <c r="S407" s="184">
        <v>0</v>
      </c>
      <c r="T407" s="185">
        <f>S407*H407</f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186" t="s">
        <v>137</v>
      </c>
      <c r="AT407" s="186" t="s">
        <v>132</v>
      </c>
      <c r="AU407" s="186" t="s">
        <v>85</v>
      </c>
      <c r="AY407" s="19" t="s">
        <v>130</v>
      </c>
      <c r="BE407" s="187">
        <f>IF(N407="základní",J407,0)</f>
        <v>0</v>
      </c>
      <c r="BF407" s="187">
        <f>IF(N407="snížená",J407,0)</f>
        <v>0</v>
      </c>
      <c r="BG407" s="187">
        <f>IF(N407="zákl. přenesená",J407,0)</f>
        <v>0</v>
      </c>
      <c r="BH407" s="187">
        <f>IF(N407="sníž. přenesená",J407,0)</f>
        <v>0</v>
      </c>
      <c r="BI407" s="187">
        <f>IF(N407="nulová",J407,0)</f>
        <v>0</v>
      </c>
      <c r="BJ407" s="19" t="s">
        <v>83</v>
      </c>
      <c r="BK407" s="187">
        <f>ROUND(I407*H407,2)</f>
        <v>0</v>
      </c>
      <c r="BL407" s="19" t="s">
        <v>137</v>
      </c>
      <c r="BM407" s="186" t="s">
        <v>653</v>
      </c>
    </row>
    <row r="408" spans="1:65" s="2" customFormat="1" ht="11.25">
      <c r="A408" s="36"/>
      <c r="B408" s="37"/>
      <c r="C408" s="38"/>
      <c r="D408" s="188" t="s">
        <v>139</v>
      </c>
      <c r="E408" s="38"/>
      <c r="F408" s="189" t="s">
        <v>654</v>
      </c>
      <c r="G408" s="38"/>
      <c r="H408" s="38"/>
      <c r="I408" s="190"/>
      <c r="J408" s="38"/>
      <c r="K408" s="38"/>
      <c r="L408" s="41"/>
      <c r="M408" s="191"/>
      <c r="N408" s="192"/>
      <c r="O408" s="66"/>
      <c r="P408" s="66"/>
      <c r="Q408" s="66"/>
      <c r="R408" s="66"/>
      <c r="S408" s="66"/>
      <c r="T408" s="67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T408" s="19" t="s">
        <v>139</v>
      </c>
      <c r="AU408" s="19" t="s">
        <v>85</v>
      </c>
    </row>
    <row r="409" spans="1:65" s="2" customFormat="1" ht="16.5" customHeight="1">
      <c r="A409" s="36"/>
      <c r="B409" s="37"/>
      <c r="C409" s="237" t="s">
        <v>655</v>
      </c>
      <c r="D409" s="237" t="s">
        <v>356</v>
      </c>
      <c r="E409" s="238" t="s">
        <v>656</v>
      </c>
      <c r="F409" s="239" t="s">
        <v>657</v>
      </c>
      <c r="G409" s="240" t="s">
        <v>212</v>
      </c>
      <c r="H409" s="241">
        <v>1</v>
      </c>
      <c r="I409" s="242"/>
      <c r="J409" s="243">
        <f>ROUND(I409*H409,2)</f>
        <v>0</v>
      </c>
      <c r="K409" s="239" t="s">
        <v>21</v>
      </c>
      <c r="L409" s="244"/>
      <c r="M409" s="245" t="s">
        <v>21</v>
      </c>
      <c r="N409" s="246" t="s">
        <v>46</v>
      </c>
      <c r="O409" s="66"/>
      <c r="P409" s="184">
        <f>O409*H409</f>
        <v>0</v>
      </c>
      <c r="Q409" s="184">
        <v>0.02</v>
      </c>
      <c r="R409" s="184">
        <f>Q409*H409</f>
        <v>0.02</v>
      </c>
      <c r="S409" s="184">
        <v>0</v>
      </c>
      <c r="T409" s="185">
        <f>S409*H409</f>
        <v>0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186" t="s">
        <v>187</v>
      </c>
      <c r="AT409" s="186" t="s">
        <v>356</v>
      </c>
      <c r="AU409" s="186" t="s">
        <v>85</v>
      </c>
      <c r="AY409" s="19" t="s">
        <v>130</v>
      </c>
      <c r="BE409" s="187">
        <f>IF(N409="základní",J409,0)</f>
        <v>0</v>
      </c>
      <c r="BF409" s="187">
        <f>IF(N409="snížená",J409,0)</f>
        <v>0</v>
      </c>
      <c r="BG409" s="187">
        <f>IF(N409="zákl. přenesená",J409,0)</f>
        <v>0</v>
      </c>
      <c r="BH409" s="187">
        <f>IF(N409="sníž. přenesená",J409,0)</f>
        <v>0</v>
      </c>
      <c r="BI409" s="187">
        <f>IF(N409="nulová",J409,0)</f>
        <v>0</v>
      </c>
      <c r="BJ409" s="19" t="s">
        <v>83</v>
      </c>
      <c r="BK409" s="187">
        <f>ROUND(I409*H409,2)</f>
        <v>0</v>
      </c>
      <c r="BL409" s="19" t="s">
        <v>137</v>
      </c>
      <c r="BM409" s="186" t="s">
        <v>658</v>
      </c>
    </row>
    <row r="410" spans="1:65" s="2" customFormat="1" ht="16.5" customHeight="1">
      <c r="A410" s="36"/>
      <c r="B410" s="37"/>
      <c r="C410" s="237" t="s">
        <v>659</v>
      </c>
      <c r="D410" s="237" t="s">
        <v>356</v>
      </c>
      <c r="E410" s="238" t="s">
        <v>660</v>
      </c>
      <c r="F410" s="239" t="s">
        <v>661</v>
      </c>
      <c r="G410" s="240" t="s">
        <v>212</v>
      </c>
      <c r="H410" s="241">
        <v>1</v>
      </c>
      <c r="I410" s="242"/>
      <c r="J410" s="243">
        <f>ROUND(I410*H410,2)</f>
        <v>0</v>
      </c>
      <c r="K410" s="239" t="s">
        <v>21</v>
      </c>
      <c r="L410" s="244"/>
      <c r="M410" s="245" t="s">
        <v>21</v>
      </c>
      <c r="N410" s="246" t="s">
        <v>46</v>
      </c>
      <c r="O410" s="66"/>
      <c r="P410" s="184">
        <f>O410*H410</f>
        <v>0</v>
      </c>
      <c r="Q410" s="184">
        <v>2.5999999999999999E-2</v>
      </c>
      <c r="R410" s="184">
        <f>Q410*H410</f>
        <v>2.5999999999999999E-2</v>
      </c>
      <c r="S410" s="184">
        <v>0</v>
      </c>
      <c r="T410" s="185">
        <f>S410*H410</f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186" t="s">
        <v>187</v>
      </c>
      <c r="AT410" s="186" t="s">
        <v>356</v>
      </c>
      <c r="AU410" s="186" t="s">
        <v>85</v>
      </c>
      <c r="AY410" s="19" t="s">
        <v>130</v>
      </c>
      <c r="BE410" s="187">
        <f>IF(N410="základní",J410,0)</f>
        <v>0</v>
      </c>
      <c r="BF410" s="187">
        <f>IF(N410="snížená",J410,0)</f>
        <v>0</v>
      </c>
      <c r="BG410" s="187">
        <f>IF(N410="zákl. přenesená",J410,0)</f>
        <v>0</v>
      </c>
      <c r="BH410" s="187">
        <f>IF(N410="sníž. přenesená",J410,0)</f>
        <v>0</v>
      </c>
      <c r="BI410" s="187">
        <f>IF(N410="nulová",J410,0)</f>
        <v>0</v>
      </c>
      <c r="BJ410" s="19" t="s">
        <v>83</v>
      </c>
      <c r="BK410" s="187">
        <f>ROUND(I410*H410,2)</f>
        <v>0</v>
      </c>
      <c r="BL410" s="19" t="s">
        <v>137</v>
      </c>
      <c r="BM410" s="186" t="s">
        <v>662</v>
      </c>
    </row>
    <row r="411" spans="1:65" s="2" customFormat="1" ht="24.2" customHeight="1">
      <c r="A411" s="36"/>
      <c r="B411" s="37"/>
      <c r="C411" s="175" t="s">
        <v>663</v>
      </c>
      <c r="D411" s="175" t="s">
        <v>132</v>
      </c>
      <c r="E411" s="176" t="s">
        <v>664</v>
      </c>
      <c r="F411" s="177" t="s">
        <v>665</v>
      </c>
      <c r="G411" s="178" t="s">
        <v>212</v>
      </c>
      <c r="H411" s="179">
        <v>2</v>
      </c>
      <c r="I411" s="180"/>
      <c r="J411" s="181">
        <f>ROUND(I411*H411,2)</f>
        <v>0</v>
      </c>
      <c r="K411" s="177" t="s">
        <v>136</v>
      </c>
      <c r="L411" s="41"/>
      <c r="M411" s="182" t="s">
        <v>21</v>
      </c>
      <c r="N411" s="183" t="s">
        <v>46</v>
      </c>
      <c r="O411" s="66"/>
      <c r="P411" s="184">
        <f>O411*H411</f>
        <v>0</v>
      </c>
      <c r="Q411" s="184">
        <v>1.3600000000000001E-3</v>
      </c>
      <c r="R411" s="184">
        <f>Q411*H411</f>
        <v>2.7200000000000002E-3</v>
      </c>
      <c r="S411" s="184">
        <v>0</v>
      </c>
      <c r="T411" s="185">
        <f>S411*H411</f>
        <v>0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86" t="s">
        <v>137</v>
      </c>
      <c r="AT411" s="186" t="s">
        <v>132</v>
      </c>
      <c r="AU411" s="186" t="s">
        <v>85</v>
      </c>
      <c r="AY411" s="19" t="s">
        <v>130</v>
      </c>
      <c r="BE411" s="187">
        <f>IF(N411="základní",J411,0)</f>
        <v>0</v>
      </c>
      <c r="BF411" s="187">
        <f>IF(N411="snížená",J411,0)</f>
        <v>0</v>
      </c>
      <c r="BG411" s="187">
        <f>IF(N411="zákl. přenesená",J411,0)</f>
        <v>0</v>
      </c>
      <c r="BH411" s="187">
        <f>IF(N411="sníž. přenesená",J411,0)</f>
        <v>0</v>
      </c>
      <c r="BI411" s="187">
        <f>IF(N411="nulová",J411,0)</f>
        <v>0</v>
      </c>
      <c r="BJ411" s="19" t="s">
        <v>83</v>
      </c>
      <c r="BK411" s="187">
        <f>ROUND(I411*H411,2)</f>
        <v>0</v>
      </c>
      <c r="BL411" s="19" t="s">
        <v>137</v>
      </c>
      <c r="BM411" s="186" t="s">
        <v>666</v>
      </c>
    </row>
    <row r="412" spans="1:65" s="2" customFormat="1" ht="11.25">
      <c r="A412" s="36"/>
      <c r="B412" s="37"/>
      <c r="C412" s="38"/>
      <c r="D412" s="188" t="s">
        <v>139</v>
      </c>
      <c r="E412" s="38"/>
      <c r="F412" s="189" t="s">
        <v>667</v>
      </c>
      <c r="G412" s="38"/>
      <c r="H412" s="38"/>
      <c r="I412" s="190"/>
      <c r="J412" s="38"/>
      <c r="K412" s="38"/>
      <c r="L412" s="41"/>
      <c r="M412" s="191"/>
      <c r="N412" s="192"/>
      <c r="O412" s="66"/>
      <c r="P412" s="66"/>
      <c r="Q412" s="66"/>
      <c r="R412" s="66"/>
      <c r="S412" s="66"/>
      <c r="T412" s="67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T412" s="19" t="s">
        <v>139</v>
      </c>
      <c r="AU412" s="19" t="s">
        <v>85</v>
      </c>
    </row>
    <row r="413" spans="1:65" s="2" customFormat="1" ht="24.2" customHeight="1">
      <c r="A413" s="36"/>
      <c r="B413" s="37"/>
      <c r="C413" s="237" t="s">
        <v>668</v>
      </c>
      <c r="D413" s="237" t="s">
        <v>356</v>
      </c>
      <c r="E413" s="238" t="s">
        <v>669</v>
      </c>
      <c r="F413" s="239" t="s">
        <v>670</v>
      </c>
      <c r="G413" s="240" t="s">
        <v>212</v>
      </c>
      <c r="H413" s="241">
        <v>2</v>
      </c>
      <c r="I413" s="242"/>
      <c r="J413" s="243">
        <f>ROUND(I413*H413,2)</f>
        <v>0</v>
      </c>
      <c r="K413" s="239" t="s">
        <v>21</v>
      </c>
      <c r="L413" s="244"/>
      <c r="M413" s="245" t="s">
        <v>21</v>
      </c>
      <c r="N413" s="246" t="s">
        <v>46</v>
      </c>
      <c r="O413" s="66"/>
      <c r="P413" s="184">
        <f>O413*H413</f>
        <v>0</v>
      </c>
      <c r="Q413" s="184">
        <v>3.7999999999999999E-2</v>
      </c>
      <c r="R413" s="184">
        <f>Q413*H413</f>
        <v>7.5999999999999998E-2</v>
      </c>
      <c r="S413" s="184">
        <v>0</v>
      </c>
      <c r="T413" s="185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186" t="s">
        <v>187</v>
      </c>
      <c r="AT413" s="186" t="s">
        <v>356</v>
      </c>
      <c r="AU413" s="186" t="s">
        <v>85</v>
      </c>
      <c r="AY413" s="19" t="s">
        <v>130</v>
      </c>
      <c r="BE413" s="187">
        <f>IF(N413="základní",J413,0)</f>
        <v>0</v>
      </c>
      <c r="BF413" s="187">
        <f>IF(N413="snížená",J413,0)</f>
        <v>0</v>
      </c>
      <c r="BG413" s="187">
        <f>IF(N413="zákl. přenesená",J413,0)</f>
        <v>0</v>
      </c>
      <c r="BH413" s="187">
        <f>IF(N413="sníž. přenesená",J413,0)</f>
        <v>0</v>
      </c>
      <c r="BI413" s="187">
        <f>IF(N413="nulová",J413,0)</f>
        <v>0</v>
      </c>
      <c r="BJ413" s="19" t="s">
        <v>83</v>
      </c>
      <c r="BK413" s="187">
        <f>ROUND(I413*H413,2)</f>
        <v>0</v>
      </c>
      <c r="BL413" s="19" t="s">
        <v>137</v>
      </c>
      <c r="BM413" s="186" t="s">
        <v>671</v>
      </c>
    </row>
    <row r="414" spans="1:65" s="2" customFormat="1" ht="49.15" customHeight="1">
      <c r="A414" s="36"/>
      <c r="B414" s="37"/>
      <c r="C414" s="175" t="s">
        <v>672</v>
      </c>
      <c r="D414" s="175" t="s">
        <v>132</v>
      </c>
      <c r="E414" s="176" t="s">
        <v>673</v>
      </c>
      <c r="F414" s="177" t="s">
        <v>674</v>
      </c>
      <c r="G414" s="178" t="s">
        <v>212</v>
      </c>
      <c r="H414" s="179">
        <v>1</v>
      </c>
      <c r="I414" s="180"/>
      <c r="J414" s="181">
        <f>ROUND(I414*H414,2)</f>
        <v>0</v>
      </c>
      <c r="K414" s="177" t="s">
        <v>136</v>
      </c>
      <c r="L414" s="41"/>
      <c r="M414" s="182" t="s">
        <v>21</v>
      </c>
      <c r="N414" s="183" t="s">
        <v>46</v>
      </c>
      <c r="O414" s="66"/>
      <c r="P414" s="184">
        <f>O414*H414</f>
        <v>0</v>
      </c>
      <c r="Q414" s="184">
        <v>1.65E-3</v>
      </c>
      <c r="R414" s="184">
        <f>Q414*H414</f>
        <v>1.65E-3</v>
      </c>
      <c r="S414" s="184">
        <v>0</v>
      </c>
      <c r="T414" s="185">
        <f>S414*H414</f>
        <v>0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186" t="s">
        <v>137</v>
      </c>
      <c r="AT414" s="186" t="s">
        <v>132</v>
      </c>
      <c r="AU414" s="186" t="s">
        <v>85</v>
      </c>
      <c r="AY414" s="19" t="s">
        <v>130</v>
      </c>
      <c r="BE414" s="187">
        <f>IF(N414="základní",J414,0)</f>
        <v>0</v>
      </c>
      <c r="BF414" s="187">
        <f>IF(N414="snížená",J414,0)</f>
        <v>0</v>
      </c>
      <c r="BG414" s="187">
        <f>IF(N414="zákl. přenesená",J414,0)</f>
        <v>0</v>
      </c>
      <c r="BH414" s="187">
        <f>IF(N414="sníž. přenesená",J414,0)</f>
        <v>0</v>
      </c>
      <c r="BI414" s="187">
        <f>IF(N414="nulová",J414,0)</f>
        <v>0</v>
      </c>
      <c r="BJ414" s="19" t="s">
        <v>83</v>
      </c>
      <c r="BK414" s="187">
        <f>ROUND(I414*H414,2)</f>
        <v>0</v>
      </c>
      <c r="BL414" s="19" t="s">
        <v>137</v>
      </c>
      <c r="BM414" s="186" t="s">
        <v>675</v>
      </c>
    </row>
    <row r="415" spans="1:65" s="2" customFormat="1" ht="11.25">
      <c r="A415" s="36"/>
      <c r="B415" s="37"/>
      <c r="C415" s="38"/>
      <c r="D415" s="188" t="s">
        <v>139</v>
      </c>
      <c r="E415" s="38"/>
      <c r="F415" s="189" t="s">
        <v>676</v>
      </c>
      <c r="G415" s="38"/>
      <c r="H415" s="38"/>
      <c r="I415" s="190"/>
      <c r="J415" s="38"/>
      <c r="K415" s="38"/>
      <c r="L415" s="41"/>
      <c r="M415" s="191"/>
      <c r="N415" s="192"/>
      <c r="O415" s="66"/>
      <c r="P415" s="66"/>
      <c r="Q415" s="66"/>
      <c r="R415" s="66"/>
      <c r="S415" s="66"/>
      <c r="T415" s="67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T415" s="19" t="s">
        <v>139</v>
      </c>
      <c r="AU415" s="19" t="s">
        <v>85</v>
      </c>
    </row>
    <row r="416" spans="1:65" s="2" customFormat="1" ht="37.9" customHeight="1">
      <c r="A416" s="36"/>
      <c r="B416" s="37"/>
      <c r="C416" s="175" t="s">
        <v>677</v>
      </c>
      <c r="D416" s="175" t="s">
        <v>132</v>
      </c>
      <c r="E416" s="176" t="s">
        <v>678</v>
      </c>
      <c r="F416" s="177" t="s">
        <v>679</v>
      </c>
      <c r="G416" s="178" t="s">
        <v>212</v>
      </c>
      <c r="H416" s="179">
        <v>3</v>
      </c>
      <c r="I416" s="180"/>
      <c r="J416" s="181">
        <f>ROUND(I416*H416,2)</f>
        <v>0</v>
      </c>
      <c r="K416" s="177" t="s">
        <v>136</v>
      </c>
      <c r="L416" s="41"/>
      <c r="M416" s="182" t="s">
        <v>21</v>
      </c>
      <c r="N416" s="183" t="s">
        <v>46</v>
      </c>
      <c r="O416" s="66"/>
      <c r="P416" s="184">
        <f>O416*H416</f>
        <v>0</v>
      </c>
      <c r="Q416" s="184">
        <v>1.65E-3</v>
      </c>
      <c r="R416" s="184">
        <f>Q416*H416</f>
        <v>4.9499999999999995E-3</v>
      </c>
      <c r="S416" s="184">
        <v>0</v>
      </c>
      <c r="T416" s="185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186" t="s">
        <v>137</v>
      </c>
      <c r="AT416" s="186" t="s">
        <v>132</v>
      </c>
      <c r="AU416" s="186" t="s">
        <v>85</v>
      </c>
      <c r="AY416" s="19" t="s">
        <v>130</v>
      </c>
      <c r="BE416" s="187">
        <f>IF(N416="základní",J416,0)</f>
        <v>0</v>
      </c>
      <c r="BF416" s="187">
        <f>IF(N416="snížená",J416,0)</f>
        <v>0</v>
      </c>
      <c r="BG416" s="187">
        <f>IF(N416="zákl. přenesená",J416,0)</f>
        <v>0</v>
      </c>
      <c r="BH416" s="187">
        <f>IF(N416="sníž. přenesená",J416,0)</f>
        <v>0</v>
      </c>
      <c r="BI416" s="187">
        <f>IF(N416="nulová",J416,0)</f>
        <v>0</v>
      </c>
      <c r="BJ416" s="19" t="s">
        <v>83</v>
      </c>
      <c r="BK416" s="187">
        <f>ROUND(I416*H416,2)</f>
        <v>0</v>
      </c>
      <c r="BL416" s="19" t="s">
        <v>137</v>
      </c>
      <c r="BM416" s="186" t="s">
        <v>680</v>
      </c>
    </row>
    <row r="417" spans="1:65" s="2" customFormat="1" ht="11.25">
      <c r="A417" s="36"/>
      <c r="B417" s="37"/>
      <c r="C417" s="38"/>
      <c r="D417" s="188" t="s">
        <v>139</v>
      </c>
      <c r="E417" s="38"/>
      <c r="F417" s="189" t="s">
        <v>681</v>
      </c>
      <c r="G417" s="38"/>
      <c r="H417" s="38"/>
      <c r="I417" s="190"/>
      <c r="J417" s="38"/>
      <c r="K417" s="38"/>
      <c r="L417" s="41"/>
      <c r="M417" s="191"/>
      <c r="N417" s="192"/>
      <c r="O417" s="66"/>
      <c r="P417" s="66"/>
      <c r="Q417" s="66"/>
      <c r="R417" s="66"/>
      <c r="S417" s="66"/>
      <c r="T417" s="67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T417" s="19" t="s">
        <v>139</v>
      </c>
      <c r="AU417" s="19" t="s">
        <v>85</v>
      </c>
    </row>
    <row r="418" spans="1:65" s="2" customFormat="1" ht="16.5" customHeight="1">
      <c r="A418" s="36"/>
      <c r="B418" s="37"/>
      <c r="C418" s="237" t="s">
        <v>682</v>
      </c>
      <c r="D418" s="237" t="s">
        <v>356</v>
      </c>
      <c r="E418" s="238" t="s">
        <v>683</v>
      </c>
      <c r="F418" s="239" t="s">
        <v>684</v>
      </c>
      <c r="G418" s="240" t="s">
        <v>212</v>
      </c>
      <c r="H418" s="241">
        <v>4</v>
      </c>
      <c r="I418" s="242"/>
      <c r="J418" s="243">
        <f>ROUND(I418*H418,2)</f>
        <v>0</v>
      </c>
      <c r="K418" s="239" t="s">
        <v>21</v>
      </c>
      <c r="L418" s="244"/>
      <c r="M418" s="245" t="s">
        <v>21</v>
      </c>
      <c r="N418" s="246" t="s">
        <v>46</v>
      </c>
      <c r="O418" s="66"/>
      <c r="P418" s="184">
        <f>O418*H418</f>
        <v>0</v>
      </c>
      <c r="Q418" s="184">
        <v>2.4500000000000001E-2</v>
      </c>
      <c r="R418" s="184">
        <f>Q418*H418</f>
        <v>9.8000000000000004E-2</v>
      </c>
      <c r="S418" s="184">
        <v>0</v>
      </c>
      <c r="T418" s="185">
        <f>S418*H418</f>
        <v>0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186" t="s">
        <v>187</v>
      </c>
      <c r="AT418" s="186" t="s">
        <v>356</v>
      </c>
      <c r="AU418" s="186" t="s">
        <v>85</v>
      </c>
      <c r="AY418" s="19" t="s">
        <v>130</v>
      </c>
      <c r="BE418" s="187">
        <f>IF(N418="základní",J418,0)</f>
        <v>0</v>
      </c>
      <c r="BF418" s="187">
        <f>IF(N418="snížená",J418,0)</f>
        <v>0</v>
      </c>
      <c r="BG418" s="187">
        <f>IF(N418="zákl. přenesená",J418,0)</f>
        <v>0</v>
      </c>
      <c r="BH418" s="187">
        <f>IF(N418="sníž. přenesená",J418,0)</f>
        <v>0</v>
      </c>
      <c r="BI418" s="187">
        <f>IF(N418="nulová",J418,0)</f>
        <v>0</v>
      </c>
      <c r="BJ418" s="19" t="s">
        <v>83</v>
      </c>
      <c r="BK418" s="187">
        <f>ROUND(I418*H418,2)</f>
        <v>0</v>
      </c>
      <c r="BL418" s="19" t="s">
        <v>137</v>
      </c>
      <c r="BM418" s="186" t="s">
        <v>685</v>
      </c>
    </row>
    <row r="419" spans="1:65" s="2" customFormat="1" ht="16.5" customHeight="1">
      <c r="A419" s="36"/>
      <c r="B419" s="37"/>
      <c r="C419" s="237" t="s">
        <v>686</v>
      </c>
      <c r="D419" s="237" t="s">
        <v>356</v>
      </c>
      <c r="E419" s="238" t="s">
        <v>687</v>
      </c>
      <c r="F419" s="239" t="s">
        <v>688</v>
      </c>
      <c r="G419" s="240" t="s">
        <v>212</v>
      </c>
      <c r="H419" s="241">
        <v>3</v>
      </c>
      <c r="I419" s="242"/>
      <c r="J419" s="243">
        <f>ROUND(I419*H419,2)</f>
        <v>0</v>
      </c>
      <c r="K419" s="239" t="s">
        <v>21</v>
      </c>
      <c r="L419" s="244"/>
      <c r="M419" s="245" t="s">
        <v>21</v>
      </c>
      <c r="N419" s="246" t="s">
        <v>46</v>
      </c>
      <c r="O419" s="66"/>
      <c r="P419" s="184">
        <f>O419*H419</f>
        <v>0</v>
      </c>
      <c r="Q419" s="184">
        <v>1.4499999999999999E-3</v>
      </c>
      <c r="R419" s="184">
        <f>Q419*H419</f>
        <v>4.3499999999999997E-3</v>
      </c>
      <c r="S419" s="184">
        <v>0</v>
      </c>
      <c r="T419" s="185">
        <f>S419*H419</f>
        <v>0</v>
      </c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R419" s="186" t="s">
        <v>187</v>
      </c>
      <c r="AT419" s="186" t="s">
        <v>356</v>
      </c>
      <c r="AU419" s="186" t="s">
        <v>85</v>
      </c>
      <c r="AY419" s="19" t="s">
        <v>130</v>
      </c>
      <c r="BE419" s="187">
        <f>IF(N419="základní",J419,0)</f>
        <v>0</v>
      </c>
      <c r="BF419" s="187">
        <f>IF(N419="snížená",J419,0)</f>
        <v>0</v>
      </c>
      <c r="BG419" s="187">
        <f>IF(N419="zákl. přenesená",J419,0)</f>
        <v>0</v>
      </c>
      <c r="BH419" s="187">
        <f>IF(N419="sníž. přenesená",J419,0)</f>
        <v>0</v>
      </c>
      <c r="BI419" s="187">
        <f>IF(N419="nulová",J419,0)</f>
        <v>0</v>
      </c>
      <c r="BJ419" s="19" t="s">
        <v>83</v>
      </c>
      <c r="BK419" s="187">
        <f>ROUND(I419*H419,2)</f>
        <v>0</v>
      </c>
      <c r="BL419" s="19" t="s">
        <v>137</v>
      </c>
      <c r="BM419" s="186" t="s">
        <v>689</v>
      </c>
    </row>
    <row r="420" spans="1:65" s="2" customFormat="1" ht="24.2" customHeight="1">
      <c r="A420" s="36"/>
      <c r="B420" s="37"/>
      <c r="C420" s="237" t="s">
        <v>690</v>
      </c>
      <c r="D420" s="237" t="s">
        <v>356</v>
      </c>
      <c r="E420" s="238" t="s">
        <v>691</v>
      </c>
      <c r="F420" s="239" t="s">
        <v>692</v>
      </c>
      <c r="G420" s="240" t="s">
        <v>212</v>
      </c>
      <c r="H420" s="241">
        <v>4</v>
      </c>
      <c r="I420" s="242"/>
      <c r="J420" s="243">
        <f>ROUND(I420*H420,2)</f>
        <v>0</v>
      </c>
      <c r="K420" s="239" t="s">
        <v>21</v>
      </c>
      <c r="L420" s="244"/>
      <c r="M420" s="245" t="s">
        <v>21</v>
      </c>
      <c r="N420" s="246" t="s">
        <v>46</v>
      </c>
      <c r="O420" s="66"/>
      <c r="P420" s="184">
        <f>O420*H420</f>
        <v>0</v>
      </c>
      <c r="Q420" s="184">
        <v>7.3000000000000001E-3</v>
      </c>
      <c r="R420" s="184">
        <f>Q420*H420</f>
        <v>2.92E-2</v>
      </c>
      <c r="S420" s="184">
        <v>0</v>
      </c>
      <c r="T420" s="185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86" t="s">
        <v>187</v>
      </c>
      <c r="AT420" s="186" t="s">
        <v>356</v>
      </c>
      <c r="AU420" s="186" t="s">
        <v>85</v>
      </c>
      <c r="AY420" s="19" t="s">
        <v>130</v>
      </c>
      <c r="BE420" s="187">
        <f>IF(N420="základní",J420,0)</f>
        <v>0</v>
      </c>
      <c r="BF420" s="187">
        <f>IF(N420="snížená",J420,0)</f>
        <v>0</v>
      </c>
      <c r="BG420" s="187">
        <f>IF(N420="zákl. přenesená",J420,0)</f>
        <v>0</v>
      </c>
      <c r="BH420" s="187">
        <f>IF(N420="sníž. přenesená",J420,0)</f>
        <v>0</v>
      </c>
      <c r="BI420" s="187">
        <f>IF(N420="nulová",J420,0)</f>
        <v>0</v>
      </c>
      <c r="BJ420" s="19" t="s">
        <v>83</v>
      </c>
      <c r="BK420" s="187">
        <f>ROUND(I420*H420,2)</f>
        <v>0</v>
      </c>
      <c r="BL420" s="19" t="s">
        <v>137</v>
      </c>
      <c r="BM420" s="186" t="s">
        <v>693</v>
      </c>
    </row>
    <row r="421" spans="1:65" s="2" customFormat="1" ht="44.25" customHeight="1">
      <c r="A421" s="36"/>
      <c r="B421" s="37"/>
      <c r="C421" s="175" t="s">
        <v>694</v>
      </c>
      <c r="D421" s="175" t="s">
        <v>132</v>
      </c>
      <c r="E421" s="176" t="s">
        <v>695</v>
      </c>
      <c r="F421" s="177" t="s">
        <v>696</v>
      </c>
      <c r="G421" s="178" t="s">
        <v>212</v>
      </c>
      <c r="H421" s="179">
        <v>1</v>
      </c>
      <c r="I421" s="180"/>
      <c r="J421" s="181">
        <f>ROUND(I421*H421,2)</f>
        <v>0</v>
      </c>
      <c r="K421" s="177" t="s">
        <v>136</v>
      </c>
      <c r="L421" s="41"/>
      <c r="M421" s="182" t="s">
        <v>21</v>
      </c>
      <c r="N421" s="183" t="s">
        <v>46</v>
      </c>
      <c r="O421" s="66"/>
      <c r="P421" s="184">
        <f>O421*H421</f>
        <v>0</v>
      </c>
      <c r="Q421" s="184">
        <v>0</v>
      </c>
      <c r="R421" s="184">
        <f>Q421*H421</f>
        <v>0</v>
      </c>
      <c r="S421" s="184">
        <v>0</v>
      </c>
      <c r="T421" s="185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186" t="s">
        <v>137</v>
      </c>
      <c r="AT421" s="186" t="s">
        <v>132</v>
      </c>
      <c r="AU421" s="186" t="s">
        <v>85</v>
      </c>
      <c r="AY421" s="19" t="s">
        <v>130</v>
      </c>
      <c r="BE421" s="187">
        <f>IF(N421="základní",J421,0)</f>
        <v>0</v>
      </c>
      <c r="BF421" s="187">
        <f>IF(N421="snížená",J421,0)</f>
        <v>0</v>
      </c>
      <c r="BG421" s="187">
        <f>IF(N421="zákl. přenesená",J421,0)</f>
        <v>0</v>
      </c>
      <c r="BH421" s="187">
        <f>IF(N421="sníž. přenesená",J421,0)</f>
        <v>0</v>
      </c>
      <c r="BI421" s="187">
        <f>IF(N421="nulová",J421,0)</f>
        <v>0</v>
      </c>
      <c r="BJ421" s="19" t="s">
        <v>83</v>
      </c>
      <c r="BK421" s="187">
        <f>ROUND(I421*H421,2)</f>
        <v>0</v>
      </c>
      <c r="BL421" s="19" t="s">
        <v>137</v>
      </c>
      <c r="BM421" s="186" t="s">
        <v>697</v>
      </c>
    </row>
    <row r="422" spans="1:65" s="2" customFormat="1" ht="11.25">
      <c r="A422" s="36"/>
      <c r="B422" s="37"/>
      <c r="C422" s="38"/>
      <c r="D422" s="188" t="s">
        <v>139</v>
      </c>
      <c r="E422" s="38"/>
      <c r="F422" s="189" t="s">
        <v>698</v>
      </c>
      <c r="G422" s="38"/>
      <c r="H422" s="38"/>
      <c r="I422" s="190"/>
      <c r="J422" s="38"/>
      <c r="K422" s="38"/>
      <c r="L422" s="41"/>
      <c r="M422" s="191"/>
      <c r="N422" s="192"/>
      <c r="O422" s="66"/>
      <c r="P422" s="66"/>
      <c r="Q422" s="66"/>
      <c r="R422" s="66"/>
      <c r="S422" s="66"/>
      <c r="T422" s="67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T422" s="19" t="s">
        <v>139</v>
      </c>
      <c r="AU422" s="19" t="s">
        <v>85</v>
      </c>
    </row>
    <row r="423" spans="1:65" s="2" customFormat="1" ht="33" customHeight="1">
      <c r="A423" s="36"/>
      <c r="B423" s="37"/>
      <c r="C423" s="237" t="s">
        <v>699</v>
      </c>
      <c r="D423" s="237" t="s">
        <v>356</v>
      </c>
      <c r="E423" s="238" t="s">
        <v>700</v>
      </c>
      <c r="F423" s="239" t="s">
        <v>701</v>
      </c>
      <c r="G423" s="240" t="s">
        <v>212</v>
      </c>
      <c r="H423" s="241">
        <v>1</v>
      </c>
      <c r="I423" s="242"/>
      <c r="J423" s="243">
        <f>ROUND(I423*H423,2)</f>
        <v>0</v>
      </c>
      <c r="K423" s="239" t="s">
        <v>136</v>
      </c>
      <c r="L423" s="244"/>
      <c r="M423" s="245" t="s">
        <v>21</v>
      </c>
      <c r="N423" s="246" t="s">
        <v>46</v>
      </c>
      <c r="O423" s="66"/>
      <c r="P423" s="184">
        <f>O423*H423</f>
        <v>0</v>
      </c>
      <c r="Q423" s="184">
        <v>1.6E-2</v>
      </c>
      <c r="R423" s="184">
        <f>Q423*H423</f>
        <v>1.6E-2</v>
      </c>
      <c r="S423" s="184">
        <v>0</v>
      </c>
      <c r="T423" s="185">
        <f>S423*H423</f>
        <v>0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186" t="s">
        <v>187</v>
      </c>
      <c r="AT423" s="186" t="s">
        <v>356</v>
      </c>
      <c r="AU423" s="186" t="s">
        <v>85</v>
      </c>
      <c r="AY423" s="19" t="s">
        <v>130</v>
      </c>
      <c r="BE423" s="187">
        <f>IF(N423="základní",J423,0)</f>
        <v>0</v>
      </c>
      <c r="BF423" s="187">
        <f>IF(N423="snížená",J423,0)</f>
        <v>0</v>
      </c>
      <c r="BG423" s="187">
        <f>IF(N423="zákl. přenesená",J423,0)</f>
        <v>0</v>
      </c>
      <c r="BH423" s="187">
        <f>IF(N423="sníž. přenesená",J423,0)</f>
        <v>0</v>
      </c>
      <c r="BI423" s="187">
        <f>IF(N423="nulová",J423,0)</f>
        <v>0</v>
      </c>
      <c r="BJ423" s="19" t="s">
        <v>83</v>
      </c>
      <c r="BK423" s="187">
        <f>ROUND(I423*H423,2)</f>
        <v>0</v>
      </c>
      <c r="BL423" s="19" t="s">
        <v>137</v>
      </c>
      <c r="BM423" s="186" t="s">
        <v>702</v>
      </c>
    </row>
    <row r="424" spans="1:65" s="2" customFormat="1" ht="21.75" customHeight="1">
      <c r="A424" s="36"/>
      <c r="B424" s="37"/>
      <c r="C424" s="175" t="s">
        <v>703</v>
      </c>
      <c r="D424" s="175" t="s">
        <v>132</v>
      </c>
      <c r="E424" s="176" t="s">
        <v>704</v>
      </c>
      <c r="F424" s="177" t="s">
        <v>705</v>
      </c>
      <c r="G424" s="178" t="s">
        <v>243</v>
      </c>
      <c r="H424" s="179">
        <v>1238</v>
      </c>
      <c r="I424" s="180"/>
      <c r="J424" s="181">
        <f>ROUND(I424*H424,2)</f>
        <v>0</v>
      </c>
      <c r="K424" s="177" t="s">
        <v>136</v>
      </c>
      <c r="L424" s="41"/>
      <c r="M424" s="182" t="s">
        <v>21</v>
      </c>
      <c r="N424" s="183" t="s">
        <v>46</v>
      </c>
      <c r="O424" s="66"/>
      <c r="P424" s="184">
        <f>O424*H424</f>
        <v>0</v>
      </c>
      <c r="Q424" s="184">
        <v>0</v>
      </c>
      <c r="R424" s="184">
        <f>Q424*H424</f>
        <v>0</v>
      </c>
      <c r="S424" s="184">
        <v>0</v>
      </c>
      <c r="T424" s="185">
        <f>S424*H424</f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186" t="s">
        <v>137</v>
      </c>
      <c r="AT424" s="186" t="s">
        <v>132</v>
      </c>
      <c r="AU424" s="186" t="s">
        <v>85</v>
      </c>
      <c r="AY424" s="19" t="s">
        <v>130</v>
      </c>
      <c r="BE424" s="187">
        <f>IF(N424="základní",J424,0)</f>
        <v>0</v>
      </c>
      <c r="BF424" s="187">
        <f>IF(N424="snížená",J424,0)</f>
        <v>0</v>
      </c>
      <c r="BG424" s="187">
        <f>IF(N424="zákl. přenesená",J424,0)</f>
        <v>0</v>
      </c>
      <c r="BH424" s="187">
        <f>IF(N424="sníž. přenesená",J424,0)</f>
        <v>0</v>
      </c>
      <c r="BI424" s="187">
        <f>IF(N424="nulová",J424,0)</f>
        <v>0</v>
      </c>
      <c r="BJ424" s="19" t="s">
        <v>83</v>
      </c>
      <c r="BK424" s="187">
        <f>ROUND(I424*H424,2)</f>
        <v>0</v>
      </c>
      <c r="BL424" s="19" t="s">
        <v>137</v>
      </c>
      <c r="BM424" s="186" t="s">
        <v>706</v>
      </c>
    </row>
    <row r="425" spans="1:65" s="2" customFormat="1" ht="11.25">
      <c r="A425" s="36"/>
      <c r="B425" s="37"/>
      <c r="C425" s="38"/>
      <c r="D425" s="188" t="s">
        <v>139</v>
      </c>
      <c r="E425" s="38"/>
      <c r="F425" s="189" t="s">
        <v>707</v>
      </c>
      <c r="G425" s="38"/>
      <c r="H425" s="38"/>
      <c r="I425" s="190"/>
      <c r="J425" s="38"/>
      <c r="K425" s="38"/>
      <c r="L425" s="41"/>
      <c r="M425" s="191"/>
      <c r="N425" s="192"/>
      <c r="O425" s="66"/>
      <c r="P425" s="66"/>
      <c r="Q425" s="66"/>
      <c r="R425" s="66"/>
      <c r="S425" s="66"/>
      <c r="T425" s="67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T425" s="19" t="s">
        <v>139</v>
      </c>
      <c r="AU425" s="19" t="s">
        <v>85</v>
      </c>
    </row>
    <row r="426" spans="1:65" s="2" customFormat="1" ht="24.2" customHeight="1">
      <c r="A426" s="36"/>
      <c r="B426" s="37"/>
      <c r="C426" s="175" t="s">
        <v>708</v>
      </c>
      <c r="D426" s="175" t="s">
        <v>132</v>
      </c>
      <c r="E426" s="176" t="s">
        <v>709</v>
      </c>
      <c r="F426" s="177" t="s">
        <v>710</v>
      </c>
      <c r="G426" s="178" t="s">
        <v>243</v>
      </c>
      <c r="H426" s="179">
        <v>1238</v>
      </c>
      <c r="I426" s="180"/>
      <c r="J426" s="181">
        <f>ROUND(I426*H426,2)</f>
        <v>0</v>
      </c>
      <c r="K426" s="177" t="s">
        <v>136</v>
      </c>
      <c r="L426" s="41"/>
      <c r="M426" s="182" t="s">
        <v>21</v>
      </c>
      <c r="N426" s="183" t="s">
        <v>46</v>
      </c>
      <c r="O426" s="66"/>
      <c r="P426" s="184">
        <f>O426*H426</f>
        <v>0</v>
      </c>
      <c r="Q426" s="184">
        <v>0</v>
      </c>
      <c r="R426" s="184">
        <f>Q426*H426</f>
        <v>0</v>
      </c>
      <c r="S426" s="184">
        <v>0</v>
      </c>
      <c r="T426" s="185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186" t="s">
        <v>137</v>
      </c>
      <c r="AT426" s="186" t="s">
        <v>132</v>
      </c>
      <c r="AU426" s="186" t="s">
        <v>85</v>
      </c>
      <c r="AY426" s="19" t="s">
        <v>130</v>
      </c>
      <c r="BE426" s="187">
        <f>IF(N426="základní",J426,0)</f>
        <v>0</v>
      </c>
      <c r="BF426" s="187">
        <f>IF(N426="snížená",J426,0)</f>
        <v>0</v>
      </c>
      <c r="BG426" s="187">
        <f>IF(N426="zákl. přenesená",J426,0)</f>
        <v>0</v>
      </c>
      <c r="BH426" s="187">
        <f>IF(N426="sníž. přenesená",J426,0)</f>
        <v>0</v>
      </c>
      <c r="BI426" s="187">
        <f>IF(N426="nulová",J426,0)</f>
        <v>0</v>
      </c>
      <c r="BJ426" s="19" t="s">
        <v>83</v>
      </c>
      <c r="BK426" s="187">
        <f>ROUND(I426*H426,2)</f>
        <v>0</v>
      </c>
      <c r="BL426" s="19" t="s">
        <v>137</v>
      </c>
      <c r="BM426" s="186" t="s">
        <v>711</v>
      </c>
    </row>
    <row r="427" spans="1:65" s="2" customFormat="1" ht="11.25">
      <c r="A427" s="36"/>
      <c r="B427" s="37"/>
      <c r="C427" s="38"/>
      <c r="D427" s="188" t="s">
        <v>139</v>
      </c>
      <c r="E427" s="38"/>
      <c r="F427" s="189" t="s">
        <v>712</v>
      </c>
      <c r="G427" s="38"/>
      <c r="H427" s="38"/>
      <c r="I427" s="190"/>
      <c r="J427" s="38"/>
      <c r="K427" s="38"/>
      <c r="L427" s="41"/>
      <c r="M427" s="191"/>
      <c r="N427" s="192"/>
      <c r="O427" s="66"/>
      <c r="P427" s="66"/>
      <c r="Q427" s="66"/>
      <c r="R427" s="66"/>
      <c r="S427" s="66"/>
      <c r="T427" s="67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T427" s="19" t="s">
        <v>139</v>
      </c>
      <c r="AU427" s="19" t="s">
        <v>85</v>
      </c>
    </row>
    <row r="428" spans="1:65" s="2" customFormat="1" ht="44.25" customHeight="1">
      <c r="A428" s="36"/>
      <c r="B428" s="37"/>
      <c r="C428" s="175" t="s">
        <v>713</v>
      </c>
      <c r="D428" s="175" t="s">
        <v>132</v>
      </c>
      <c r="E428" s="176" t="s">
        <v>714</v>
      </c>
      <c r="F428" s="177" t="s">
        <v>715</v>
      </c>
      <c r="G428" s="178" t="s">
        <v>183</v>
      </c>
      <c r="H428" s="179">
        <v>2.5499999999999998</v>
      </c>
      <c r="I428" s="180"/>
      <c r="J428" s="181">
        <f>ROUND(I428*H428,2)</f>
        <v>0</v>
      </c>
      <c r="K428" s="177" t="s">
        <v>136</v>
      </c>
      <c r="L428" s="41"/>
      <c r="M428" s="182" t="s">
        <v>21</v>
      </c>
      <c r="N428" s="183" t="s">
        <v>46</v>
      </c>
      <c r="O428" s="66"/>
      <c r="P428" s="184">
        <f>O428*H428</f>
        <v>0</v>
      </c>
      <c r="Q428" s="184">
        <v>2.5018699999999998</v>
      </c>
      <c r="R428" s="184">
        <f>Q428*H428</f>
        <v>6.3797684999999991</v>
      </c>
      <c r="S428" s="184">
        <v>0</v>
      </c>
      <c r="T428" s="185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186" t="s">
        <v>137</v>
      </c>
      <c r="AT428" s="186" t="s">
        <v>132</v>
      </c>
      <c r="AU428" s="186" t="s">
        <v>85</v>
      </c>
      <c r="AY428" s="19" t="s">
        <v>130</v>
      </c>
      <c r="BE428" s="187">
        <f>IF(N428="základní",J428,0)</f>
        <v>0</v>
      </c>
      <c r="BF428" s="187">
        <f>IF(N428="snížená",J428,0)</f>
        <v>0</v>
      </c>
      <c r="BG428" s="187">
        <f>IF(N428="zákl. přenesená",J428,0)</f>
        <v>0</v>
      </c>
      <c r="BH428" s="187">
        <f>IF(N428="sníž. přenesená",J428,0)</f>
        <v>0</v>
      </c>
      <c r="BI428" s="187">
        <f>IF(N428="nulová",J428,0)</f>
        <v>0</v>
      </c>
      <c r="BJ428" s="19" t="s">
        <v>83</v>
      </c>
      <c r="BK428" s="187">
        <f>ROUND(I428*H428,2)</f>
        <v>0</v>
      </c>
      <c r="BL428" s="19" t="s">
        <v>137</v>
      </c>
      <c r="BM428" s="186" t="s">
        <v>716</v>
      </c>
    </row>
    <row r="429" spans="1:65" s="2" customFormat="1" ht="11.25">
      <c r="A429" s="36"/>
      <c r="B429" s="37"/>
      <c r="C429" s="38"/>
      <c r="D429" s="188" t="s">
        <v>139</v>
      </c>
      <c r="E429" s="38"/>
      <c r="F429" s="189" t="s">
        <v>717</v>
      </c>
      <c r="G429" s="38"/>
      <c r="H429" s="38"/>
      <c r="I429" s="190"/>
      <c r="J429" s="38"/>
      <c r="K429" s="38"/>
      <c r="L429" s="41"/>
      <c r="M429" s="191"/>
      <c r="N429" s="192"/>
      <c r="O429" s="66"/>
      <c r="P429" s="66"/>
      <c r="Q429" s="66"/>
      <c r="R429" s="66"/>
      <c r="S429" s="66"/>
      <c r="T429" s="67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9" t="s">
        <v>139</v>
      </c>
      <c r="AU429" s="19" t="s">
        <v>85</v>
      </c>
    </row>
    <row r="430" spans="1:65" s="13" customFormat="1" ht="22.5">
      <c r="B430" s="193"/>
      <c r="C430" s="194"/>
      <c r="D430" s="195" t="s">
        <v>141</v>
      </c>
      <c r="E430" s="196" t="s">
        <v>21</v>
      </c>
      <c r="F430" s="197" t="s">
        <v>718</v>
      </c>
      <c r="G430" s="194"/>
      <c r="H430" s="198">
        <v>2.5499999999999998</v>
      </c>
      <c r="I430" s="199"/>
      <c r="J430" s="194"/>
      <c r="K430" s="194"/>
      <c r="L430" s="200"/>
      <c r="M430" s="201"/>
      <c r="N430" s="202"/>
      <c r="O430" s="202"/>
      <c r="P430" s="202"/>
      <c r="Q430" s="202"/>
      <c r="R430" s="202"/>
      <c r="S430" s="202"/>
      <c r="T430" s="203"/>
      <c r="AT430" s="204" t="s">
        <v>141</v>
      </c>
      <c r="AU430" s="204" t="s">
        <v>85</v>
      </c>
      <c r="AV430" s="13" t="s">
        <v>85</v>
      </c>
      <c r="AW430" s="13" t="s">
        <v>36</v>
      </c>
      <c r="AX430" s="13" t="s">
        <v>83</v>
      </c>
      <c r="AY430" s="204" t="s">
        <v>130</v>
      </c>
    </row>
    <row r="431" spans="1:65" s="2" customFormat="1" ht="44.25" customHeight="1">
      <c r="A431" s="36"/>
      <c r="B431" s="37"/>
      <c r="C431" s="175" t="s">
        <v>719</v>
      </c>
      <c r="D431" s="175" t="s">
        <v>132</v>
      </c>
      <c r="E431" s="176" t="s">
        <v>720</v>
      </c>
      <c r="F431" s="177" t="s">
        <v>721</v>
      </c>
      <c r="G431" s="178" t="s">
        <v>183</v>
      </c>
      <c r="H431" s="179">
        <v>8.4420000000000002</v>
      </c>
      <c r="I431" s="180"/>
      <c r="J431" s="181">
        <f>ROUND(I431*H431,2)</f>
        <v>0</v>
      </c>
      <c r="K431" s="177" t="s">
        <v>136</v>
      </c>
      <c r="L431" s="41"/>
      <c r="M431" s="182" t="s">
        <v>21</v>
      </c>
      <c r="N431" s="183" t="s">
        <v>46</v>
      </c>
      <c r="O431" s="66"/>
      <c r="P431" s="184">
        <f>O431*H431</f>
        <v>0</v>
      </c>
      <c r="Q431" s="184">
        <v>2.5018699999999998</v>
      </c>
      <c r="R431" s="184">
        <f>Q431*H431</f>
        <v>21.120786539999997</v>
      </c>
      <c r="S431" s="184">
        <v>0</v>
      </c>
      <c r="T431" s="185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186" t="s">
        <v>137</v>
      </c>
      <c r="AT431" s="186" t="s">
        <v>132</v>
      </c>
      <c r="AU431" s="186" t="s">
        <v>85</v>
      </c>
      <c r="AY431" s="19" t="s">
        <v>130</v>
      </c>
      <c r="BE431" s="187">
        <f>IF(N431="základní",J431,0)</f>
        <v>0</v>
      </c>
      <c r="BF431" s="187">
        <f>IF(N431="snížená",J431,0)</f>
        <v>0</v>
      </c>
      <c r="BG431" s="187">
        <f>IF(N431="zákl. přenesená",J431,0)</f>
        <v>0</v>
      </c>
      <c r="BH431" s="187">
        <f>IF(N431="sníž. přenesená",J431,0)</f>
        <v>0</v>
      </c>
      <c r="BI431" s="187">
        <f>IF(N431="nulová",J431,0)</f>
        <v>0</v>
      </c>
      <c r="BJ431" s="19" t="s">
        <v>83</v>
      </c>
      <c r="BK431" s="187">
        <f>ROUND(I431*H431,2)</f>
        <v>0</v>
      </c>
      <c r="BL431" s="19" t="s">
        <v>137</v>
      </c>
      <c r="BM431" s="186" t="s">
        <v>722</v>
      </c>
    </row>
    <row r="432" spans="1:65" s="2" customFormat="1" ht="11.25">
      <c r="A432" s="36"/>
      <c r="B432" s="37"/>
      <c r="C432" s="38"/>
      <c r="D432" s="188" t="s">
        <v>139</v>
      </c>
      <c r="E432" s="38"/>
      <c r="F432" s="189" t="s">
        <v>723</v>
      </c>
      <c r="G432" s="38"/>
      <c r="H432" s="38"/>
      <c r="I432" s="190"/>
      <c r="J432" s="38"/>
      <c r="K432" s="38"/>
      <c r="L432" s="41"/>
      <c r="M432" s="191"/>
      <c r="N432" s="192"/>
      <c r="O432" s="66"/>
      <c r="P432" s="66"/>
      <c r="Q432" s="66"/>
      <c r="R432" s="66"/>
      <c r="S432" s="66"/>
      <c r="T432" s="67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T432" s="19" t="s">
        <v>139</v>
      </c>
      <c r="AU432" s="19" t="s">
        <v>85</v>
      </c>
    </row>
    <row r="433" spans="1:65" s="13" customFormat="1" ht="11.25">
      <c r="B433" s="193"/>
      <c r="C433" s="194"/>
      <c r="D433" s="195" t="s">
        <v>141</v>
      </c>
      <c r="E433" s="196" t="s">
        <v>21</v>
      </c>
      <c r="F433" s="197" t="s">
        <v>724</v>
      </c>
      <c r="G433" s="194"/>
      <c r="H433" s="198">
        <v>8.4420000000000002</v>
      </c>
      <c r="I433" s="199"/>
      <c r="J433" s="194"/>
      <c r="K433" s="194"/>
      <c r="L433" s="200"/>
      <c r="M433" s="201"/>
      <c r="N433" s="202"/>
      <c r="O433" s="202"/>
      <c r="P433" s="202"/>
      <c r="Q433" s="202"/>
      <c r="R433" s="202"/>
      <c r="S433" s="202"/>
      <c r="T433" s="203"/>
      <c r="AT433" s="204" t="s">
        <v>141</v>
      </c>
      <c r="AU433" s="204" t="s">
        <v>85</v>
      </c>
      <c r="AV433" s="13" t="s">
        <v>85</v>
      </c>
      <c r="AW433" s="13" t="s">
        <v>36</v>
      </c>
      <c r="AX433" s="13" t="s">
        <v>83</v>
      </c>
      <c r="AY433" s="204" t="s">
        <v>130</v>
      </c>
    </row>
    <row r="434" spans="1:65" s="2" customFormat="1" ht="44.25" customHeight="1">
      <c r="A434" s="36"/>
      <c r="B434" s="37"/>
      <c r="C434" s="175" t="s">
        <v>725</v>
      </c>
      <c r="D434" s="175" t="s">
        <v>132</v>
      </c>
      <c r="E434" s="176" t="s">
        <v>726</v>
      </c>
      <c r="F434" s="177" t="s">
        <v>727</v>
      </c>
      <c r="G434" s="178" t="s">
        <v>183</v>
      </c>
      <c r="H434" s="179">
        <v>2.2349999999999999</v>
      </c>
      <c r="I434" s="180"/>
      <c r="J434" s="181">
        <f>ROUND(I434*H434,2)</f>
        <v>0</v>
      </c>
      <c r="K434" s="177" t="s">
        <v>136</v>
      </c>
      <c r="L434" s="41"/>
      <c r="M434" s="182" t="s">
        <v>21</v>
      </c>
      <c r="N434" s="183" t="s">
        <v>46</v>
      </c>
      <c r="O434" s="66"/>
      <c r="P434" s="184">
        <f>O434*H434</f>
        <v>0</v>
      </c>
      <c r="Q434" s="184">
        <v>2.5018699999999998</v>
      </c>
      <c r="R434" s="184">
        <f>Q434*H434</f>
        <v>5.5916794499999991</v>
      </c>
      <c r="S434" s="184">
        <v>0</v>
      </c>
      <c r="T434" s="185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86" t="s">
        <v>137</v>
      </c>
      <c r="AT434" s="186" t="s">
        <v>132</v>
      </c>
      <c r="AU434" s="186" t="s">
        <v>85</v>
      </c>
      <c r="AY434" s="19" t="s">
        <v>130</v>
      </c>
      <c r="BE434" s="187">
        <f>IF(N434="základní",J434,0)</f>
        <v>0</v>
      </c>
      <c r="BF434" s="187">
        <f>IF(N434="snížená",J434,0)</f>
        <v>0</v>
      </c>
      <c r="BG434" s="187">
        <f>IF(N434="zákl. přenesená",J434,0)</f>
        <v>0</v>
      </c>
      <c r="BH434" s="187">
        <f>IF(N434="sníž. přenesená",J434,0)</f>
        <v>0</v>
      </c>
      <c r="BI434" s="187">
        <f>IF(N434="nulová",J434,0)</f>
        <v>0</v>
      </c>
      <c r="BJ434" s="19" t="s">
        <v>83</v>
      </c>
      <c r="BK434" s="187">
        <f>ROUND(I434*H434,2)</f>
        <v>0</v>
      </c>
      <c r="BL434" s="19" t="s">
        <v>137</v>
      </c>
      <c r="BM434" s="186" t="s">
        <v>728</v>
      </c>
    </row>
    <row r="435" spans="1:65" s="2" customFormat="1" ht="11.25">
      <c r="A435" s="36"/>
      <c r="B435" s="37"/>
      <c r="C435" s="38"/>
      <c r="D435" s="188" t="s">
        <v>139</v>
      </c>
      <c r="E435" s="38"/>
      <c r="F435" s="189" t="s">
        <v>729</v>
      </c>
      <c r="G435" s="38"/>
      <c r="H435" s="38"/>
      <c r="I435" s="190"/>
      <c r="J435" s="38"/>
      <c r="K435" s="38"/>
      <c r="L435" s="41"/>
      <c r="M435" s="191"/>
      <c r="N435" s="192"/>
      <c r="O435" s="66"/>
      <c r="P435" s="66"/>
      <c r="Q435" s="66"/>
      <c r="R435" s="66"/>
      <c r="S435" s="66"/>
      <c r="T435" s="67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9" t="s">
        <v>139</v>
      </c>
      <c r="AU435" s="19" t="s">
        <v>85</v>
      </c>
    </row>
    <row r="436" spans="1:65" s="13" customFormat="1" ht="11.25">
      <c r="B436" s="193"/>
      <c r="C436" s="194"/>
      <c r="D436" s="195" t="s">
        <v>141</v>
      </c>
      <c r="E436" s="196" t="s">
        <v>21</v>
      </c>
      <c r="F436" s="197" t="s">
        <v>730</v>
      </c>
      <c r="G436" s="194"/>
      <c r="H436" s="198">
        <v>2.2349999999999999</v>
      </c>
      <c r="I436" s="199"/>
      <c r="J436" s="194"/>
      <c r="K436" s="194"/>
      <c r="L436" s="200"/>
      <c r="M436" s="201"/>
      <c r="N436" s="202"/>
      <c r="O436" s="202"/>
      <c r="P436" s="202"/>
      <c r="Q436" s="202"/>
      <c r="R436" s="202"/>
      <c r="S436" s="202"/>
      <c r="T436" s="203"/>
      <c r="AT436" s="204" t="s">
        <v>141</v>
      </c>
      <c r="AU436" s="204" t="s">
        <v>85</v>
      </c>
      <c r="AV436" s="13" t="s">
        <v>85</v>
      </c>
      <c r="AW436" s="13" t="s">
        <v>36</v>
      </c>
      <c r="AX436" s="13" t="s">
        <v>83</v>
      </c>
      <c r="AY436" s="204" t="s">
        <v>130</v>
      </c>
    </row>
    <row r="437" spans="1:65" s="2" customFormat="1" ht="33" customHeight="1">
      <c r="A437" s="36"/>
      <c r="B437" s="37"/>
      <c r="C437" s="175" t="s">
        <v>731</v>
      </c>
      <c r="D437" s="175" t="s">
        <v>132</v>
      </c>
      <c r="E437" s="176" t="s">
        <v>732</v>
      </c>
      <c r="F437" s="177" t="s">
        <v>733</v>
      </c>
      <c r="G437" s="178" t="s">
        <v>135</v>
      </c>
      <c r="H437" s="179">
        <v>55.67</v>
      </c>
      <c r="I437" s="180"/>
      <c r="J437" s="181">
        <f>ROUND(I437*H437,2)</f>
        <v>0</v>
      </c>
      <c r="K437" s="177" t="s">
        <v>136</v>
      </c>
      <c r="L437" s="41"/>
      <c r="M437" s="182" t="s">
        <v>21</v>
      </c>
      <c r="N437" s="183" t="s">
        <v>46</v>
      </c>
      <c r="O437" s="66"/>
      <c r="P437" s="184">
        <f>O437*H437</f>
        <v>0</v>
      </c>
      <c r="Q437" s="184">
        <v>4.6499999999999996E-3</v>
      </c>
      <c r="R437" s="184">
        <f>Q437*H437</f>
        <v>0.25886549999999997</v>
      </c>
      <c r="S437" s="184">
        <v>0</v>
      </c>
      <c r="T437" s="185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186" t="s">
        <v>137</v>
      </c>
      <c r="AT437" s="186" t="s">
        <v>132</v>
      </c>
      <c r="AU437" s="186" t="s">
        <v>85</v>
      </c>
      <c r="AY437" s="19" t="s">
        <v>130</v>
      </c>
      <c r="BE437" s="187">
        <f>IF(N437="základní",J437,0)</f>
        <v>0</v>
      </c>
      <c r="BF437" s="187">
        <f>IF(N437="snížená",J437,0)</f>
        <v>0</v>
      </c>
      <c r="BG437" s="187">
        <f>IF(N437="zákl. přenesená",J437,0)</f>
        <v>0</v>
      </c>
      <c r="BH437" s="187">
        <f>IF(N437="sníž. přenesená",J437,0)</f>
        <v>0</v>
      </c>
      <c r="BI437" s="187">
        <f>IF(N437="nulová",J437,0)</f>
        <v>0</v>
      </c>
      <c r="BJ437" s="19" t="s">
        <v>83</v>
      </c>
      <c r="BK437" s="187">
        <f>ROUND(I437*H437,2)</f>
        <v>0</v>
      </c>
      <c r="BL437" s="19" t="s">
        <v>137</v>
      </c>
      <c r="BM437" s="186" t="s">
        <v>734</v>
      </c>
    </row>
    <row r="438" spans="1:65" s="2" customFormat="1" ht="11.25">
      <c r="A438" s="36"/>
      <c r="B438" s="37"/>
      <c r="C438" s="38"/>
      <c r="D438" s="188" t="s">
        <v>139</v>
      </c>
      <c r="E438" s="38"/>
      <c r="F438" s="189" t="s">
        <v>735</v>
      </c>
      <c r="G438" s="38"/>
      <c r="H438" s="38"/>
      <c r="I438" s="190"/>
      <c r="J438" s="38"/>
      <c r="K438" s="38"/>
      <c r="L438" s="41"/>
      <c r="M438" s="191"/>
      <c r="N438" s="192"/>
      <c r="O438" s="66"/>
      <c r="P438" s="66"/>
      <c r="Q438" s="66"/>
      <c r="R438" s="66"/>
      <c r="S438" s="66"/>
      <c r="T438" s="67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T438" s="19" t="s">
        <v>139</v>
      </c>
      <c r="AU438" s="19" t="s">
        <v>85</v>
      </c>
    </row>
    <row r="439" spans="1:65" s="13" customFormat="1" ht="22.5">
      <c r="B439" s="193"/>
      <c r="C439" s="194"/>
      <c r="D439" s="195" t="s">
        <v>141</v>
      </c>
      <c r="E439" s="196" t="s">
        <v>21</v>
      </c>
      <c r="F439" s="197" t="s">
        <v>736</v>
      </c>
      <c r="G439" s="194"/>
      <c r="H439" s="198">
        <v>55.67</v>
      </c>
      <c r="I439" s="199"/>
      <c r="J439" s="194"/>
      <c r="K439" s="194"/>
      <c r="L439" s="200"/>
      <c r="M439" s="201"/>
      <c r="N439" s="202"/>
      <c r="O439" s="202"/>
      <c r="P439" s="202"/>
      <c r="Q439" s="202"/>
      <c r="R439" s="202"/>
      <c r="S439" s="202"/>
      <c r="T439" s="203"/>
      <c r="AT439" s="204" t="s">
        <v>141</v>
      </c>
      <c r="AU439" s="204" t="s">
        <v>85</v>
      </c>
      <c r="AV439" s="13" t="s">
        <v>85</v>
      </c>
      <c r="AW439" s="13" t="s">
        <v>36</v>
      </c>
      <c r="AX439" s="13" t="s">
        <v>83</v>
      </c>
      <c r="AY439" s="204" t="s">
        <v>130</v>
      </c>
    </row>
    <row r="440" spans="1:65" s="2" customFormat="1" ht="24.2" customHeight="1">
      <c r="A440" s="36"/>
      <c r="B440" s="37"/>
      <c r="C440" s="175" t="s">
        <v>737</v>
      </c>
      <c r="D440" s="175" t="s">
        <v>132</v>
      </c>
      <c r="E440" s="176" t="s">
        <v>738</v>
      </c>
      <c r="F440" s="177" t="s">
        <v>739</v>
      </c>
      <c r="G440" s="178" t="s">
        <v>135</v>
      </c>
      <c r="H440" s="179">
        <v>9.9499999999999993</v>
      </c>
      <c r="I440" s="180"/>
      <c r="J440" s="181">
        <f>ROUND(I440*H440,2)</f>
        <v>0</v>
      </c>
      <c r="K440" s="177" t="s">
        <v>136</v>
      </c>
      <c r="L440" s="41"/>
      <c r="M440" s="182" t="s">
        <v>21</v>
      </c>
      <c r="N440" s="183" t="s">
        <v>46</v>
      </c>
      <c r="O440" s="66"/>
      <c r="P440" s="184">
        <f>O440*H440</f>
        <v>0</v>
      </c>
      <c r="Q440" s="184">
        <v>3.96E-3</v>
      </c>
      <c r="R440" s="184">
        <f>Q440*H440</f>
        <v>3.9402E-2</v>
      </c>
      <c r="S440" s="184">
        <v>0</v>
      </c>
      <c r="T440" s="185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186" t="s">
        <v>137</v>
      </c>
      <c r="AT440" s="186" t="s">
        <v>132</v>
      </c>
      <c r="AU440" s="186" t="s">
        <v>85</v>
      </c>
      <c r="AY440" s="19" t="s">
        <v>130</v>
      </c>
      <c r="BE440" s="187">
        <f>IF(N440="základní",J440,0)</f>
        <v>0</v>
      </c>
      <c r="BF440" s="187">
        <f>IF(N440="snížená",J440,0)</f>
        <v>0</v>
      </c>
      <c r="BG440" s="187">
        <f>IF(N440="zákl. přenesená",J440,0)</f>
        <v>0</v>
      </c>
      <c r="BH440" s="187">
        <f>IF(N440="sníž. přenesená",J440,0)</f>
        <v>0</v>
      </c>
      <c r="BI440" s="187">
        <f>IF(N440="nulová",J440,0)</f>
        <v>0</v>
      </c>
      <c r="BJ440" s="19" t="s">
        <v>83</v>
      </c>
      <c r="BK440" s="187">
        <f>ROUND(I440*H440,2)</f>
        <v>0</v>
      </c>
      <c r="BL440" s="19" t="s">
        <v>137</v>
      </c>
      <c r="BM440" s="186" t="s">
        <v>740</v>
      </c>
    </row>
    <row r="441" spans="1:65" s="2" customFormat="1" ht="11.25">
      <c r="A441" s="36"/>
      <c r="B441" s="37"/>
      <c r="C441" s="38"/>
      <c r="D441" s="188" t="s">
        <v>139</v>
      </c>
      <c r="E441" s="38"/>
      <c r="F441" s="189" t="s">
        <v>741</v>
      </c>
      <c r="G441" s="38"/>
      <c r="H441" s="38"/>
      <c r="I441" s="190"/>
      <c r="J441" s="38"/>
      <c r="K441" s="38"/>
      <c r="L441" s="41"/>
      <c r="M441" s="191"/>
      <c r="N441" s="192"/>
      <c r="O441" s="66"/>
      <c r="P441" s="66"/>
      <c r="Q441" s="66"/>
      <c r="R441" s="66"/>
      <c r="S441" s="66"/>
      <c r="T441" s="67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T441" s="19" t="s">
        <v>139</v>
      </c>
      <c r="AU441" s="19" t="s">
        <v>85</v>
      </c>
    </row>
    <row r="442" spans="1:65" s="13" customFormat="1" ht="11.25">
      <c r="B442" s="193"/>
      <c r="C442" s="194"/>
      <c r="D442" s="195" t="s">
        <v>141</v>
      </c>
      <c r="E442" s="196" t="s">
        <v>21</v>
      </c>
      <c r="F442" s="197" t="s">
        <v>742</v>
      </c>
      <c r="G442" s="194"/>
      <c r="H442" s="198">
        <v>9.9499999999999993</v>
      </c>
      <c r="I442" s="199"/>
      <c r="J442" s="194"/>
      <c r="K442" s="194"/>
      <c r="L442" s="200"/>
      <c r="M442" s="201"/>
      <c r="N442" s="202"/>
      <c r="O442" s="202"/>
      <c r="P442" s="202"/>
      <c r="Q442" s="202"/>
      <c r="R442" s="202"/>
      <c r="S442" s="202"/>
      <c r="T442" s="203"/>
      <c r="AT442" s="204" t="s">
        <v>141</v>
      </c>
      <c r="AU442" s="204" t="s">
        <v>85</v>
      </c>
      <c r="AV442" s="13" t="s">
        <v>85</v>
      </c>
      <c r="AW442" s="13" t="s">
        <v>36</v>
      </c>
      <c r="AX442" s="13" t="s">
        <v>83</v>
      </c>
      <c r="AY442" s="204" t="s">
        <v>130</v>
      </c>
    </row>
    <row r="443" spans="1:65" s="2" customFormat="1" ht="24.2" customHeight="1">
      <c r="A443" s="36"/>
      <c r="B443" s="37"/>
      <c r="C443" s="175" t="s">
        <v>743</v>
      </c>
      <c r="D443" s="175" t="s">
        <v>132</v>
      </c>
      <c r="E443" s="176" t="s">
        <v>744</v>
      </c>
      <c r="F443" s="177" t="s">
        <v>745</v>
      </c>
      <c r="G443" s="178" t="s">
        <v>345</v>
      </c>
      <c r="H443" s="179">
        <v>0.26</v>
      </c>
      <c r="I443" s="180"/>
      <c r="J443" s="181">
        <f>ROUND(I443*H443,2)</f>
        <v>0</v>
      </c>
      <c r="K443" s="177" t="s">
        <v>136</v>
      </c>
      <c r="L443" s="41"/>
      <c r="M443" s="182" t="s">
        <v>21</v>
      </c>
      <c r="N443" s="183" t="s">
        <v>46</v>
      </c>
      <c r="O443" s="66"/>
      <c r="P443" s="184">
        <f>O443*H443</f>
        <v>0</v>
      </c>
      <c r="Q443" s="184">
        <v>1.0423199999999999</v>
      </c>
      <c r="R443" s="184">
        <f>Q443*H443</f>
        <v>0.2710032</v>
      </c>
      <c r="S443" s="184">
        <v>0</v>
      </c>
      <c r="T443" s="185">
        <f>S443*H443</f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186" t="s">
        <v>137</v>
      </c>
      <c r="AT443" s="186" t="s">
        <v>132</v>
      </c>
      <c r="AU443" s="186" t="s">
        <v>85</v>
      </c>
      <c r="AY443" s="19" t="s">
        <v>130</v>
      </c>
      <c r="BE443" s="187">
        <f>IF(N443="základní",J443,0)</f>
        <v>0</v>
      </c>
      <c r="BF443" s="187">
        <f>IF(N443="snížená",J443,0)</f>
        <v>0</v>
      </c>
      <c r="BG443" s="187">
        <f>IF(N443="zákl. přenesená",J443,0)</f>
        <v>0</v>
      </c>
      <c r="BH443" s="187">
        <f>IF(N443="sníž. přenesená",J443,0)</f>
        <v>0</v>
      </c>
      <c r="BI443" s="187">
        <f>IF(N443="nulová",J443,0)</f>
        <v>0</v>
      </c>
      <c r="BJ443" s="19" t="s">
        <v>83</v>
      </c>
      <c r="BK443" s="187">
        <f>ROUND(I443*H443,2)</f>
        <v>0</v>
      </c>
      <c r="BL443" s="19" t="s">
        <v>137</v>
      </c>
      <c r="BM443" s="186" t="s">
        <v>746</v>
      </c>
    </row>
    <row r="444" spans="1:65" s="2" customFormat="1" ht="11.25">
      <c r="A444" s="36"/>
      <c r="B444" s="37"/>
      <c r="C444" s="38"/>
      <c r="D444" s="188" t="s">
        <v>139</v>
      </c>
      <c r="E444" s="38"/>
      <c r="F444" s="189" t="s">
        <v>747</v>
      </c>
      <c r="G444" s="38"/>
      <c r="H444" s="38"/>
      <c r="I444" s="190"/>
      <c r="J444" s="38"/>
      <c r="K444" s="38"/>
      <c r="L444" s="41"/>
      <c r="M444" s="191"/>
      <c r="N444" s="192"/>
      <c r="O444" s="66"/>
      <c r="P444" s="66"/>
      <c r="Q444" s="66"/>
      <c r="R444" s="66"/>
      <c r="S444" s="66"/>
      <c r="T444" s="67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T444" s="19" t="s">
        <v>139</v>
      </c>
      <c r="AU444" s="19" t="s">
        <v>85</v>
      </c>
    </row>
    <row r="445" spans="1:65" s="2" customFormat="1" ht="19.5">
      <c r="A445" s="36"/>
      <c r="B445" s="37"/>
      <c r="C445" s="38"/>
      <c r="D445" s="195" t="s">
        <v>442</v>
      </c>
      <c r="E445" s="38"/>
      <c r="F445" s="247" t="s">
        <v>748</v>
      </c>
      <c r="G445" s="38"/>
      <c r="H445" s="38"/>
      <c r="I445" s="190"/>
      <c r="J445" s="38"/>
      <c r="K445" s="38"/>
      <c r="L445" s="41"/>
      <c r="M445" s="191"/>
      <c r="N445" s="192"/>
      <c r="O445" s="66"/>
      <c r="P445" s="66"/>
      <c r="Q445" s="66"/>
      <c r="R445" s="66"/>
      <c r="S445" s="66"/>
      <c r="T445" s="67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T445" s="19" t="s">
        <v>442</v>
      </c>
      <c r="AU445" s="19" t="s">
        <v>85</v>
      </c>
    </row>
    <row r="446" spans="1:65" s="2" customFormat="1" ht="16.5" customHeight="1">
      <c r="A446" s="36"/>
      <c r="B446" s="37"/>
      <c r="C446" s="175" t="s">
        <v>749</v>
      </c>
      <c r="D446" s="175" t="s">
        <v>132</v>
      </c>
      <c r="E446" s="176" t="s">
        <v>750</v>
      </c>
      <c r="F446" s="177" t="s">
        <v>751</v>
      </c>
      <c r="G446" s="178" t="s">
        <v>345</v>
      </c>
      <c r="H446" s="179">
        <v>0.56999999999999995</v>
      </c>
      <c r="I446" s="180"/>
      <c r="J446" s="181">
        <f>ROUND(I446*H446,2)</f>
        <v>0</v>
      </c>
      <c r="K446" s="177" t="s">
        <v>136</v>
      </c>
      <c r="L446" s="41"/>
      <c r="M446" s="182" t="s">
        <v>21</v>
      </c>
      <c r="N446" s="183" t="s">
        <v>46</v>
      </c>
      <c r="O446" s="66"/>
      <c r="P446" s="184">
        <f>O446*H446</f>
        <v>0</v>
      </c>
      <c r="Q446" s="184">
        <v>0.99734999999999996</v>
      </c>
      <c r="R446" s="184">
        <f>Q446*H446</f>
        <v>0.56848949999999998</v>
      </c>
      <c r="S446" s="184">
        <v>0</v>
      </c>
      <c r="T446" s="185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186" t="s">
        <v>137</v>
      </c>
      <c r="AT446" s="186" t="s">
        <v>132</v>
      </c>
      <c r="AU446" s="186" t="s">
        <v>85</v>
      </c>
      <c r="AY446" s="19" t="s">
        <v>130</v>
      </c>
      <c r="BE446" s="187">
        <f>IF(N446="základní",J446,0)</f>
        <v>0</v>
      </c>
      <c r="BF446" s="187">
        <f>IF(N446="snížená",J446,0)</f>
        <v>0</v>
      </c>
      <c r="BG446" s="187">
        <f>IF(N446="zákl. přenesená",J446,0)</f>
        <v>0</v>
      </c>
      <c r="BH446" s="187">
        <f>IF(N446="sníž. přenesená",J446,0)</f>
        <v>0</v>
      </c>
      <c r="BI446" s="187">
        <f>IF(N446="nulová",J446,0)</f>
        <v>0</v>
      </c>
      <c r="BJ446" s="19" t="s">
        <v>83</v>
      </c>
      <c r="BK446" s="187">
        <f>ROUND(I446*H446,2)</f>
        <v>0</v>
      </c>
      <c r="BL446" s="19" t="s">
        <v>137</v>
      </c>
      <c r="BM446" s="186" t="s">
        <v>752</v>
      </c>
    </row>
    <row r="447" spans="1:65" s="2" customFormat="1" ht="11.25">
      <c r="A447" s="36"/>
      <c r="B447" s="37"/>
      <c r="C447" s="38"/>
      <c r="D447" s="188" t="s">
        <v>139</v>
      </c>
      <c r="E447" s="38"/>
      <c r="F447" s="189" t="s">
        <v>753</v>
      </c>
      <c r="G447" s="38"/>
      <c r="H447" s="38"/>
      <c r="I447" s="190"/>
      <c r="J447" s="38"/>
      <c r="K447" s="38"/>
      <c r="L447" s="41"/>
      <c r="M447" s="191"/>
      <c r="N447" s="192"/>
      <c r="O447" s="66"/>
      <c r="P447" s="66"/>
      <c r="Q447" s="66"/>
      <c r="R447" s="66"/>
      <c r="S447" s="66"/>
      <c r="T447" s="67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T447" s="19" t="s">
        <v>139</v>
      </c>
      <c r="AU447" s="19" t="s">
        <v>85</v>
      </c>
    </row>
    <row r="448" spans="1:65" s="13" customFormat="1" ht="33.75">
      <c r="B448" s="193"/>
      <c r="C448" s="194"/>
      <c r="D448" s="195" t="s">
        <v>141</v>
      </c>
      <c r="E448" s="196" t="s">
        <v>21</v>
      </c>
      <c r="F448" s="197" t="s">
        <v>754</v>
      </c>
      <c r="G448" s="194"/>
      <c r="H448" s="198">
        <v>0.56999999999999995</v>
      </c>
      <c r="I448" s="199"/>
      <c r="J448" s="194"/>
      <c r="K448" s="194"/>
      <c r="L448" s="200"/>
      <c r="M448" s="201"/>
      <c r="N448" s="202"/>
      <c r="O448" s="202"/>
      <c r="P448" s="202"/>
      <c r="Q448" s="202"/>
      <c r="R448" s="202"/>
      <c r="S448" s="202"/>
      <c r="T448" s="203"/>
      <c r="AT448" s="204" t="s">
        <v>141</v>
      </c>
      <c r="AU448" s="204" t="s">
        <v>85</v>
      </c>
      <c r="AV448" s="13" t="s">
        <v>85</v>
      </c>
      <c r="AW448" s="13" t="s">
        <v>36</v>
      </c>
      <c r="AX448" s="13" t="s">
        <v>83</v>
      </c>
      <c r="AY448" s="204" t="s">
        <v>130</v>
      </c>
    </row>
    <row r="449" spans="1:65" s="2" customFormat="1" ht="55.5" customHeight="1">
      <c r="A449" s="36"/>
      <c r="B449" s="37"/>
      <c r="C449" s="175" t="s">
        <v>755</v>
      </c>
      <c r="D449" s="175" t="s">
        <v>132</v>
      </c>
      <c r="E449" s="176" t="s">
        <v>756</v>
      </c>
      <c r="F449" s="177" t="s">
        <v>757</v>
      </c>
      <c r="G449" s="178" t="s">
        <v>212</v>
      </c>
      <c r="H449" s="179">
        <v>3</v>
      </c>
      <c r="I449" s="180"/>
      <c r="J449" s="181">
        <f>ROUND(I449*H449,2)</f>
        <v>0</v>
      </c>
      <c r="K449" s="177" t="s">
        <v>21</v>
      </c>
      <c r="L449" s="41"/>
      <c r="M449" s="182" t="s">
        <v>21</v>
      </c>
      <c r="N449" s="183" t="s">
        <v>46</v>
      </c>
      <c r="O449" s="66"/>
      <c r="P449" s="184">
        <f>O449*H449</f>
        <v>0</v>
      </c>
      <c r="Q449" s="184">
        <v>0</v>
      </c>
      <c r="R449" s="184">
        <f>Q449*H449</f>
        <v>0</v>
      </c>
      <c r="S449" s="184">
        <v>0</v>
      </c>
      <c r="T449" s="185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186" t="s">
        <v>137</v>
      </c>
      <c r="AT449" s="186" t="s">
        <v>132</v>
      </c>
      <c r="AU449" s="186" t="s">
        <v>85</v>
      </c>
      <c r="AY449" s="19" t="s">
        <v>130</v>
      </c>
      <c r="BE449" s="187">
        <f>IF(N449="základní",J449,0)</f>
        <v>0</v>
      </c>
      <c r="BF449" s="187">
        <f>IF(N449="snížená",J449,0)</f>
        <v>0</v>
      </c>
      <c r="BG449" s="187">
        <f>IF(N449="zákl. přenesená",J449,0)</f>
        <v>0</v>
      </c>
      <c r="BH449" s="187">
        <f>IF(N449="sníž. přenesená",J449,0)</f>
        <v>0</v>
      </c>
      <c r="BI449" s="187">
        <f>IF(N449="nulová",J449,0)</f>
        <v>0</v>
      </c>
      <c r="BJ449" s="19" t="s">
        <v>83</v>
      </c>
      <c r="BK449" s="187">
        <f>ROUND(I449*H449,2)</f>
        <v>0</v>
      </c>
      <c r="BL449" s="19" t="s">
        <v>137</v>
      </c>
      <c r="BM449" s="186" t="s">
        <v>758</v>
      </c>
    </row>
    <row r="450" spans="1:65" s="2" customFormat="1" ht="24.2" customHeight="1">
      <c r="A450" s="36"/>
      <c r="B450" s="37"/>
      <c r="C450" s="175" t="s">
        <v>759</v>
      </c>
      <c r="D450" s="175" t="s">
        <v>132</v>
      </c>
      <c r="E450" s="176" t="s">
        <v>760</v>
      </c>
      <c r="F450" s="177" t="s">
        <v>761</v>
      </c>
      <c r="G450" s="178" t="s">
        <v>212</v>
      </c>
      <c r="H450" s="179">
        <v>3</v>
      </c>
      <c r="I450" s="180"/>
      <c r="J450" s="181">
        <f>ROUND(I450*H450,2)</f>
        <v>0</v>
      </c>
      <c r="K450" s="177" t="s">
        <v>136</v>
      </c>
      <c r="L450" s="41"/>
      <c r="M450" s="182" t="s">
        <v>21</v>
      </c>
      <c r="N450" s="183" t="s">
        <v>46</v>
      </c>
      <c r="O450" s="66"/>
      <c r="P450" s="184">
        <f>O450*H450</f>
        <v>0</v>
      </c>
      <c r="Q450" s="184">
        <v>0.21734000000000001</v>
      </c>
      <c r="R450" s="184">
        <f>Q450*H450</f>
        <v>0.65202000000000004</v>
      </c>
      <c r="S450" s="184">
        <v>0</v>
      </c>
      <c r="T450" s="185">
        <f>S450*H450</f>
        <v>0</v>
      </c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R450" s="186" t="s">
        <v>137</v>
      </c>
      <c r="AT450" s="186" t="s">
        <v>132</v>
      </c>
      <c r="AU450" s="186" t="s">
        <v>85</v>
      </c>
      <c r="AY450" s="19" t="s">
        <v>130</v>
      </c>
      <c r="BE450" s="187">
        <f>IF(N450="základní",J450,0)</f>
        <v>0</v>
      </c>
      <c r="BF450" s="187">
        <f>IF(N450="snížená",J450,0)</f>
        <v>0</v>
      </c>
      <c r="BG450" s="187">
        <f>IF(N450="zákl. přenesená",J450,0)</f>
        <v>0</v>
      </c>
      <c r="BH450" s="187">
        <f>IF(N450="sníž. přenesená",J450,0)</f>
        <v>0</v>
      </c>
      <c r="BI450" s="187">
        <f>IF(N450="nulová",J450,0)</f>
        <v>0</v>
      </c>
      <c r="BJ450" s="19" t="s">
        <v>83</v>
      </c>
      <c r="BK450" s="187">
        <f>ROUND(I450*H450,2)</f>
        <v>0</v>
      </c>
      <c r="BL450" s="19" t="s">
        <v>137</v>
      </c>
      <c r="BM450" s="186" t="s">
        <v>762</v>
      </c>
    </row>
    <row r="451" spans="1:65" s="2" customFormat="1" ht="11.25">
      <c r="A451" s="36"/>
      <c r="B451" s="37"/>
      <c r="C451" s="38"/>
      <c r="D451" s="188" t="s">
        <v>139</v>
      </c>
      <c r="E451" s="38"/>
      <c r="F451" s="189" t="s">
        <v>763</v>
      </c>
      <c r="G451" s="38"/>
      <c r="H451" s="38"/>
      <c r="I451" s="190"/>
      <c r="J451" s="38"/>
      <c r="K451" s="38"/>
      <c r="L451" s="41"/>
      <c r="M451" s="191"/>
      <c r="N451" s="192"/>
      <c r="O451" s="66"/>
      <c r="P451" s="66"/>
      <c r="Q451" s="66"/>
      <c r="R451" s="66"/>
      <c r="S451" s="66"/>
      <c r="T451" s="67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T451" s="19" t="s">
        <v>139</v>
      </c>
      <c r="AU451" s="19" t="s">
        <v>85</v>
      </c>
    </row>
    <row r="452" spans="1:65" s="2" customFormat="1" ht="24.2" customHeight="1">
      <c r="A452" s="36"/>
      <c r="B452" s="37"/>
      <c r="C452" s="237" t="s">
        <v>764</v>
      </c>
      <c r="D452" s="237" t="s">
        <v>356</v>
      </c>
      <c r="E452" s="238" t="s">
        <v>765</v>
      </c>
      <c r="F452" s="239" t="s">
        <v>766</v>
      </c>
      <c r="G452" s="240" t="s">
        <v>212</v>
      </c>
      <c r="H452" s="241">
        <v>1</v>
      </c>
      <c r="I452" s="242"/>
      <c r="J452" s="243">
        <f>ROUND(I452*H452,2)</f>
        <v>0</v>
      </c>
      <c r="K452" s="239" t="s">
        <v>136</v>
      </c>
      <c r="L452" s="244"/>
      <c r="M452" s="245" t="s">
        <v>21</v>
      </c>
      <c r="N452" s="246" t="s">
        <v>46</v>
      </c>
      <c r="O452" s="66"/>
      <c r="P452" s="184">
        <f>O452*H452</f>
        <v>0</v>
      </c>
      <c r="Q452" s="184">
        <v>5.4600000000000003E-2</v>
      </c>
      <c r="R452" s="184">
        <f>Q452*H452</f>
        <v>5.4600000000000003E-2</v>
      </c>
      <c r="S452" s="184">
        <v>0</v>
      </c>
      <c r="T452" s="185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186" t="s">
        <v>187</v>
      </c>
      <c r="AT452" s="186" t="s">
        <v>356</v>
      </c>
      <c r="AU452" s="186" t="s">
        <v>85</v>
      </c>
      <c r="AY452" s="19" t="s">
        <v>130</v>
      </c>
      <c r="BE452" s="187">
        <f>IF(N452="základní",J452,0)</f>
        <v>0</v>
      </c>
      <c r="BF452" s="187">
        <f>IF(N452="snížená",J452,0)</f>
        <v>0</v>
      </c>
      <c r="BG452" s="187">
        <f>IF(N452="zákl. přenesená",J452,0)</f>
        <v>0</v>
      </c>
      <c r="BH452" s="187">
        <f>IF(N452="sníž. přenesená",J452,0)</f>
        <v>0</v>
      </c>
      <c r="BI452" s="187">
        <f>IF(N452="nulová",J452,0)</f>
        <v>0</v>
      </c>
      <c r="BJ452" s="19" t="s">
        <v>83</v>
      </c>
      <c r="BK452" s="187">
        <f>ROUND(I452*H452,2)</f>
        <v>0</v>
      </c>
      <c r="BL452" s="19" t="s">
        <v>137</v>
      </c>
      <c r="BM452" s="186" t="s">
        <v>767</v>
      </c>
    </row>
    <row r="453" spans="1:65" s="2" customFormat="1" ht="33" customHeight="1">
      <c r="A453" s="36"/>
      <c r="B453" s="37"/>
      <c r="C453" s="237" t="s">
        <v>768</v>
      </c>
      <c r="D453" s="237" t="s">
        <v>356</v>
      </c>
      <c r="E453" s="238" t="s">
        <v>769</v>
      </c>
      <c r="F453" s="239" t="s">
        <v>770</v>
      </c>
      <c r="G453" s="240" t="s">
        <v>212</v>
      </c>
      <c r="H453" s="241">
        <v>2</v>
      </c>
      <c r="I453" s="242"/>
      <c r="J453" s="243">
        <f>ROUND(I453*H453,2)</f>
        <v>0</v>
      </c>
      <c r="K453" s="239" t="s">
        <v>21</v>
      </c>
      <c r="L453" s="244"/>
      <c r="M453" s="245" t="s">
        <v>21</v>
      </c>
      <c r="N453" s="246" t="s">
        <v>46</v>
      </c>
      <c r="O453" s="66"/>
      <c r="P453" s="184">
        <f>O453*H453</f>
        <v>0</v>
      </c>
      <c r="Q453" s="184">
        <v>0.11700000000000001</v>
      </c>
      <c r="R453" s="184">
        <f>Q453*H453</f>
        <v>0.23400000000000001</v>
      </c>
      <c r="S453" s="184">
        <v>0</v>
      </c>
      <c r="T453" s="185">
        <f>S453*H453</f>
        <v>0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R453" s="186" t="s">
        <v>187</v>
      </c>
      <c r="AT453" s="186" t="s">
        <v>356</v>
      </c>
      <c r="AU453" s="186" t="s">
        <v>85</v>
      </c>
      <c r="AY453" s="19" t="s">
        <v>130</v>
      </c>
      <c r="BE453" s="187">
        <f>IF(N453="základní",J453,0)</f>
        <v>0</v>
      </c>
      <c r="BF453" s="187">
        <f>IF(N453="snížená",J453,0)</f>
        <v>0</v>
      </c>
      <c r="BG453" s="187">
        <f>IF(N453="zákl. přenesená",J453,0)</f>
        <v>0</v>
      </c>
      <c r="BH453" s="187">
        <f>IF(N453="sníž. přenesená",J453,0)</f>
        <v>0</v>
      </c>
      <c r="BI453" s="187">
        <f>IF(N453="nulová",J453,0)</f>
        <v>0</v>
      </c>
      <c r="BJ453" s="19" t="s">
        <v>83</v>
      </c>
      <c r="BK453" s="187">
        <f>ROUND(I453*H453,2)</f>
        <v>0</v>
      </c>
      <c r="BL453" s="19" t="s">
        <v>137</v>
      </c>
      <c r="BM453" s="186" t="s">
        <v>771</v>
      </c>
    </row>
    <row r="454" spans="1:65" s="13" customFormat="1" ht="11.25">
      <c r="B454" s="193"/>
      <c r="C454" s="194"/>
      <c r="D454" s="195" t="s">
        <v>141</v>
      </c>
      <c r="E454" s="196" t="s">
        <v>21</v>
      </c>
      <c r="F454" s="197" t="s">
        <v>772</v>
      </c>
      <c r="G454" s="194"/>
      <c r="H454" s="198">
        <v>2</v>
      </c>
      <c r="I454" s="199"/>
      <c r="J454" s="194"/>
      <c r="K454" s="194"/>
      <c r="L454" s="200"/>
      <c r="M454" s="201"/>
      <c r="N454" s="202"/>
      <c r="O454" s="202"/>
      <c r="P454" s="202"/>
      <c r="Q454" s="202"/>
      <c r="R454" s="202"/>
      <c r="S454" s="202"/>
      <c r="T454" s="203"/>
      <c r="AT454" s="204" t="s">
        <v>141</v>
      </c>
      <c r="AU454" s="204" t="s">
        <v>85</v>
      </c>
      <c r="AV454" s="13" t="s">
        <v>85</v>
      </c>
      <c r="AW454" s="13" t="s">
        <v>36</v>
      </c>
      <c r="AX454" s="13" t="s">
        <v>83</v>
      </c>
      <c r="AY454" s="204" t="s">
        <v>130</v>
      </c>
    </row>
    <row r="455" spans="1:65" s="2" customFormat="1" ht="16.5" customHeight="1">
      <c r="A455" s="36"/>
      <c r="B455" s="37"/>
      <c r="C455" s="175" t="s">
        <v>773</v>
      </c>
      <c r="D455" s="175" t="s">
        <v>132</v>
      </c>
      <c r="E455" s="176" t="s">
        <v>774</v>
      </c>
      <c r="F455" s="177" t="s">
        <v>775</v>
      </c>
      <c r="G455" s="178" t="s">
        <v>212</v>
      </c>
      <c r="H455" s="179">
        <v>3</v>
      </c>
      <c r="I455" s="180"/>
      <c r="J455" s="181">
        <f>ROUND(I455*H455,2)</f>
        <v>0</v>
      </c>
      <c r="K455" s="177" t="s">
        <v>136</v>
      </c>
      <c r="L455" s="41"/>
      <c r="M455" s="182" t="s">
        <v>21</v>
      </c>
      <c r="N455" s="183" t="s">
        <v>46</v>
      </c>
      <c r="O455" s="66"/>
      <c r="P455" s="184">
        <f>O455*H455</f>
        <v>0</v>
      </c>
      <c r="Q455" s="184">
        <v>6.3829999999999998E-2</v>
      </c>
      <c r="R455" s="184">
        <f>Q455*H455</f>
        <v>0.19148999999999999</v>
      </c>
      <c r="S455" s="184">
        <v>0</v>
      </c>
      <c r="T455" s="185">
        <f>S455*H455</f>
        <v>0</v>
      </c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R455" s="186" t="s">
        <v>137</v>
      </c>
      <c r="AT455" s="186" t="s">
        <v>132</v>
      </c>
      <c r="AU455" s="186" t="s">
        <v>85</v>
      </c>
      <c r="AY455" s="19" t="s">
        <v>130</v>
      </c>
      <c r="BE455" s="187">
        <f>IF(N455="základní",J455,0)</f>
        <v>0</v>
      </c>
      <c r="BF455" s="187">
        <f>IF(N455="snížená",J455,0)</f>
        <v>0</v>
      </c>
      <c r="BG455" s="187">
        <f>IF(N455="zákl. přenesená",J455,0)</f>
        <v>0</v>
      </c>
      <c r="BH455" s="187">
        <f>IF(N455="sníž. přenesená",J455,0)</f>
        <v>0</v>
      </c>
      <c r="BI455" s="187">
        <f>IF(N455="nulová",J455,0)</f>
        <v>0</v>
      </c>
      <c r="BJ455" s="19" t="s">
        <v>83</v>
      </c>
      <c r="BK455" s="187">
        <f>ROUND(I455*H455,2)</f>
        <v>0</v>
      </c>
      <c r="BL455" s="19" t="s">
        <v>137</v>
      </c>
      <c r="BM455" s="186" t="s">
        <v>776</v>
      </c>
    </row>
    <row r="456" spans="1:65" s="2" customFormat="1" ht="11.25">
      <c r="A456" s="36"/>
      <c r="B456" s="37"/>
      <c r="C456" s="38"/>
      <c r="D456" s="188" t="s">
        <v>139</v>
      </c>
      <c r="E456" s="38"/>
      <c r="F456" s="189" t="s">
        <v>777</v>
      </c>
      <c r="G456" s="38"/>
      <c r="H456" s="38"/>
      <c r="I456" s="190"/>
      <c r="J456" s="38"/>
      <c r="K456" s="38"/>
      <c r="L456" s="41"/>
      <c r="M456" s="191"/>
      <c r="N456" s="192"/>
      <c r="O456" s="66"/>
      <c r="P456" s="66"/>
      <c r="Q456" s="66"/>
      <c r="R456" s="66"/>
      <c r="S456" s="66"/>
      <c r="T456" s="67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T456" s="19" t="s">
        <v>139</v>
      </c>
      <c r="AU456" s="19" t="s">
        <v>85</v>
      </c>
    </row>
    <row r="457" spans="1:65" s="2" customFormat="1" ht="21.75" customHeight="1">
      <c r="A457" s="36"/>
      <c r="B457" s="37"/>
      <c r="C457" s="237" t="s">
        <v>778</v>
      </c>
      <c r="D457" s="237" t="s">
        <v>356</v>
      </c>
      <c r="E457" s="238" t="s">
        <v>779</v>
      </c>
      <c r="F457" s="239" t="s">
        <v>780</v>
      </c>
      <c r="G457" s="240" t="s">
        <v>212</v>
      </c>
      <c r="H457" s="241">
        <v>3</v>
      </c>
      <c r="I457" s="242"/>
      <c r="J457" s="243">
        <f>ROUND(I457*H457,2)</f>
        <v>0</v>
      </c>
      <c r="K457" s="239" t="s">
        <v>21</v>
      </c>
      <c r="L457" s="244"/>
      <c r="M457" s="245" t="s">
        <v>21</v>
      </c>
      <c r="N457" s="246" t="s">
        <v>46</v>
      </c>
      <c r="O457" s="66"/>
      <c r="P457" s="184">
        <f>O457*H457</f>
        <v>0</v>
      </c>
      <c r="Q457" s="184">
        <v>3.2000000000000002E-3</v>
      </c>
      <c r="R457" s="184">
        <f>Q457*H457</f>
        <v>9.6000000000000009E-3</v>
      </c>
      <c r="S457" s="184">
        <v>0</v>
      </c>
      <c r="T457" s="185">
        <f>S457*H457</f>
        <v>0</v>
      </c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R457" s="186" t="s">
        <v>187</v>
      </c>
      <c r="AT457" s="186" t="s">
        <v>356</v>
      </c>
      <c r="AU457" s="186" t="s">
        <v>85</v>
      </c>
      <c r="AY457" s="19" t="s">
        <v>130</v>
      </c>
      <c r="BE457" s="187">
        <f>IF(N457="základní",J457,0)</f>
        <v>0</v>
      </c>
      <c r="BF457" s="187">
        <f>IF(N457="snížená",J457,0)</f>
        <v>0</v>
      </c>
      <c r="BG457" s="187">
        <f>IF(N457="zákl. přenesená",J457,0)</f>
        <v>0</v>
      </c>
      <c r="BH457" s="187">
        <f>IF(N457="sníž. přenesená",J457,0)</f>
        <v>0</v>
      </c>
      <c r="BI457" s="187">
        <f>IF(N457="nulová",J457,0)</f>
        <v>0</v>
      </c>
      <c r="BJ457" s="19" t="s">
        <v>83</v>
      </c>
      <c r="BK457" s="187">
        <f>ROUND(I457*H457,2)</f>
        <v>0</v>
      </c>
      <c r="BL457" s="19" t="s">
        <v>137</v>
      </c>
      <c r="BM457" s="186" t="s">
        <v>781</v>
      </c>
    </row>
    <row r="458" spans="1:65" s="2" customFormat="1" ht="16.5" customHeight="1">
      <c r="A458" s="36"/>
      <c r="B458" s="37"/>
      <c r="C458" s="237" t="s">
        <v>782</v>
      </c>
      <c r="D458" s="237" t="s">
        <v>356</v>
      </c>
      <c r="E458" s="238" t="s">
        <v>783</v>
      </c>
      <c r="F458" s="239" t="s">
        <v>784</v>
      </c>
      <c r="G458" s="240" t="s">
        <v>212</v>
      </c>
      <c r="H458" s="241">
        <v>3</v>
      </c>
      <c r="I458" s="242"/>
      <c r="J458" s="243">
        <f>ROUND(I458*H458,2)</f>
        <v>0</v>
      </c>
      <c r="K458" s="239" t="s">
        <v>21</v>
      </c>
      <c r="L458" s="244"/>
      <c r="M458" s="245" t="s">
        <v>21</v>
      </c>
      <c r="N458" s="246" t="s">
        <v>46</v>
      </c>
      <c r="O458" s="66"/>
      <c r="P458" s="184">
        <f>O458*H458</f>
        <v>0</v>
      </c>
      <c r="Q458" s="184">
        <v>6.0000000000000001E-3</v>
      </c>
      <c r="R458" s="184">
        <f>Q458*H458</f>
        <v>1.8000000000000002E-2</v>
      </c>
      <c r="S458" s="184">
        <v>0</v>
      </c>
      <c r="T458" s="185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186" t="s">
        <v>187</v>
      </c>
      <c r="AT458" s="186" t="s">
        <v>356</v>
      </c>
      <c r="AU458" s="186" t="s">
        <v>85</v>
      </c>
      <c r="AY458" s="19" t="s">
        <v>130</v>
      </c>
      <c r="BE458" s="187">
        <f>IF(N458="základní",J458,0)</f>
        <v>0</v>
      </c>
      <c r="BF458" s="187">
        <f>IF(N458="snížená",J458,0)</f>
        <v>0</v>
      </c>
      <c r="BG458" s="187">
        <f>IF(N458="zákl. přenesená",J458,0)</f>
        <v>0</v>
      </c>
      <c r="BH458" s="187">
        <f>IF(N458="sníž. přenesená",J458,0)</f>
        <v>0</v>
      </c>
      <c r="BI458" s="187">
        <f>IF(N458="nulová",J458,0)</f>
        <v>0</v>
      </c>
      <c r="BJ458" s="19" t="s">
        <v>83</v>
      </c>
      <c r="BK458" s="187">
        <f>ROUND(I458*H458,2)</f>
        <v>0</v>
      </c>
      <c r="BL458" s="19" t="s">
        <v>137</v>
      </c>
      <c r="BM458" s="186" t="s">
        <v>785</v>
      </c>
    </row>
    <row r="459" spans="1:65" s="2" customFormat="1" ht="16.5" customHeight="1">
      <c r="A459" s="36"/>
      <c r="B459" s="37"/>
      <c r="C459" s="175" t="s">
        <v>786</v>
      </c>
      <c r="D459" s="175" t="s">
        <v>132</v>
      </c>
      <c r="E459" s="176" t="s">
        <v>787</v>
      </c>
      <c r="F459" s="177" t="s">
        <v>788</v>
      </c>
      <c r="G459" s="178" t="s">
        <v>212</v>
      </c>
      <c r="H459" s="179">
        <v>6</v>
      </c>
      <c r="I459" s="180"/>
      <c r="J459" s="181">
        <f>ROUND(I459*H459,2)</f>
        <v>0</v>
      </c>
      <c r="K459" s="177" t="s">
        <v>136</v>
      </c>
      <c r="L459" s="41"/>
      <c r="M459" s="182" t="s">
        <v>21</v>
      </c>
      <c r="N459" s="183" t="s">
        <v>46</v>
      </c>
      <c r="O459" s="66"/>
      <c r="P459" s="184">
        <f>O459*H459</f>
        <v>0</v>
      </c>
      <c r="Q459" s="184">
        <v>0.12303</v>
      </c>
      <c r="R459" s="184">
        <f>Q459*H459</f>
        <v>0.73818000000000006</v>
      </c>
      <c r="S459" s="184">
        <v>0</v>
      </c>
      <c r="T459" s="185">
        <f>S459*H459</f>
        <v>0</v>
      </c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R459" s="186" t="s">
        <v>137</v>
      </c>
      <c r="AT459" s="186" t="s">
        <v>132</v>
      </c>
      <c r="AU459" s="186" t="s">
        <v>85</v>
      </c>
      <c r="AY459" s="19" t="s">
        <v>130</v>
      </c>
      <c r="BE459" s="187">
        <f>IF(N459="základní",J459,0)</f>
        <v>0</v>
      </c>
      <c r="BF459" s="187">
        <f>IF(N459="snížená",J459,0)</f>
        <v>0</v>
      </c>
      <c r="BG459" s="187">
        <f>IF(N459="zákl. přenesená",J459,0)</f>
        <v>0</v>
      </c>
      <c r="BH459" s="187">
        <f>IF(N459="sníž. přenesená",J459,0)</f>
        <v>0</v>
      </c>
      <c r="BI459" s="187">
        <f>IF(N459="nulová",J459,0)</f>
        <v>0</v>
      </c>
      <c r="BJ459" s="19" t="s">
        <v>83</v>
      </c>
      <c r="BK459" s="187">
        <f>ROUND(I459*H459,2)</f>
        <v>0</v>
      </c>
      <c r="BL459" s="19" t="s">
        <v>137</v>
      </c>
      <c r="BM459" s="186" t="s">
        <v>789</v>
      </c>
    </row>
    <row r="460" spans="1:65" s="2" customFormat="1" ht="11.25">
      <c r="A460" s="36"/>
      <c r="B460" s="37"/>
      <c r="C460" s="38"/>
      <c r="D460" s="188" t="s">
        <v>139</v>
      </c>
      <c r="E460" s="38"/>
      <c r="F460" s="189" t="s">
        <v>790</v>
      </c>
      <c r="G460" s="38"/>
      <c r="H460" s="38"/>
      <c r="I460" s="190"/>
      <c r="J460" s="38"/>
      <c r="K460" s="38"/>
      <c r="L460" s="41"/>
      <c r="M460" s="191"/>
      <c r="N460" s="192"/>
      <c r="O460" s="66"/>
      <c r="P460" s="66"/>
      <c r="Q460" s="66"/>
      <c r="R460" s="66"/>
      <c r="S460" s="66"/>
      <c r="T460" s="67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T460" s="19" t="s">
        <v>139</v>
      </c>
      <c r="AU460" s="19" t="s">
        <v>85</v>
      </c>
    </row>
    <row r="461" spans="1:65" s="2" customFormat="1" ht="16.5" customHeight="1">
      <c r="A461" s="36"/>
      <c r="B461" s="37"/>
      <c r="C461" s="237" t="s">
        <v>791</v>
      </c>
      <c r="D461" s="237" t="s">
        <v>356</v>
      </c>
      <c r="E461" s="238" t="s">
        <v>792</v>
      </c>
      <c r="F461" s="239" t="s">
        <v>793</v>
      </c>
      <c r="G461" s="240" t="s">
        <v>212</v>
      </c>
      <c r="H461" s="241">
        <v>6</v>
      </c>
      <c r="I461" s="242"/>
      <c r="J461" s="243">
        <f>ROUND(I461*H461,2)</f>
        <v>0</v>
      </c>
      <c r="K461" s="239" t="s">
        <v>21</v>
      </c>
      <c r="L461" s="244"/>
      <c r="M461" s="245" t="s">
        <v>21</v>
      </c>
      <c r="N461" s="246" t="s">
        <v>46</v>
      </c>
      <c r="O461" s="66"/>
      <c r="P461" s="184">
        <f>O461*H461</f>
        <v>0</v>
      </c>
      <c r="Q461" s="184">
        <v>0</v>
      </c>
      <c r="R461" s="184">
        <f>Q461*H461</f>
        <v>0</v>
      </c>
      <c r="S461" s="184">
        <v>0</v>
      </c>
      <c r="T461" s="185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186" t="s">
        <v>187</v>
      </c>
      <c r="AT461" s="186" t="s">
        <v>356</v>
      </c>
      <c r="AU461" s="186" t="s">
        <v>85</v>
      </c>
      <c r="AY461" s="19" t="s">
        <v>130</v>
      </c>
      <c r="BE461" s="187">
        <f>IF(N461="základní",J461,0)</f>
        <v>0</v>
      </c>
      <c r="BF461" s="187">
        <f>IF(N461="snížená",J461,0)</f>
        <v>0</v>
      </c>
      <c r="BG461" s="187">
        <f>IF(N461="zákl. přenesená",J461,0)</f>
        <v>0</v>
      </c>
      <c r="BH461" s="187">
        <f>IF(N461="sníž. přenesená",J461,0)</f>
        <v>0</v>
      </c>
      <c r="BI461" s="187">
        <f>IF(N461="nulová",J461,0)</f>
        <v>0</v>
      </c>
      <c r="BJ461" s="19" t="s">
        <v>83</v>
      </c>
      <c r="BK461" s="187">
        <f>ROUND(I461*H461,2)</f>
        <v>0</v>
      </c>
      <c r="BL461" s="19" t="s">
        <v>137</v>
      </c>
      <c r="BM461" s="186" t="s">
        <v>794</v>
      </c>
    </row>
    <row r="462" spans="1:65" s="2" customFormat="1" ht="16.5" customHeight="1">
      <c r="A462" s="36"/>
      <c r="B462" s="37"/>
      <c r="C462" s="237" t="s">
        <v>795</v>
      </c>
      <c r="D462" s="237" t="s">
        <v>356</v>
      </c>
      <c r="E462" s="238" t="s">
        <v>796</v>
      </c>
      <c r="F462" s="239" t="s">
        <v>797</v>
      </c>
      <c r="G462" s="240" t="s">
        <v>212</v>
      </c>
      <c r="H462" s="241">
        <v>6</v>
      </c>
      <c r="I462" s="242"/>
      <c r="J462" s="243">
        <f>ROUND(I462*H462,2)</f>
        <v>0</v>
      </c>
      <c r="K462" s="239" t="s">
        <v>21</v>
      </c>
      <c r="L462" s="244"/>
      <c r="M462" s="245" t="s">
        <v>21</v>
      </c>
      <c r="N462" s="246" t="s">
        <v>46</v>
      </c>
      <c r="O462" s="66"/>
      <c r="P462" s="184">
        <f>O462*H462</f>
        <v>0</v>
      </c>
      <c r="Q462" s="184">
        <v>1.0000000000000001E-5</v>
      </c>
      <c r="R462" s="184">
        <f>Q462*H462</f>
        <v>6.0000000000000008E-5</v>
      </c>
      <c r="S462" s="184">
        <v>0</v>
      </c>
      <c r="T462" s="185">
        <f>S462*H462</f>
        <v>0</v>
      </c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R462" s="186" t="s">
        <v>187</v>
      </c>
      <c r="AT462" s="186" t="s">
        <v>356</v>
      </c>
      <c r="AU462" s="186" t="s">
        <v>85</v>
      </c>
      <c r="AY462" s="19" t="s">
        <v>130</v>
      </c>
      <c r="BE462" s="187">
        <f>IF(N462="základní",J462,0)</f>
        <v>0</v>
      </c>
      <c r="BF462" s="187">
        <f>IF(N462="snížená",J462,0)</f>
        <v>0</v>
      </c>
      <c r="BG462" s="187">
        <f>IF(N462="zákl. přenesená",J462,0)</f>
        <v>0</v>
      </c>
      <c r="BH462" s="187">
        <f>IF(N462="sníž. přenesená",J462,0)</f>
        <v>0</v>
      </c>
      <c r="BI462" s="187">
        <f>IF(N462="nulová",J462,0)</f>
        <v>0</v>
      </c>
      <c r="BJ462" s="19" t="s">
        <v>83</v>
      </c>
      <c r="BK462" s="187">
        <f>ROUND(I462*H462,2)</f>
        <v>0</v>
      </c>
      <c r="BL462" s="19" t="s">
        <v>137</v>
      </c>
      <c r="BM462" s="186" t="s">
        <v>798</v>
      </c>
    </row>
    <row r="463" spans="1:65" s="2" customFormat="1" ht="16.5" customHeight="1">
      <c r="A463" s="36"/>
      <c r="B463" s="37"/>
      <c r="C463" s="175" t="s">
        <v>799</v>
      </c>
      <c r="D463" s="175" t="s">
        <v>132</v>
      </c>
      <c r="E463" s="176" t="s">
        <v>800</v>
      </c>
      <c r="F463" s="177" t="s">
        <v>801</v>
      </c>
      <c r="G463" s="178" t="s">
        <v>212</v>
      </c>
      <c r="H463" s="179">
        <v>2</v>
      </c>
      <c r="I463" s="180"/>
      <c r="J463" s="181">
        <f>ROUND(I463*H463,2)</f>
        <v>0</v>
      </c>
      <c r="K463" s="177" t="s">
        <v>136</v>
      </c>
      <c r="L463" s="41"/>
      <c r="M463" s="182" t="s">
        <v>21</v>
      </c>
      <c r="N463" s="183" t="s">
        <v>46</v>
      </c>
      <c r="O463" s="66"/>
      <c r="P463" s="184">
        <f>O463*H463</f>
        <v>0</v>
      </c>
      <c r="Q463" s="184">
        <v>0.32906000000000002</v>
      </c>
      <c r="R463" s="184">
        <f>Q463*H463</f>
        <v>0.65812000000000004</v>
      </c>
      <c r="S463" s="184">
        <v>0</v>
      </c>
      <c r="T463" s="185">
        <f>S463*H463</f>
        <v>0</v>
      </c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R463" s="186" t="s">
        <v>137</v>
      </c>
      <c r="AT463" s="186" t="s">
        <v>132</v>
      </c>
      <c r="AU463" s="186" t="s">
        <v>85</v>
      </c>
      <c r="AY463" s="19" t="s">
        <v>130</v>
      </c>
      <c r="BE463" s="187">
        <f>IF(N463="základní",J463,0)</f>
        <v>0</v>
      </c>
      <c r="BF463" s="187">
        <f>IF(N463="snížená",J463,0)</f>
        <v>0</v>
      </c>
      <c r="BG463" s="187">
        <f>IF(N463="zákl. přenesená",J463,0)</f>
        <v>0</v>
      </c>
      <c r="BH463" s="187">
        <f>IF(N463="sníž. přenesená",J463,0)</f>
        <v>0</v>
      </c>
      <c r="BI463" s="187">
        <f>IF(N463="nulová",J463,0)</f>
        <v>0</v>
      </c>
      <c r="BJ463" s="19" t="s">
        <v>83</v>
      </c>
      <c r="BK463" s="187">
        <f>ROUND(I463*H463,2)</f>
        <v>0</v>
      </c>
      <c r="BL463" s="19" t="s">
        <v>137</v>
      </c>
      <c r="BM463" s="186" t="s">
        <v>802</v>
      </c>
    </row>
    <row r="464" spans="1:65" s="2" customFormat="1" ht="11.25">
      <c r="A464" s="36"/>
      <c r="B464" s="37"/>
      <c r="C464" s="38"/>
      <c r="D464" s="188" t="s">
        <v>139</v>
      </c>
      <c r="E464" s="38"/>
      <c r="F464" s="189" t="s">
        <v>803</v>
      </c>
      <c r="G464" s="38"/>
      <c r="H464" s="38"/>
      <c r="I464" s="190"/>
      <c r="J464" s="38"/>
      <c r="K464" s="38"/>
      <c r="L464" s="41"/>
      <c r="M464" s="191"/>
      <c r="N464" s="192"/>
      <c r="O464" s="66"/>
      <c r="P464" s="66"/>
      <c r="Q464" s="66"/>
      <c r="R464" s="66"/>
      <c r="S464" s="66"/>
      <c r="T464" s="67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T464" s="19" t="s">
        <v>139</v>
      </c>
      <c r="AU464" s="19" t="s">
        <v>85</v>
      </c>
    </row>
    <row r="465" spans="1:65" s="2" customFormat="1" ht="16.5" customHeight="1">
      <c r="A465" s="36"/>
      <c r="B465" s="37"/>
      <c r="C465" s="237" t="s">
        <v>804</v>
      </c>
      <c r="D465" s="237" t="s">
        <v>356</v>
      </c>
      <c r="E465" s="238" t="s">
        <v>805</v>
      </c>
      <c r="F465" s="239" t="s">
        <v>806</v>
      </c>
      <c r="G465" s="240" t="s">
        <v>212</v>
      </c>
      <c r="H465" s="241">
        <v>2</v>
      </c>
      <c r="I465" s="242"/>
      <c r="J465" s="243">
        <f>ROUND(I465*H465,2)</f>
        <v>0</v>
      </c>
      <c r="K465" s="239" t="s">
        <v>21</v>
      </c>
      <c r="L465" s="244"/>
      <c r="M465" s="245" t="s">
        <v>21</v>
      </c>
      <c r="N465" s="246" t="s">
        <v>46</v>
      </c>
      <c r="O465" s="66"/>
      <c r="P465" s="184">
        <f>O465*H465</f>
        <v>0</v>
      </c>
      <c r="Q465" s="184">
        <v>2.1000000000000001E-2</v>
      </c>
      <c r="R465" s="184">
        <f>Q465*H465</f>
        <v>4.2000000000000003E-2</v>
      </c>
      <c r="S465" s="184">
        <v>0</v>
      </c>
      <c r="T465" s="185">
        <f>S465*H465</f>
        <v>0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186" t="s">
        <v>187</v>
      </c>
      <c r="AT465" s="186" t="s">
        <v>356</v>
      </c>
      <c r="AU465" s="186" t="s">
        <v>85</v>
      </c>
      <c r="AY465" s="19" t="s">
        <v>130</v>
      </c>
      <c r="BE465" s="187">
        <f>IF(N465="základní",J465,0)</f>
        <v>0</v>
      </c>
      <c r="BF465" s="187">
        <f>IF(N465="snížená",J465,0)</f>
        <v>0</v>
      </c>
      <c r="BG465" s="187">
        <f>IF(N465="zákl. přenesená",J465,0)</f>
        <v>0</v>
      </c>
      <c r="BH465" s="187">
        <f>IF(N465="sníž. přenesená",J465,0)</f>
        <v>0</v>
      </c>
      <c r="BI465" s="187">
        <f>IF(N465="nulová",J465,0)</f>
        <v>0</v>
      </c>
      <c r="BJ465" s="19" t="s">
        <v>83</v>
      </c>
      <c r="BK465" s="187">
        <f>ROUND(I465*H465,2)</f>
        <v>0</v>
      </c>
      <c r="BL465" s="19" t="s">
        <v>137</v>
      </c>
      <c r="BM465" s="186" t="s">
        <v>807</v>
      </c>
    </row>
    <row r="466" spans="1:65" s="2" customFormat="1" ht="16.5" customHeight="1">
      <c r="A466" s="36"/>
      <c r="B466" s="37"/>
      <c r="C466" s="237" t="s">
        <v>808</v>
      </c>
      <c r="D466" s="237" t="s">
        <v>356</v>
      </c>
      <c r="E466" s="238" t="s">
        <v>809</v>
      </c>
      <c r="F466" s="239" t="s">
        <v>810</v>
      </c>
      <c r="G466" s="240" t="s">
        <v>212</v>
      </c>
      <c r="H466" s="241">
        <v>2</v>
      </c>
      <c r="I466" s="242"/>
      <c r="J466" s="243">
        <f>ROUND(I466*H466,2)</f>
        <v>0</v>
      </c>
      <c r="K466" s="239" t="s">
        <v>21</v>
      </c>
      <c r="L466" s="244"/>
      <c r="M466" s="245" t="s">
        <v>21</v>
      </c>
      <c r="N466" s="246" t="s">
        <v>46</v>
      </c>
      <c r="O466" s="66"/>
      <c r="P466" s="184">
        <f>O466*H466</f>
        <v>0</v>
      </c>
      <c r="Q466" s="184">
        <v>1E-3</v>
      </c>
      <c r="R466" s="184">
        <f>Q466*H466</f>
        <v>2E-3</v>
      </c>
      <c r="S466" s="184">
        <v>0</v>
      </c>
      <c r="T466" s="185">
        <f>S466*H466</f>
        <v>0</v>
      </c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R466" s="186" t="s">
        <v>187</v>
      </c>
      <c r="AT466" s="186" t="s">
        <v>356</v>
      </c>
      <c r="AU466" s="186" t="s">
        <v>85</v>
      </c>
      <c r="AY466" s="19" t="s">
        <v>130</v>
      </c>
      <c r="BE466" s="187">
        <f>IF(N466="základní",J466,0)</f>
        <v>0</v>
      </c>
      <c r="BF466" s="187">
        <f>IF(N466="snížená",J466,0)</f>
        <v>0</v>
      </c>
      <c r="BG466" s="187">
        <f>IF(N466="zákl. přenesená",J466,0)</f>
        <v>0</v>
      </c>
      <c r="BH466" s="187">
        <f>IF(N466="sníž. přenesená",J466,0)</f>
        <v>0</v>
      </c>
      <c r="BI466" s="187">
        <f>IF(N466="nulová",J466,0)</f>
        <v>0</v>
      </c>
      <c r="BJ466" s="19" t="s">
        <v>83</v>
      </c>
      <c r="BK466" s="187">
        <f>ROUND(I466*H466,2)</f>
        <v>0</v>
      </c>
      <c r="BL466" s="19" t="s">
        <v>137</v>
      </c>
      <c r="BM466" s="186" t="s">
        <v>811</v>
      </c>
    </row>
    <row r="467" spans="1:65" s="2" customFormat="1" ht="33" customHeight="1">
      <c r="A467" s="36"/>
      <c r="B467" s="37"/>
      <c r="C467" s="175" t="s">
        <v>812</v>
      </c>
      <c r="D467" s="175" t="s">
        <v>132</v>
      </c>
      <c r="E467" s="176" t="s">
        <v>813</v>
      </c>
      <c r="F467" s="177" t="s">
        <v>814</v>
      </c>
      <c r="G467" s="178" t="s">
        <v>212</v>
      </c>
      <c r="H467" s="179">
        <v>12</v>
      </c>
      <c r="I467" s="180"/>
      <c r="J467" s="181">
        <f>ROUND(I467*H467,2)</f>
        <v>0</v>
      </c>
      <c r="K467" s="177" t="s">
        <v>136</v>
      </c>
      <c r="L467" s="41"/>
      <c r="M467" s="182" t="s">
        <v>21</v>
      </c>
      <c r="N467" s="183" t="s">
        <v>46</v>
      </c>
      <c r="O467" s="66"/>
      <c r="P467" s="184">
        <f>O467*H467</f>
        <v>0</v>
      </c>
      <c r="Q467" s="184">
        <v>1.298E-2</v>
      </c>
      <c r="R467" s="184">
        <f>Q467*H467</f>
        <v>0.15576000000000001</v>
      </c>
      <c r="S467" s="184">
        <v>4.0000000000000001E-3</v>
      </c>
      <c r="T467" s="185">
        <f>S467*H467</f>
        <v>4.8000000000000001E-2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186" t="s">
        <v>137</v>
      </c>
      <c r="AT467" s="186" t="s">
        <v>132</v>
      </c>
      <c r="AU467" s="186" t="s">
        <v>85</v>
      </c>
      <c r="AY467" s="19" t="s">
        <v>130</v>
      </c>
      <c r="BE467" s="187">
        <f>IF(N467="základní",J467,0)</f>
        <v>0</v>
      </c>
      <c r="BF467" s="187">
        <f>IF(N467="snížená",J467,0)</f>
        <v>0</v>
      </c>
      <c r="BG467" s="187">
        <f>IF(N467="zákl. přenesená",J467,0)</f>
        <v>0</v>
      </c>
      <c r="BH467" s="187">
        <f>IF(N467="sníž. přenesená",J467,0)</f>
        <v>0</v>
      </c>
      <c r="BI467" s="187">
        <f>IF(N467="nulová",J467,0)</f>
        <v>0</v>
      </c>
      <c r="BJ467" s="19" t="s">
        <v>83</v>
      </c>
      <c r="BK467" s="187">
        <f>ROUND(I467*H467,2)</f>
        <v>0</v>
      </c>
      <c r="BL467" s="19" t="s">
        <v>137</v>
      </c>
      <c r="BM467" s="186" t="s">
        <v>815</v>
      </c>
    </row>
    <row r="468" spans="1:65" s="2" customFormat="1" ht="11.25">
      <c r="A468" s="36"/>
      <c r="B468" s="37"/>
      <c r="C468" s="38"/>
      <c r="D468" s="188" t="s">
        <v>139</v>
      </c>
      <c r="E468" s="38"/>
      <c r="F468" s="189" t="s">
        <v>816</v>
      </c>
      <c r="G468" s="38"/>
      <c r="H468" s="38"/>
      <c r="I468" s="190"/>
      <c r="J468" s="38"/>
      <c r="K468" s="38"/>
      <c r="L468" s="41"/>
      <c r="M468" s="191"/>
      <c r="N468" s="192"/>
      <c r="O468" s="66"/>
      <c r="P468" s="66"/>
      <c r="Q468" s="66"/>
      <c r="R468" s="66"/>
      <c r="S468" s="66"/>
      <c r="T468" s="67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T468" s="19" t="s">
        <v>139</v>
      </c>
      <c r="AU468" s="19" t="s">
        <v>85</v>
      </c>
    </row>
    <row r="469" spans="1:65" s="13" customFormat="1" ht="11.25">
      <c r="B469" s="193"/>
      <c r="C469" s="194"/>
      <c r="D469" s="195" t="s">
        <v>141</v>
      </c>
      <c r="E469" s="196" t="s">
        <v>21</v>
      </c>
      <c r="F469" s="197" t="s">
        <v>817</v>
      </c>
      <c r="G469" s="194"/>
      <c r="H469" s="198">
        <v>12</v>
      </c>
      <c r="I469" s="199"/>
      <c r="J469" s="194"/>
      <c r="K469" s="194"/>
      <c r="L469" s="200"/>
      <c r="M469" s="201"/>
      <c r="N469" s="202"/>
      <c r="O469" s="202"/>
      <c r="P469" s="202"/>
      <c r="Q469" s="202"/>
      <c r="R469" s="202"/>
      <c r="S469" s="202"/>
      <c r="T469" s="203"/>
      <c r="AT469" s="204" t="s">
        <v>141</v>
      </c>
      <c r="AU469" s="204" t="s">
        <v>85</v>
      </c>
      <c r="AV469" s="13" t="s">
        <v>85</v>
      </c>
      <c r="AW469" s="13" t="s">
        <v>36</v>
      </c>
      <c r="AX469" s="13" t="s">
        <v>83</v>
      </c>
      <c r="AY469" s="204" t="s">
        <v>130</v>
      </c>
    </row>
    <row r="470" spans="1:65" s="2" customFormat="1" ht="37.9" customHeight="1">
      <c r="A470" s="36"/>
      <c r="B470" s="37"/>
      <c r="C470" s="175" t="s">
        <v>818</v>
      </c>
      <c r="D470" s="175" t="s">
        <v>132</v>
      </c>
      <c r="E470" s="176" t="s">
        <v>819</v>
      </c>
      <c r="F470" s="177" t="s">
        <v>820</v>
      </c>
      <c r="G470" s="178" t="s">
        <v>212</v>
      </c>
      <c r="H470" s="179">
        <v>2</v>
      </c>
      <c r="I470" s="180"/>
      <c r="J470" s="181">
        <f>ROUND(I470*H470,2)</f>
        <v>0</v>
      </c>
      <c r="K470" s="177" t="s">
        <v>136</v>
      </c>
      <c r="L470" s="41"/>
      <c r="M470" s="182" t="s">
        <v>21</v>
      </c>
      <c r="N470" s="183" t="s">
        <v>46</v>
      </c>
      <c r="O470" s="66"/>
      <c r="P470" s="184">
        <f>O470*H470</f>
        <v>0</v>
      </c>
      <c r="Q470" s="184">
        <v>1.2460000000000001E-2</v>
      </c>
      <c r="R470" s="184">
        <f>Q470*H470</f>
        <v>2.4920000000000001E-2</v>
      </c>
      <c r="S470" s="184">
        <v>8.0000000000000002E-3</v>
      </c>
      <c r="T470" s="185">
        <f>S470*H470</f>
        <v>1.6E-2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186" t="s">
        <v>137</v>
      </c>
      <c r="AT470" s="186" t="s">
        <v>132</v>
      </c>
      <c r="AU470" s="186" t="s">
        <v>85</v>
      </c>
      <c r="AY470" s="19" t="s">
        <v>130</v>
      </c>
      <c r="BE470" s="187">
        <f>IF(N470="základní",J470,0)</f>
        <v>0</v>
      </c>
      <c r="BF470" s="187">
        <f>IF(N470="snížená",J470,0)</f>
        <v>0</v>
      </c>
      <c r="BG470" s="187">
        <f>IF(N470="zákl. přenesená",J470,0)</f>
        <v>0</v>
      </c>
      <c r="BH470" s="187">
        <f>IF(N470="sníž. přenesená",J470,0)</f>
        <v>0</v>
      </c>
      <c r="BI470" s="187">
        <f>IF(N470="nulová",J470,0)</f>
        <v>0</v>
      </c>
      <c r="BJ470" s="19" t="s">
        <v>83</v>
      </c>
      <c r="BK470" s="187">
        <f>ROUND(I470*H470,2)</f>
        <v>0</v>
      </c>
      <c r="BL470" s="19" t="s">
        <v>137</v>
      </c>
      <c r="BM470" s="186" t="s">
        <v>821</v>
      </c>
    </row>
    <row r="471" spans="1:65" s="2" customFormat="1" ht="11.25">
      <c r="A471" s="36"/>
      <c r="B471" s="37"/>
      <c r="C471" s="38"/>
      <c r="D471" s="188" t="s">
        <v>139</v>
      </c>
      <c r="E471" s="38"/>
      <c r="F471" s="189" t="s">
        <v>822</v>
      </c>
      <c r="G471" s="38"/>
      <c r="H471" s="38"/>
      <c r="I471" s="190"/>
      <c r="J471" s="38"/>
      <c r="K471" s="38"/>
      <c r="L471" s="41"/>
      <c r="M471" s="191"/>
      <c r="N471" s="192"/>
      <c r="O471" s="66"/>
      <c r="P471" s="66"/>
      <c r="Q471" s="66"/>
      <c r="R471" s="66"/>
      <c r="S471" s="66"/>
      <c r="T471" s="67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T471" s="19" t="s">
        <v>139</v>
      </c>
      <c r="AU471" s="19" t="s">
        <v>85</v>
      </c>
    </row>
    <row r="472" spans="1:65" s="13" customFormat="1" ht="11.25">
      <c r="B472" s="193"/>
      <c r="C472" s="194"/>
      <c r="D472" s="195" t="s">
        <v>141</v>
      </c>
      <c r="E472" s="196" t="s">
        <v>21</v>
      </c>
      <c r="F472" s="197" t="s">
        <v>823</v>
      </c>
      <c r="G472" s="194"/>
      <c r="H472" s="198">
        <v>2</v>
      </c>
      <c r="I472" s="199"/>
      <c r="J472" s="194"/>
      <c r="K472" s="194"/>
      <c r="L472" s="200"/>
      <c r="M472" s="201"/>
      <c r="N472" s="202"/>
      <c r="O472" s="202"/>
      <c r="P472" s="202"/>
      <c r="Q472" s="202"/>
      <c r="R472" s="202"/>
      <c r="S472" s="202"/>
      <c r="T472" s="203"/>
      <c r="AT472" s="204" t="s">
        <v>141</v>
      </c>
      <c r="AU472" s="204" t="s">
        <v>85</v>
      </c>
      <c r="AV472" s="13" t="s">
        <v>85</v>
      </c>
      <c r="AW472" s="13" t="s">
        <v>36</v>
      </c>
      <c r="AX472" s="13" t="s">
        <v>83</v>
      </c>
      <c r="AY472" s="204" t="s">
        <v>130</v>
      </c>
    </row>
    <row r="473" spans="1:65" s="2" customFormat="1" ht="33" customHeight="1">
      <c r="A473" s="36"/>
      <c r="B473" s="37"/>
      <c r="C473" s="175" t="s">
        <v>824</v>
      </c>
      <c r="D473" s="175" t="s">
        <v>132</v>
      </c>
      <c r="E473" s="176" t="s">
        <v>825</v>
      </c>
      <c r="F473" s="177" t="s">
        <v>826</v>
      </c>
      <c r="G473" s="178" t="s">
        <v>183</v>
      </c>
      <c r="H473" s="179">
        <v>0.16</v>
      </c>
      <c r="I473" s="180"/>
      <c r="J473" s="181">
        <f>ROUND(I473*H473,2)</f>
        <v>0</v>
      </c>
      <c r="K473" s="177" t="s">
        <v>136</v>
      </c>
      <c r="L473" s="41"/>
      <c r="M473" s="182" t="s">
        <v>21</v>
      </c>
      <c r="N473" s="183" t="s">
        <v>46</v>
      </c>
      <c r="O473" s="66"/>
      <c r="P473" s="184">
        <f>O473*H473</f>
        <v>0</v>
      </c>
      <c r="Q473" s="184">
        <v>2.3010199999999998</v>
      </c>
      <c r="R473" s="184">
        <f>Q473*H473</f>
        <v>0.36816319999999997</v>
      </c>
      <c r="S473" s="184">
        <v>0</v>
      </c>
      <c r="T473" s="185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186" t="s">
        <v>137</v>
      </c>
      <c r="AT473" s="186" t="s">
        <v>132</v>
      </c>
      <c r="AU473" s="186" t="s">
        <v>85</v>
      </c>
      <c r="AY473" s="19" t="s">
        <v>130</v>
      </c>
      <c r="BE473" s="187">
        <f>IF(N473="základní",J473,0)</f>
        <v>0</v>
      </c>
      <c r="BF473" s="187">
        <f>IF(N473="snížená",J473,0)</f>
        <v>0</v>
      </c>
      <c r="BG473" s="187">
        <f>IF(N473="zákl. přenesená",J473,0)</f>
        <v>0</v>
      </c>
      <c r="BH473" s="187">
        <f>IF(N473="sníž. přenesená",J473,0)</f>
        <v>0</v>
      </c>
      <c r="BI473" s="187">
        <f>IF(N473="nulová",J473,0)</f>
        <v>0</v>
      </c>
      <c r="BJ473" s="19" t="s">
        <v>83</v>
      </c>
      <c r="BK473" s="187">
        <f>ROUND(I473*H473,2)</f>
        <v>0</v>
      </c>
      <c r="BL473" s="19" t="s">
        <v>137</v>
      </c>
      <c r="BM473" s="186" t="s">
        <v>827</v>
      </c>
    </row>
    <row r="474" spans="1:65" s="2" customFormat="1" ht="11.25">
      <c r="A474" s="36"/>
      <c r="B474" s="37"/>
      <c r="C474" s="38"/>
      <c r="D474" s="188" t="s">
        <v>139</v>
      </c>
      <c r="E474" s="38"/>
      <c r="F474" s="189" t="s">
        <v>828</v>
      </c>
      <c r="G474" s="38"/>
      <c r="H474" s="38"/>
      <c r="I474" s="190"/>
      <c r="J474" s="38"/>
      <c r="K474" s="38"/>
      <c r="L474" s="41"/>
      <c r="M474" s="191"/>
      <c r="N474" s="192"/>
      <c r="O474" s="66"/>
      <c r="P474" s="66"/>
      <c r="Q474" s="66"/>
      <c r="R474" s="66"/>
      <c r="S474" s="66"/>
      <c r="T474" s="67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T474" s="19" t="s">
        <v>139</v>
      </c>
      <c r="AU474" s="19" t="s">
        <v>85</v>
      </c>
    </row>
    <row r="475" spans="1:65" s="13" customFormat="1" ht="11.25">
      <c r="B475" s="193"/>
      <c r="C475" s="194"/>
      <c r="D475" s="195" t="s">
        <v>141</v>
      </c>
      <c r="E475" s="196" t="s">
        <v>21</v>
      </c>
      <c r="F475" s="197" t="s">
        <v>829</v>
      </c>
      <c r="G475" s="194"/>
      <c r="H475" s="198">
        <v>0.16</v>
      </c>
      <c r="I475" s="199"/>
      <c r="J475" s="194"/>
      <c r="K475" s="194"/>
      <c r="L475" s="200"/>
      <c r="M475" s="201"/>
      <c r="N475" s="202"/>
      <c r="O475" s="202"/>
      <c r="P475" s="202"/>
      <c r="Q475" s="202"/>
      <c r="R475" s="202"/>
      <c r="S475" s="202"/>
      <c r="T475" s="203"/>
      <c r="AT475" s="204" t="s">
        <v>141</v>
      </c>
      <c r="AU475" s="204" t="s">
        <v>85</v>
      </c>
      <c r="AV475" s="13" t="s">
        <v>85</v>
      </c>
      <c r="AW475" s="13" t="s">
        <v>36</v>
      </c>
      <c r="AX475" s="13" t="s">
        <v>83</v>
      </c>
      <c r="AY475" s="204" t="s">
        <v>130</v>
      </c>
    </row>
    <row r="476" spans="1:65" s="2" customFormat="1" ht="33" customHeight="1">
      <c r="A476" s="36"/>
      <c r="B476" s="37"/>
      <c r="C476" s="175" t="s">
        <v>830</v>
      </c>
      <c r="D476" s="175" t="s">
        <v>132</v>
      </c>
      <c r="E476" s="176" t="s">
        <v>831</v>
      </c>
      <c r="F476" s="177" t="s">
        <v>832</v>
      </c>
      <c r="G476" s="178" t="s">
        <v>212</v>
      </c>
      <c r="H476" s="179">
        <v>5</v>
      </c>
      <c r="I476" s="180"/>
      <c r="J476" s="181">
        <f>ROUND(I476*H476,2)</f>
        <v>0</v>
      </c>
      <c r="K476" s="177" t="s">
        <v>136</v>
      </c>
      <c r="L476" s="41"/>
      <c r="M476" s="182" t="s">
        <v>21</v>
      </c>
      <c r="N476" s="183" t="s">
        <v>46</v>
      </c>
      <c r="O476" s="66"/>
      <c r="P476" s="184">
        <f>O476*H476</f>
        <v>0</v>
      </c>
      <c r="Q476" s="184">
        <v>1.6000000000000001E-4</v>
      </c>
      <c r="R476" s="184">
        <f>Q476*H476</f>
        <v>8.0000000000000004E-4</v>
      </c>
      <c r="S476" s="184">
        <v>0</v>
      </c>
      <c r="T476" s="185">
        <f>S476*H476</f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186" t="s">
        <v>137</v>
      </c>
      <c r="AT476" s="186" t="s">
        <v>132</v>
      </c>
      <c r="AU476" s="186" t="s">
        <v>85</v>
      </c>
      <c r="AY476" s="19" t="s">
        <v>130</v>
      </c>
      <c r="BE476" s="187">
        <f>IF(N476="základní",J476,0)</f>
        <v>0</v>
      </c>
      <c r="BF476" s="187">
        <f>IF(N476="snížená",J476,0)</f>
        <v>0</v>
      </c>
      <c r="BG476" s="187">
        <f>IF(N476="zákl. přenesená",J476,0)</f>
        <v>0</v>
      </c>
      <c r="BH476" s="187">
        <f>IF(N476="sníž. přenesená",J476,0)</f>
        <v>0</v>
      </c>
      <c r="BI476" s="187">
        <f>IF(N476="nulová",J476,0)</f>
        <v>0</v>
      </c>
      <c r="BJ476" s="19" t="s">
        <v>83</v>
      </c>
      <c r="BK476" s="187">
        <f>ROUND(I476*H476,2)</f>
        <v>0</v>
      </c>
      <c r="BL476" s="19" t="s">
        <v>137</v>
      </c>
      <c r="BM476" s="186" t="s">
        <v>833</v>
      </c>
    </row>
    <row r="477" spans="1:65" s="2" customFormat="1" ht="11.25">
      <c r="A477" s="36"/>
      <c r="B477" s="37"/>
      <c r="C477" s="38"/>
      <c r="D477" s="188" t="s">
        <v>139</v>
      </c>
      <c r="E477" s="38"/>
      <c r="F477" s="189" t="s">
        <v>834</v>
      </c>
      <c r="G477" s="38"/>
      <c r="H477" s="38"/>
      <c r="I477" s="190"/>
      <c r="J477" s="38"/>
      <c r="K477" s="38"/>
      <c r="L477" s="41"/>
      <c r="M477" s="191"/>
      <c r="N477" s="192"/>
      <c r="O477" s="66"/>
      <c r="P477" s="66"/>
      <c r="Q477" s="66"/>
      <c r="R477" s="66"/>
      <c r="S477" s="66"/>
      <c r="T477" s="67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T477" s="19" t="s">
        <v>139</v>
      </c>
      <c r="AU477" s="19" t="s">
        <v>85</v>
      </c>
    </row>
    <row r="478" spans="1:65" s="2" customFormat="1" ht="24.2" customHeight="1">
      <c r="A478" s="36"/>
      <c r="B478" s="37"/>
      <c r="C478" s="237" t="s">
        <v>835</v>
      </c>
      <c r="D478" s="237" t="s">
        <v>356</v>
      </c>
      <c r="E478" s="238" t="s">
        <v>836</v>
      </c>
      <c r="F478" s="239" t="s">
        <v>837</v>
      </c>
      <c r="G478" s="240" t="s">
        <v>212</v>
      </c>
      <c r="H478" s="241">
        <v>5</v>
      </c>
      <c r="I478" s="242"/>
      <c r="J478" s="243">
        <f>ROUND(I478*H478,2)</f>
        <v>0</v>
      </c>
      <c r="K478" s="239" t="s">
        <v>21</v>
      </c>
      <c r="L478" s="244"/>
      <c r="M478" s="245" t="s">
        <v>21</v>
      </c>
      <c r="N478" s="246" t="s">
        <v>46</v>
      </c>
      <c r="O478" s="66"/>
      <c r="P478" s="184">
        <f>O478*H478</f>
        <v>0</v>
      </c>
      <c r="Q478" s="184">
        <v>8.8000000000000005E-3</v>
      </c>
      <c r="R478" s="184">
        <f>Q478*H478</f>
        <v>4.4000000000000004E-2</v>
      </c>
      <c r="S478" s="184">
        <v>0</v>
      </c>
      <c r="T478" s="185">
        <f>S478*H478</f>
        <v>0</v>
      </c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R478" s="186" t="s">
        <v>187</v>
      </c>
      <c r="AT478" s="186" t="s">
        <v>356</v>
      </c>
      <c r="AU478" s="186" t="s">
        <v>85</v>
      </c>
      <c r="AY478" s="19" t="s">
        <v>130</v>
      </c>
      <c r="BE478" s="187">
        <f>IF(N478="základní",J478,0)</f>
        <v>0</v>
      </c>
      <c r="BF478" s="187">
        <f>IF(N478="snížená",J478,0)</f>
        <v>0</v>
      </c>
      <c r="BG478" s="187">
        <f>IF(N478="zákl. přenesená",J478,0)</f>
        <v>0</v>
      </c>
      <c r="BH478" s="187">
        <f>IF(N478="sníž. přenesená",J478,0)</f>
        <v>0</v>
      </c>
      <c r="BI478" s="187">
        <f>IF(N478="nulová",J478,0)</f>
        <v>0</v>
      </c>
      <c r="BJ478" s="19" t="s">
        <v>83</v>
      </c>
      <c r="BK478" s="187">
        <f>ROUND(I478*H478,2)</f>
        <v>0</v>
      </c>
      <c r="BL478" s="19" t="s">
        <v>137</v>
      </c>
      <c r="BM478" s="186" t="s">
        <v>838</v>
      </c>
    </row>
    <row r="479" spans="1:65" s="2" customFormat="1" ht="16.5" customHeight="1">
      <c r="A479" s="36"/>
      <c r="B479" s="37"/>
      <c r="C479" s="175" t="s">
        <v>839</v>
      </c>
      <c r="D479" s="175" t="s">
        <v>132</v>
      </c>
      <c r="E479" s="176" t="s">
        <v>840</v>
      </c>
      <c r="F479" s="177" t="s">
        <v>841</v>
      </c>
      <c r="G479" s="178" t="s">
        <v>243</v>
      </c>
      <c r="H479" s="179">
        <v>1362</v>
      </c>
      <c r="I479" s="180"/>
      <c r="J479" s="181">
        <f>ROUND(I479*H479,2)</f>
        <v>0</v>
      </c>
      <c r="K479" s="177" t="s">
        <v>136</v>
      </c>
      <c r="L479" s="41"/>
      <c r="M479" s="182" t="s">
        <v>21</v>
      </c>
      <c r="N479" s="183" t="s">
        <v>46</v>
      </c>
      <c r="O479" s="66"/>
      <c r="P479" s="184">
        <f>O479*H479</f>
        <v>0</v>
      </c>
      <c r="Q479" s="184">
        <v>1.9000000000000001E-4</v>
      </c>
      <c r="R479" s="184">
        <f>Q479*H479</f>
        <v>0.25878000000000001</v>
      </c>
      <c r="S479" s="184">
        <v>0</v>
      </c>
      <c r="T479" s="185">
        <f>S479*H479</f>
        <v>0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186" t="s">
        <v>137</v>
      </c>
      <c r="AT479" s="186" t="s">
        <v>132</v>
      </c>
      <c r="AU479" s="186" t="s">
        <v>85</v>
      </c>
      <c r="AY479" s="19" t="s">
        <v>130</v>
      </c>
      <c r="BE479" s="187">
        <f>IF(N479="základní",J479,0)</f>
        <v>0</v>
      </c>
      <c r="BF479" s="187">
        <f>IF(N479="snížená",J479,0)</f>
        <v>0</v>
      </c>
      <c r="BG479" s="187">
        <f>IF(N479="zákl. přenesená",J479,0)</f>
        <v>0</v>
      </c>
      <c r="BH479" s="187">
        <f>IF(N479="sníž. přenesená",J479,0)</f>
        <v>0</v>
      </c>
      <c r="BI479" s="187">
        <f>IF(N479="nulová",J479,0)</f>
        <v>0</v>
      </c>
      <c r="BJ479" s="19" t="s">
        <v>83</v>
      </c>
      <c r="BK479" s="187">
        <f>ROUND(I479*H479,2)</f>
        <v>0</v>
      </c>
      <c r="BL479" s="19" t="s">
        <v>137</v>
      </c>
      <c r="BM479" s="186" t="s">
        <v>842</v>
      </c>
    </row>
    <row r="480" spans="1:65" s="2" customFormat="1" ht="11.25">
      <c r="A480" s="36"/>
      <c r="B480" s="37"/>
      <c r="C480" s="38"/>
      <c r="D480" s="188" t="s">
        <v>139</v>
      </c>
      <c r="E480" s="38"/>
      <c r="F480" s="189" t="s">
        <v>843</v>
      </c>
      <c r="G480" s="38"/>
      <c r="H480" s="38"/>
      <c r="I480" s="190"/>
      <c r="J480" s="38"/>
      <c r="K480" s="38"/>
      <c r="L480" s="41"/>
      <c r="M480" s="191"/>
      <c r="N480" s="192"/>
      <c r="O480" s="66"/>
      <c r="P480" s="66"/>
      <c r="Q480" s="66"/>
      <c r="R480" s="66"/>
      <c r="S480" s="66"/>
      <c r="T480" s="67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T480" s="19" t="s">
        <v>139</v>
      </c>
      <c r="AU480" s="19" t="s">
        <v>85</v>
      </c>
    </row>
    <row r="481" spans="1:65" s="2" customFormat="1" ht="21.75" customHeight="1">
      <c r="A481" s="36"/>
      <c r="B481" s="37"/>
      <c r="C481" s="175" t="s">
        <v>844</v>
      </c>
      <c r="D481" s="175" t="s">
        <v>132</v>
      </c>
      <c r="E481" s="176" t="s">
        <v>845</v>
      </c>
      <c r="F481" s="177" t="s">
        <v>846</v>
      </c>
      <c r="G481" s="178" t="s">
        <v>243</v>
      </c>
      <c r="H481" s="179">
        <v>538</v>
      </c>
      <c r="I481" s="180"/>
      <c r="J481" s="181">
        <f>ROUND(I481*H481,2)</f>
        <v>0</v>
      </c>
      <c r="K481" s="177" t="s">
        <v>136</v>
      </c>
      <c r="L481" s="41"/>
      <c r="M481" s="182" t="s">
        <v>21</v>
      </c>
      <c r="N481" s="183" t="s">
        <v>46</v>
      </c>
      <c r="O481" s="66"/>
      <c r="P481" s="184">
        <f>O481*H481</f>
        <v>0</v>
      </c>
      <c r="Q481" s="184">
        <v>6.9999999999999994E-5</v>
      </c>
      <c r="R481" s="184">
        <f>Q481*H481</f>
        <v>3.7659999999999999E-2</v>
      </c>
      <c r="S481" s="184">
        <v>0</v>
      </c>
      <c r="T481" s="185">
        <f>S481*H481</f>
        <v>0</v>
      </c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R481" s="186" t="s">
        <v>137</v>
      </c>
      <c r="AT481" s="186" t="s">
        <v>132</v>
      </c>
      <c r="AU481" s="186" t="s">
        <v>85</v>
      </c>
      <c r="AY481" s="19" t="s">
        <v>130</v>
      </c>
      <c r="BE481" s="187">
        <f>IF(N481="základní",J481,0)</f>
        <v>0</v>
      </c>
      <c r="BF481" s="187">
        <f>IF(N481="snížená",J481,0)</f>
        <v>0</v>
      </c>
      <c r="BG481" s="187">
        <f>IF(N481="zákl. přenesená",J481,0)</f>
        <v>0</v>
      </c>
      <c r="BH481" s="187">
        <f>IF(N481="sníž. přenesená",J481,0)</f>
        <v>0</v>
      </c>
      <c r="BI481" s="187">
        <f>IF(N481="nulová",J481,0)</f>
        <v>0</v>
      </c>
      <c r="BJ481" s="19" t="s">
        <v>83</v>
      </c>
      <c r="BK481" s="187">
        <f>ROUND(I481*H481,2)</f>
        <v>0</v>
      </c>
      <c r="BL481" s="19" t="s">
        <v>137</v>
      </c>
      <c r="BM481" s="186" t="s">
        <v>847</v>
      </c>
    </row>
    <row r="482" spans="1:65" s="2" customFormat="1" ht="11.25">
      <c r="A482" s="36"/>
      <c r="B482" s="37"/>
      <c r="C482" s="38"/>
      <c r="D482" s="188" t="s">
        <v>139</v>
      </c>
      <c r="E482" s="38"/>
      <c r="F482" s="189" t="s">
        <v>848</v>
      </c>
      <c r="G482" s="38"/>
      <c r="H482" s="38"/>
      <c r="I482" s="190"/>
      <c r="J482" s="38"/>
      <c r="K482" s="38"/>
      <c r="L482" s="41"/>
      <c r="M482" s="191"/>
      <c r="N482" s="192"/>
      <c r="O482" s="66"/>
      <c r="P482" s="66"/>
      <c r="Q482" s="66"/>
      <c r="R482" s="66"/>
      <c r="S482" s="66"/>
      <c r="T482" s="67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T482" s="19" t="s">
        <v>139</v>
      </c>
      <c r="AU482" s="19" t="s">
        <v>85</v>
      </c>
    </row>
    <row r="483" spans="1:65" s="13" customFormat="1" ht="11.25">
      <c r="B483" s="193"/>
      <c r="C483" s="194"/>
      <c r="D483" s="195" t="s">
        <v>141</v>
      </c>
      <c r="E483" s="196" t="s">
        <v>21</v>
      </c>
      <c r="F483" s="197" t="s">
        <v>849</v>
      </c>
      <c r="G483" s="194"/>
      <c r="H483" s="198">
        <v>538</v>
      </c>
      <c r="I483" s="199"/>
      <c r="J483" s="194"/>
      <c r="K483" s="194"/>
      <c r="L483" s="200"/>
      <c r="M483" s="201"/>
      <c r="N483" s="202"/>
      <c r="O483" s="202"/>
      <c r="P483" s="202"/>
      <c r="Q483" s="202"/>
      <c r="R483" s="202"/>
      <c r="S483" s="202"/>
      <c r="T483" s="203"/>
      <c r="AT483" s="204" t="s">
        <v>141</v>
      </c>
      <c r="AU483" s="204" t="s">
        <v>85</v>
      </c>
      <c r="AV483" s="13" t="s">
        <v>85</v>
      </c>
      <c r="AW483" s="13" t="s">
        <v>36</v>
      </c>
      <c r="AX483" s="13" t="s">
        <v>83</v>
      </c>
      <c r="AY483" s="204" t="s">
        <v>130</v>
      </c>
    </row>
    <row r="484" spans="1:65" s="2" customFormat="1" ht="44.25" customHeight="1">
      <c r="A484" s="36"/>
      <c r="B484" s="37"/>
      <c r="C484" s="175" t="s">
        <v>850</v>
      </c>
      <c r="D484" s="175" t="s">
        <v>132</v>
      </c>
      <c r="E484" s="176" t="s">
        <v>851</v>
      </c>
      <c r="F484" s="177" t="s">
        <v>852</v>
      </c>
      <c r="G484" s="178" t="s">
        <v>212</v>
      </c>
      <c r="H484" s="179">
        <v>7</v>
      </c>
      <c r="I484" s="180"/>
      <c r="J484" s="181">
        <f>ROUND(I484*H484,2)</f>
        <v>0</v>
      </c>
      <c r="K484" s="177" t="s">
        <v>21</v>
      </c>
      <c r="L484" s="41"/>
      <c r="M484" s="182" t="s">
        <v>21</v>
      </c>
      <c r="N484" s="183" t="s">
        <v>46</v>
      </c>
      <c r="O484" s="66"/>
      <c r="P484" s="184">
        <f>O484*H484</f>
        <v>0</v>
      </c>
      <c r="Q484" s="184">
        <v>3.6000000000000002E-4</v>
      </c>
      <c r="R484" s="184">
        <f>Q484*H484</f>
        <v>2.5200000000000001E-3</v>
      </c>
      <c r="S484" s="184">
        <v>0</v>
      </c>
      <c r="T484" s="185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186" t="s">
        <v>137</v>
      </c>
      <c r="AT484" s="186" t="s">
        <v>132</v>
      </c>
      <c r="AU484" s="186" t="s">
        <v>85</v>
      </c>
      <c r="AY484" s="19" t="s">
        <v>130</v>
      </c>
      <c r="BE484" s="187">
        <f>IF(N484="základní",J484,0)</f>
        <v>0</v>
      </c>
      <c r="BF484" s="187">
        <f>IF(N484="snížená",J484,0)</f>
        <v>0</v>
      </c>
      <c r="BG484" s="187">
        <f>IF(N484="zákl. přenesená",J484,0)</f>
        <v>0</v>
      </c>
      <c r="BH484" s="187">
        <f>IF(N484="sníž. přenesená",J484,0)</f>
        <v>0</v>
      </c>
      <c r="BI484" s="187">
        <f>IF(N484="nulová",J484,0)</f>
        <v>0</v>
      </c>
      <c r="BJ484" s="19" t="s">
        <v>83</v>
      </c>
      <c r="BK484" s="187">
        <f>ROUND(I484*H484,2)</f>
        <v>0</v>
      </c>
      <c r="BL484" s="19" t="s">
        <v>137</v>
      </c>
      <c r="BM484" s="186" t="s">
        <v>853</v>
      </c>
    </row>
    <row r="485" spans="1:65" s="2" customFormat="1" ht="24.2" customHeight="1">
      <c r="A485" s="36"/>
      <c r="B485" s="37"/>
      <c r="C485" s="175" t="s">
        <v>854</v>
      </c>
      <c r="D485" s="175" t="s">
        <v>132</v>
      </c>
      <c r="E485" s="176" t="s">
        <v>855</v>
      </c>
      <c r="F485" s="177" t="s">
        <v>856</v>
      </c>
      <c r="G485" s="178" t="s">
        <v>212</v>
      </c>
      <c r="H485" s="179">
        <v>2</v>
      </c>
      <c r="I485" s="180"/>
      <c r="J485" s="181">
        <f>ROUND(I485*H485,2)</f>
        <v>0</v>
      </c>
      <c r="K485" s="177" t="s">
        <v>136</v>
      </c>
      <c r="L485" s="41"/>
      <c r="M485" s="182" t="s">
        <v>21</v>
      </c>
      <c r="N485" s="183" t="s">
        <v>46</v>
      </c>
      <c r="O485" s="66"/>
      <c r="P485" s="184">
        <f>O485*H485</f>
        <v>0</v>
      </c>
      <c r="Q485" s="184">
        <v>7.6000000000000004E-4</v>
      </c>
      <c r="R485" s="184">
        <f>Q485*H485</f>
        <v>1.5200000000000001E-3</v>
      </c>
      <c r="S485" s="184">
        <v>0</v>
      </c>
      <c r="T485" s="185">
        <f>S485*H485</f>
        <v>0</v>
      </c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R485" s="186" t="s">
        <v>137</v>
      </c>
      <c r="AT485" s="186" t="s">
        <v>132</v>
      </c>
      <c r="AU485" s="186" t="s">
        <v>85</v>
      </c>
      <c r="AY485" s="19" t="s">
        <v>130</v>
      </c>
      <c r="BE485" s="187">
        <f>IF(N485="základní",J485,0)</f>
        <v>0</v>
      </c>
      <c r="BF485" s="187">
        <f>IF(N485="snížená",J485,0)</f>
        <v>0</v>
      </c>
      <c r="BG485" s="187">
        <f>IF(N485="zákl. přenesená",J485,0)</f>
        <v>0</v>
      </c>
      <c r="BH485" s="187">
        <f>IF(N485="sníž. přenesená",J485,0)</f>
        <v>0</v>
      </c>
      <c r="BI485" s="187">
        <f>IF(N485="nulová",J485,0)</f>
        <v>0</v>
      </c>
      <c r="BJ485" s="19" t="s">
        <v>83</v>
      </c>
      <c r="BK485" s="187">
        <f>ROUND(I485*H485,2)</f>
        <v>0</v>
      </c>
      <c r="BL485" s="19" t="s">
        <v>137</v>
      </c>
      <c r="BM485" s="186" t="s">
        <v>857</v>
      </c>
    </row>
    <row r="486" spans="1:65" s="2" customFormat="1" ht="11.25">
      <c r="A486" s="36"/>
      <c r="B486" s="37"/>
      <c r="C486" s="38"/>
      <c r="D486" s="188" t="s">
        <v>139</v>
      </c>
      <c r="E486" s="38"/>
      <c r="F486" s="189" t="s">
        <v>858</v>
      </c>
      <c r="G486" s="38"/>
      <c r="H486" s="38"/>
      <c r="I486" s="190"/>
      <c r="J486" s="38"/>
      <c r="K486" s="38"/>
      <c r="L486" s="41"/>
      <c r="M486" s="191"/>
      <c r="N486" s="192"/>
      <c r="O486" s="66"/>
      <c r="P486" s="66"/>
      <c r="Q486" s="66"/>
      <c r="R486" s="66"/>
      <c r="S486" s="66"/>
      <c r="T486" s="67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T486" s="19" t="s">
        <v>139</v>
      </c>
      <c r="AU486" s="19" t="s">
        <v>85</v>
      </c>
    </row>
    <row r="487" spans="1:65" s="13" customFormat="1" ht="11.25">
      <c r="B487" s="193"/>
      <c r="C487" s="194"/>
      <c r="D487" s="195" t="s">
        <v>141</v>
      </c>
      <c r="E487" s="196" t="s">
        <v>21</v>
      </c>
      <c r="F487" s="197" t="s">
        <v>859</v>
      </c>
      <c r="G487" s="194"/>
      <c r="H487" s="198">
        <v>2</v>
      </c>
      <c r="I487" s="199"/>
      <c r="J487" s="194"/>
      <c r="K487" s="194"/>
      <c r="L487" s="200"/>
      <c r="M487" s="201"/>
      <c r="N487" s="202"/>
      <c r="O487" s="202"/>
      <c r="P487" s="202"/>
      <c r="Q487" s="202"/>
      <c r="R487" s="202"/>
      <c r="S487" s="202"/>
      <c r="T487" s="203"/>
      <c r="AT487" s="204" t="s">
        <v>141</v>
      </c>
      <c r="AU487" s="204" t="s">
        <v>85</v>
      </c>
      <c r="AV487" s="13" t="s">
        <v>85</v>
      </c>
      <c r="AW487" s="13" t="s">
        <v>36</v>
      </c>
      <c r="AX487" s="13" t="s">
        <v>83</v>
      </c>
      <c r="AY487" s="204" t="s">
        <v>130</v>
      </c>
    </row>
    <row r="488" spans="1:65" s="2" customFormat="1" ht="37.9" customHeight="1">
      <c r="A488" s="36"/>
      <c r="B488" s="37"/>
      <c r="C488" s="175" t="s">
        <v>860</v>
      </c>
      <c r="D488" s="175" t="s">
        <v>132</v>
      </c>
      <c r="E488" s="176" t="s">
        <v>861</v>
      </c>
      <c r="F488" s="177" t="s">
        <v>862</v>
      </c>
      <c r="G488" s="178" t="s">
        <v>212</v>
      </c>
      <c r="H488" s="179">
        <v>5</v>
      </c>
      <c r="I488" s="180"/>
      <c r="J488" s="181">
        <f>ROUND(I488*H488,2)</f>
        <v>0</v>
      </c>
      <c r="K488" s="177" t="s">
        <v>21</v>
      </c>
      <c r="L488" s="41"/>
      <c r="M488" s="182" t="s">
        <v>21</v>
      </c>
      <c r="N488" s="183" t="s">
        <v>46</v>
      </c>
      <c r="O488" s="66"/>
      <c r="P488" s="184">
        <f>O488*H488</f>
        <v>0</v>
      </c>
      <c r="Q488" s="184">
        <v>4.6800000000000001E-3</v>
      </c>
      <c r="R488" s="184">
        <f>Q488*H488</f>
        <v>2.3400000000000001E-2</v>
      </c>
      <c r="S488" s="184">
        <v>0</v>
      </c>
      <c r="T488" s="185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186" t="s">
        <v>137</v>
      </c>
      <c r="AT488" s="186" t="s">
        <v>132</v>
      </c>
      <c r="AU488" s="186" t="s">
        <v>85</v>
      </c>
      <c r="AY488" s="19" t="s">
        <v>130</v>
      </c>
      <c r="BE488" s="187">
        <f>IF(N488="základní",J488,0)</f>
        <v>0</v>
      </c>
      <c r="BF488" s="187">
        <f>IF(N488="snížená",J488,0)</f>
        <v>0</v>
      </c>
      <c r="BG488" s="187">
        <f>IF(N488="zákl. přenesená",J488,0)</f>
        <v>0</v>
      </c>
      <c r="BH488" s="187">
        <f>IF(N488="sníž. přenesená",J488,0)</f>
        <v>0</v>
      </c>
      <c r="BI488" s="187">
        <f>IF(N488="nulová",J488,0)</f>
        <v>0</v>
      </c>
      <c r="BJ488" s="19" t="s">
        <v>83</v>
      </c>
      <c r="BK488" s="187">
        <f>ROUND(I488*H488,2)</f>
        <v>0</v>
      </c>
      <c r="BL488" s="19" t="s">
        <v>137</v>
      </c>
      <c r="BM488" s="186" t="s">
        <v>863</v>
      </c>
    </row>
    <row r="489" spans="1:65" s="13" customFormat="1" ht="11.25">
      <c r="B489" s="193"/>
      <c r="C489" s="194"/>
      <c r="D489" s="195" t="s">
        <v>141</v>
      </c>
      <c r="E489" s="196" t="s">
        <v>21</v>
      </c>
      <c r="F489" s="197" t="s">
        <v>864</v>
      </c>
      <c r="G489" s="194"/>
      <c r="H489" s="198">
        <v>5</v>
      </c>
      <c r="I489" s="199"/>
      <c r="J489" s="194"/>
      <c r="K489" s="194"/>
      <c r="L489" s="200"/>
      <c r="M489" s="201"/>
      <c r="N489" s="202"/>
      <c r="O489" s="202"/>
      <c r="P489" s="202"/>
      <c r="Q489" s="202"/>
      <c r="R489" s="202"/>
      <c r="S489" s="202"/>
      <c r="T489" s="203"/>
      <c r="AT489" s="204" t="s">
        <v>141</v>
      </c>
      <c r="AU489" s="204" t="s">
        <v>85</v>
      </c>
      <c r="AV489" s="13" t="s">
        <v>85</v>
      </c>
      <c r="AW489" s="13" t="s">
        <v>36</v>
      </c>
      <c r="AX489" s="13" t="s">
        <v>83</v>
      </c>
      <c r="AY489" s="204" t="s">
        <v>130</v>
      </c>
    </row>
    <row r="490" spans="1:65" s="2" customFormat="1" ht="24.2" customHeight="1">
      <c r="A490" s="36"/>
      <c r="B490" s="37"/>
      <c r="C490" s="175" t="s">
        <v>865</v>
      </c>
      <c r="D490" s="175" t="s">
        <v>132</v>
      </c>
      <c r="E490" s="176" t="s">
        <v>866</v>
      </c>
      <c r="F490" s="177" t="s">
        <v>867</v>
      </c>
      <c r="G490" s="178" t="s">
        <v>212</v>
      </c>
      <c r="H490" s="179">
        <v>4</v>
      </c>
      <c r="I490" s="180"/>
      <c r="J490" s="181">
        <f>ROUND(I490*H490,2)</f>
        <v>0</v>
      </c>
      <c r="K490" s="177" t="s">
        <v>21</v>
      </c>
      <c r="L490" s="41"/>
      <c r="M490" s="182" t="s">
        <v>21</v>
      </c>
      <c r="N490" s="183" t="s">
        <v>46</v>
      </c>
      <c r="O490" s="66"/>
      <c r="P490" s="184">
        <f>O490*H490</f>
        <v>0</v>
      </c>
      <c r="Q490" s="184">
        <v>0</v>
      </c>
      <c r="R490" s="184">
        <f>Q490*H490</f>
        <v>0</v>
      </c>
      <c r="S490" s="184">
        <v>0</v>
      </c>
      <c r="T490" s="185">
        <f>S490*H490</f>
        <v>0</v>
      </c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R490" s="186" t="s">
        <v>137</v>
      </c>
      <c r="AT490" s="186" t="s">
        <v>132</v>
      </c>
      <c r="AU490" s="186" t="s">
        <v>85</v>
      </c>
      <c r="AY490" s="19" t="s">
        <v>130</v>
      </c>
      <c r="BE490" s="187">
        <f>IF(N490="základní",J490,0)</f>
        <v>0</v>
      </c>
      <c r="BF490" s="187">
        <f>IF(N490="snížená",J490,0)</f>
        <v>0</v>
      </c>
      <c r="BG490" s="187">
        <f>IF(N490="zákl. přenesená",J490,0)</f>
        <v>0</v>
      </c>
      <c r="BH490" s="187">
        <f>IF(N490="sníž. přenesená",J490,0)</f>
        <v>0</v>
      </c>
      <c r="BI490" s="187">
        <f>IF(N490="nulová",J490,0)</f>
        <v>0</v>
      </c>
      <c r="BJ490" s="19" t="s">
        <v>83</v>
      </c>
      <c r="BK490" s="187">
        <f>ROUND(I490*H490,2)</f>
        <v>0</v>
      </c>
      <c r="BL490" s="19" t="s">
        <v>137</v>
      </c>
      <c r="BM490" s="186" t="s">
        <v>868</v>
      </c>
    </row>
    <row r="491" spans="1:65" s="13" customFormat="1" ht="11.25">
      <c r="B491" s="193"/>
      <c r="C491" s="194"/>
      <c r="D491" s="195" t="s">
        <v>141</v>
      </c>
      <c r="E491" s="196" t="s">
        <v>21</v>
      </c>
      <c r="F491" s="197" t="s">
        <v>869</v>
      </c>
      <c r="G491" s="194"/>
      <c r="H491" s="198">
        <v>4</v>
      </c>
      <c r="I491" s="199"/>
      <c r="J491" s="194"/>
      <c r="K491" s="194"/>
      <c r="L491" s="200"/>
      <c r="M491" s="201"/>
      <c r="N491" s="202"/>
      <c r="O491" s="202"/>
      <c r="P491" s="202"/>
      <c r="Q491" s="202"/>
      <c r="R491" s="202"/>
      <c r="S491" s="202"/>
      <c r="T491" s="203"/>
      <c r="AT491" s="204" t="s">
        <v>141</v>
      </c>
      <c r="AU491" s="204" t="s">
        <v>85</v>
      </c>
      <c r="AV491" s="13" t="s">
        <v>85</v>
      </c>
      <c r="AW491" s="13" t="s">
        <v>36</v>
      </c>
      <c r="AX491" s="13" t="s">
        <v>83</v>
      </c>
      <c r="AY491" s="204" t="s">
        <v>130</v>
      </c>
    </row>
    <row r="492" spans="1:65" s="12" customFormat="1" ht="22.9" customHeight="1">
      <c r="B492" s="159"/>
      <c r="C492" s="160"/>
      <c r="D492" s="161" t="s">
        <v>74</v>
      </c>
      <c r="E492" s="173" t="s">
        <v>195</v>
      </c>
      <c r="F492" s="173" t="s">
        <v>870</v>
      </c>
      <c r="G492" s="160"/>
      <c r="H492" s="160"/>
      <c r="I492" s="163"/>
      <c r="J492" s="174">
        <f>BK492</f>
        <v>0</v>
      </c>
      <c r="K492" s="160"/>
      <c r="L492" s="165"/>
      <c r="M492" s="166"/>
      <c r="N492" s="167"/>
      <c r="O492" s="167"/>
      <c r="P492" s="168">
        <f>SUM(P493:P515)</f>
        <v>0</v>
      </c>
      <c r="Q492" s="167"/>
      <c r="R492" s="168">
        <f>SUM(R493:R515)</f>
        <v>0</v>
      </c>
      <c r="S492" s="167"/>
      <c r="T492" s="169">
        <f>SUM(T493:T515)</f>
        <v>0</v>
      </c>
      <c r="AR492" s="170" t="s">
        <v>83</v>
      </c>
      <c r="AT492" s="171" t="s">
        <v>74</v>
      </c>
      <c r="AU492" s="171" t="s">
        <v>83</v>
      </c>
      <c r="AY492" s="170" t="s">
        <v>130</v>
      </c>
      <c r="BK492" s="172">
        <f>SUM(BK493:BK515)</f>
        <v>0</v>
      </c>
    </row>
    <row r="493" spans="1:65" s="2" customFormat="1" ht="21.75" customHeight="1">
      <c r="A493" s="36"/>
      <c r="B493" s="37"/>
      <c r="C493" s="175" t="s">
        <v>871</v>
      </c>
      <c r="D493" s="175" t="s">
        <v>132</v>
      </c>
      <c r="E493" s="176" t="s">
        <v>872</v>
      </c>
      <c r="F493" s="177" t="s">
        <v>873</v>
      </c>
      <c r="G493" s="178" t="s">
        <v>243</v>
      </c>
      <c r="H493" s="179">
        <v>351.2</v>
      </c>
      <c r="I493" s="180"/>
      <c r="J493" s="181">
        <f>ROUND(I493*H493,2)</f>
        <v>0</v>
      </c>
      <c r="K493" s="177" t="s">
        <v>21</v>
      </c>
      <c r="L493" s="41"/>
      <c r="M493" s="182" t="s">
        <v>21</v>
      </c>
      <c r="N493" s="183" t="s">
        <v>46</v>
      </c>
      <c r="O493" s="66"/>
      <c r="P493" s="184">
        <f>O493*H493</f>
        <v>0</v>
      </c>
      <c r="Q493" s="184">
        <v>0</v>
      </c>
      <c r="R493" s="184">
        <f>Q493*H493</f>
        <v>0</v>
      </c>
      <c r="S493" s="184">
        <v>0</v>
      </c>
      <c r="T493" s="185">
        <f>S493*H493</f>
        <v>0</v>
      </c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R493" s="186" t="s">
        <v>137</v>
      </c>
      <c r="AT493" s="186" t="s">
        <v>132</v>
      </c>
      <c r="AU493" s="186" t="s">
        <v>85</v>
      </c>
      <c r="AY493" s="19" t="s">
        <v>130</v>
      </c>
      <c r="BE493" s="187">
        <f>IF(N493="základní",J493,0)</f>
        <v>0</v>
      </c>
      <c r="BF493" s="187">
        <f>IF(N493="snížená",J493,0)</f>
        <v>0</v>
      </c>
      <c r="BG493" s="187">
        <f>IF(N493="zákl. přenesená",J493,0)</f>
        <v>0</v>
      </c>
      <c r="BH493" s="187">
        <f>IF(N493="sníž. přenesená",J493,0)</f>
        <v>0</v>
      </c>
      <c r="BI493" s="187">
        <f>IF(N493="nulová",J493,0)</f>
        <v>0</v>
      </c>
      <c r="BJ493" s="19" t="s">
        <v>83</v>
      </c>
      <c r="BK493" s="187">
        <f>ROUND(I493*H493,2)</f>
        <v>0</v>
      </c>
      <c r="BL493" s="19" t="s">
        <v>137</v>
      </c>
      <c r="BM493" s="186" t="s">
        <v>874</v>
      </c>
    </row>
    <row r="494" spans="1:65" s="13" customFormat="1" ht="11.25">
      <c r="B494" s="193"/>
      <c r="C494" s="194"/>
      <c r="D494" s="195" t="s">
        <v>141</v>
      </c>
      <c r="E494" s="196" t="s">
        <v>21</v>
      </c>
      <c r="F494" s="197" t="s">
        <v>875</v>
      </c>
      <c r="G494" s="194"/>
      <c r="H494" s="198">
        <v>30.4</v>
      </c>
      <c r="I494" s="199"/>
      <c r="J494" s="194"/>
      <c r="K494" s="194"/>
      <c r="L494" s="200"/>
      <c r="M494" s="201"/>
      <c r="N494" s="202"/>
      <c r="O494" s="202"/>
      <c r="P494" s="202"/>
      <c r="Q494" s="202"/>
      <c r="R494" s="202"/>
      <c r="S494" s="202"/>
      <c r="T494" s="203"/>
      <c r="AT494" s="204" t="s">
        <v>141</v>
      </c>
      <c r="AU494" s="204" t="s">
        <v>85</v>
      </c>
      <c r="AV494" s="13" t="s">
        <v>85</v>
      </c>
      <c r="AW494" s="13" t="s">
        <v>36</v>
      </c>
      <c r="AX494" s="13" t="s">
        <v>75</v>
      </c>
      <c r="AY494" s="204" t="s">
        <v>130</v>
      </c>
    </row>
    <row r="495" spans="1:65" s="13" customFormat="1" ht="11.25">
      <c r="B495" s="193"/>
      <c r="C495" s="194"/>
      <c r="D495" s="195" t="s">
        <v>141</v>
      </c>
      <c r="E495" s="196" t="s">
        <v>21</v>
      </c>
      <c r="F495" s="197" t="s">
        <v>876</v>
      </c>
      <c r="G495" s="194"/>
      <c r="H495" s="198">
        <v>44.8</v>
      </c>
      <c r="I495" s="199"/>
      <c r="J495" s="194"/>
      <c r="K495" s="194"/>
      <c r="L495" s="200"/>
      <c r="M495" s="201"/>
      <c r="N495" s="202"/>
      <c r="O495" s="202"/>
      <c r="P495" s="202"/>
      <c r="Q495" s="202"/>
      <c r="R495" s="202"/>
      <c r="S495" s="202"/>
      <c r="T495" s="203"/>
      <c r="AT495" s="204" t="s">
        <v>141</v>
      </c>
      <c r="AU495" s="204" t="s">
        <v>85</v>
      </c>
      <c r="AV495" s="13" t="s">
        <v>85</v>
      </c>
      <c r="AW495" s="13" t="s">
        <v>36</v>
      </c>
      <c r="AX495" s="13" t="s">
        <v>75</v>
      </c>
      <c r="AY495" s="204" t="s">
        <v>130</v>
      </c>
    </row>
    <row r="496" spans="1:65" s="16" customFormat="1" ht="11.25">
      <c r="B496" s="226"/>
      <c r="C496" s="227"/>
      <c r="D496" s="195" t="s">
        <v>141</v>
      </c>
      <c r="E496" s="228" t="s">
        <v>21</v>
      </c>
      <c r="F496" s="229" t="s">
        <v>178</v>
      </c>
      <c r="G496" s="227"/>
      <c r="H496" s="230">
        <v>75.2</v>
      </c>
      <c r="I496" s="231"/>
      <c r="J496" s="227"/>
      <c r="K496" s="227"/>
      <c r="L496" s="232"/>
      <c r="M496" s="233"/>
      <c r="N496" s="234"/>
      <c r="O496" s="234"/>
      <c r="P496" s="234"/>
      <c r="Q496" s="234"/>
      <c r="R496" s="234"/>
      <c r="S496" s="234"/>
      <c r="T496" s="235"/>
      <c r="AT496" s="236" t="s">
        <v>141</v>
      </c>
      <c r="AU496" s="236" t="s">
        <v>85</v>
      </c>
      <c r="AV496" s="16" t="s">
        <v>149</v>
      </c>
      <c r="AW496" s="16" t="s">
        <v>36</v>
      </c>
      <c r="AX496" s="16" t="s">
        <v>75</v>
      </c>
      <c r="AY496" s="236" t="s">
        <v>130</v>
      </c>
    </row>
    <row r="497" spans="1:65" s="13" customFormat="1" ht="22.5">
      <c r="B497" s="193"/>
      <c r="C497" s="194"/>
      <c r="D497" s="195" t="s">
        <v>141</v>
      </c>
      <c r="E497" s="196" t="s">
        <v>21</v>
      </c>
      <c r="F497" s="197" t="s">
        <v>877</v>
      </c>
      <c r="G497" s="194"/>
      <c r="H497" s="198">
        <v>276</v>
      </c>
      <c r="I497" s="199"/>
      <c r="J497" s="194"/>
      <c r="K497" s="194"/>
      <c r="L497" s="200"/>
      <c r="M497" s="201"/>
      <c r="N497" s="202"/>
      <c r="O497" s="202"/>
      <c r="P497" s="202"/>
      <c r="Q497" s="202"/>
      <c r="R497" s="202"/>
      <c r="S497" s="202"/>
      <c r="T497" s="203"/>
      <c r="AT497" s="204" t="s">
        <v>141</v>
      </c>
      <c r="AU497" s="204" t="s">
        <v>85</v>
      </c>
      <c r="AV497" s="13" t="s">
        <v>85</v>
      </c>
      <c r="AW497" s="13" t="s">
        <v>36</v>
      </c>
      <c r="AX497" s="13" t="s">
        <v>75</v>
      </c>
      <c r="AY497" s="204" t="s">
        <v>130</v>
      </c>
    </row>
    <row r="498" spans="1:65" s="16" customFormat="1" ht="11.25">
      <c r="B498" s="226"/>
      <c r="C498" s="227"/>
      <c r="D498" s="195" t="s">
        <v>141</v>
      </c>
      <c r="E498" s="228" t="s">
        <v>21</v>
      </c>
      <c r="F498" s="229" t="s">
        <v>178</v>
      </c>
      <c r="G498" s="227"/>
      <c r="H498" s="230">
        <v>276</v>
      </c>
      <c r="I498" s="231"/>
      <c r="J498" s="227"/>
      <c r="K498" s="227"/>
      <c r="L498" s="232"/>
      <c r="M498" s="233"/>
      <c r="N498" s="234"/>
      <c r="O498" s="234"/>
      <c r="P498" s="234"/>
      <c r="Q498" s="234"/>
      <c r="R498" s="234"/>
      <c r="S498" s="234"/>
      <c r="T498" s="235"/>
      <c r="AT498" s="236" t="s">
        <v>141</v>
      </c>
      <c r="AU498" s="236" t="s">
        <v>85</v>
      </c>
      <c r="AV498" s="16" t="s">
        <v>149</v>
      </c>
      <c r="AW498" s="16" t="s">
        <v>36</v>
      </c>
      <c r="AX498" s="16" t="s">
        <v>75</v>
      </c>
      <c r="AY498" s="236" t="s">
        <v>130</v>
      </c>
    </row>
    <row r="499" spans="1:65" s="15" customFormat="1" ht="11.25">
      <c r="B499" s="215"/>
      <c r="C499" s="216"/>
      <c r="D499" s="195" t="s">
        <v>141</v>
      </c>
      <c r="E499" s="217" t="s">
        <v>21</v>
      </c>
      <c r="F499" s="218" t="s">
        <v>156</v>
      </c>
      <c r="G499" s="216"/>
      <c r="H499" s="219">
        <v>351.2</v>
      </c>
      <c r="I499" s="220"/>
      <c r="J499" s="216"/>
      <c r="K499" s="216"/>
      <c r="L499" s="221"/>
      <c r="M499" s="222"/>
      <c r="N499" s="223"/>
      <c r="O499" s="223"/>
      <c r="P499" s="223"/>
      <c r="Q499" s="223"/>
      <c r="R499" s="223"/>
      <c r="S499" s="223"/>
      <c r="T499" s="224"/>
      <c r="AT499" s="225" t="s">
        <v>141</v>
      </c>
      <c r="AU499" s="225" t="s">
        <v>85</v>
      </c>
      <c r="AV499" s="15" t="s">
        <v>137</v>
      </c>
      <c r="AW499" s="15" t="s">
        <v>36</v>
      </c>
      <c r="AX499" s="15" t="s">
        <v>83</v>
      </c>
      <c r="AY499" s="225" t="s">
        <v>130</v>
      </c>
    </row>
    <row r="500" spans="1:65" s="2" customFormat="1" ht="37.9" customHeight="1">
      <c r="A500" s="36"/>
      <c r="B500" s="37"/>
      <c r="C500" s="175" t="s">
        <v>878</v>
      </c>
      <c r="D500" s="175" t="s">
        <v>132</v>
      </c>
      <c r="E500" s="176" t="s">
        <v>879</v>
      </c>
      <c r="F500" s="177" t="s">
        <v>880</v>
      </c>
      <c r="G500" s="178" t="s">
        <v>243</v>
      </c>
      <c r="H500" s="179">
        <v>351.2</v>
      </c>
      <c r="I500" s="180"/>
      <c r="J500" s="181">
        <f>ROUND(I500*H500,2)</f>
        <v>0</v>
      </c>
      <c r="K500" s="177" t="s">
        <v>136</v>
      </c>
      <c r="L500" s="41"/>
      <c r="M500" s="182" t="s">
        <v>21</v>
      </c>
      <c r="N500" s="183" t="s">
        <v>46</v>
      </c>
      <c r="O500" s="66"/>
      <c r="P500" s="184">
        <f>O500*H500</f>
        <v>0</v>
      </c>
      <c r="Q500" s="184">
        <v>0</v>
      </c>
      <c r="R500" s="184">
        <f>Q500*H500</f>
        <v>0</v>
      </c>
      <c r="S500" s="184">
        <v>0</v>
      </c>
      <c r="T500" s="185">
        <f>S500*H500</f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186" t="s">
        <v>137</v>
      </c>
      <c r="AT500" s="186" t="s">
        <v>132</v>
      </c>
      <c r="AU500" s="186" t="s">
        <v>85</v>
      </c>
      <c r="AY500" s="19" t="s">
        <v>130</v>
      </c>
      <c r="BE500" s="187">
        <f>IF(N500="základní",J500,0)</f>
        <v>0</v>
      </c>
      <c r="BF500" s="187">
        <f>IF(N500="snížená",J500,0)</f>
        <v>0</v>
      </c>
      <c r="BG500" s="187">
        <f>IF(N500="zákl. přenesená",J500,0)</f>
        <v>0</v>
      </c>
      <c r="BH500" s="187">
        <f>IF(N500="sníž. přenesená",J500,0)</f>
        <v>0</v>
      </c>
      <c r="BI500" s="187">
        <f>IF(N500="nulová",J500,0)</f>
        <v>0</v>
      </c>
      <c r="BJ500" s="19" t="s">
        <v>83</v>
      </c>
      <c r="BK500" s="187">
        <f>ROUND(I500*H500,2)</f>
        <v>0</v>
      </c>
      <c r="BL500" s="19" t="s">
        <v>137</v>
      </c>
      <c r="BM500" s="186" t="s">
        <v>881</v>
      </c>
    </row>
    <row r="501" spans="1:65" s="2" customFormat="1" ht="11.25">
      <c r="A501" s="36"/>
      <c r="B501" s="37"/>
      <c r="C501" s="38"/>
      <c r="D501" s="188" t="s">
        <v>139</v>
      </c>
      <c r="E501" s="38"/>
      <c r="F501" s="189" t="s">
        <v>882</v>
      </c>
      <c r="G501" s="38"/>
      <c r="H501" s="38"/>
      <c r="I501" s="190"/>
      <c r="J501" s="38"/>
      <c r="K501" s="38"/>
      <c r="L501" s="41"/>
      <c r="M501" s="191"/>
      <c r="N501" s="192"/>
      <c r="O501" s="66"/>
      <c r="P501" s="66"/>
      <c r="Q501" s="66"/>
      <c r="R501" s="66"/>
      <c r="S501" s="66"/>
      <c r="T501" s="67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T501" s="19" t="s">
        <v>139</v>
      </c>
      <c r="AU501" s="19" t="s">
        <v>85</v>
      </c>
    </row>
    <row r="502" spans="1:65" s="13" customFormat="1" ht="11.25">
      <c r="B502" s="193"/>
      <c r="C502" s="194"/>
      <c r="D502" s="195" t="s">
        <v>141</v>
      </c>
      <c r="E502" s="196" t="s">
        <v>21</v>
      </c>
      <c r="F502" s="197" t="s">
        <v>875</v>
      </c>
      <c r="G502" s="194"/>
      <c r="H502" s="198">
        <v>30.4</v>
      </c>
      <c r="I502" s="199"/>
      <c r="J502" s="194"/>
      <c r="K502" s="194"/>
      <c r="L502" s="200"/>
      <c r="M502" s="201"/>
      <c r="N502" s="202"/>
      <c r="O502" s="202"/>
      <c r="P502" s="202"/>
      <c r="Q502" s="202"/>
      <c r="R502" s="202"/>
      <c r="S502" s="202"/>
      <c r="T502" s="203"/>
      <c r="AT502" s="204" t="s">
        <v>141</v>
      </c>
      <c r="AU502" s="204" t="s">
        <v>85</v>
      </c>
      <c r="AV502" s="13" t="s">
        <v>85</v>
      </c>
      <c r="AW502" s="13" t="s">
        <v>36</v>
      </c>
      <c r="AX502" s="13" t="s">
        <v>75</v>
      </c>
      <c r="AY502" s="204" t="s">
        <v>130</v>
      </c>
    </row>
    <row r="503" spans="1:65" s="13" customFormat="1" ht="11.25">
      <c r="B503" s="193"/>
      <c r="C503" s="194"/>
      <c r="D503" s="195" t="s">
        <v>141</v>
      </c>
      <c r="E503" s="196" t="s">
        <v>21</v>
      </c>
      <c r="F503" s="197" t="s">
        <v>876</v>
      </c>
      <c r="G503" s="194"/>
      <c r="H503" s="198">
        <v>44.8</v>
      </c>
      <c r="I503" s="199"/>
      <c r="J503" s="194"/>
      <c r="K503" s="194"/>
      <c r="L503" s="200"/>
      <c r="M503" s="201"/>
      <c r="N503" s="202"/>
      <c r="O503" s="202"/>
      <c r="P503" s="202"/>
      <c r="Q503" s="202"/>
      <c r="R503" s="202"/>
      <c r="S503" s="202"/>
      <c r="T503" s="203"/>
      <c r="AT503" s="204" t="s">
        <v>141</v>
      </c>
      <c r="AU503" s="204" t="s">
        <v>85</v>
      </c>
      <c r="AV503" s="13" t="s">
        <v>85</v>
      </c>
      <c r="AW503" s="13" t="s">
        <v>36</v>
      </c>
      <c r="AX503" s="13" t="s">
        <v>75</v>
      </c>
      <c r="AY503" s="204" t="s">
        <v>130</v>
      </c>
    </row>
    <row r="504" spans="1:65" s="16" customFormat="1" ht="11.25">
      <c r="B504" s="226"/>
      <c r="C504" s="227"/>
      <c r="D504" s="195" t="s">
        <v>141</v>
      </c>
      <c r="E504" s="228" t="s">
        <v>21</v>
      </c>
      <c r="F504" s="229" t="s">
        <v>178</v>
      </c>
      <c r="G504" s="227"/>
      <c r="H504" s="230">
        <v>75.2</v>
      </c>
      <c r="I504" s="231"/>
      <c r="J504" s="227"/>
      <c r="K504" s="227"/>
      <c r="L504" s="232"/>
      <c r="M504" s="233"/>
      <c r="N504" s="234"/>
      <c r="O504" s="234"/>
      <c r="P504" s="234"/>
      <c r="Q504" s="234"/>
      <c r="R504" s="234"/>
      <c r="S504" s="234"/>
      <c r="T504" s="235"/>
      <c r="AT504" s="236" t="s">
        <v>141</v>
      </c>
      <c r="AU504" s="236" t="s">
        <v>85</v>
      </c>
      <c r="AV504" s="16" t="s">
        <v>149</v>
      </c>
      <c r="AW504" s="16" t="s">
        <v>36</v>
      </c>
      <c r="AX504" s="16" t="s">
        <v>75</v>
      </c>
      <c r="AY504" s="236" t="s">
        <v>130</v>
      </c>
    </row>
    <row r="505" spans="1:65" s="13" customFormat="1" ht="22.5">
      <c r="B505" s="193"/>
      <c r="C505" s="194"/>
      <c r="D505" s="195" t="s">
        <v>141</v>
      </c>
      <c r="E505" s="196" t="s">
        <v>21</v>
      </c>
      <c r="F505" s="197" t="s">
        <v>877</v>
      </c>
      <c r="G505" s="194"/>
      <c r="H505" s="198">
        <v>276</v>
      </c>
      <c r="I505" s="199"/>
      <c r="J505" s="194"/>
      <c r="K505" s="194"/>
      <c r="L505" s="200"/>
      <c r="M505" s="201"/>
      <c r="N505" s="202"/>
      <c r="O505" s="202"/>
      <c r="P505" s="202"/>
      <c r="Q505" s="202"/>
      <c r="R505" s="202"/>
      <c r="S505" s="202"/>
      <c r="T505" s="203"/>
      <c r="AT505" s="204" t="s">
        <v>141</v>
      </c>
      <c r="AU505" s="204" t="s">
        <v>85</v>
      </c>
      <c r="AV505" s="13" t="s">
        <v>85</v>
      </c>
      <c r="AW505" s="13" t="s">
        <v>36</v>
      </c>
      <c r="AX505" s="13" t="s">
        <v>75</v>
      </c>
      <c r="AY505" s="204" t="s">
        <v>130</v>
      </c>
    </row>
    <row r="506" spans="1:65" s="16" customFormat="1" ht="11.25">
      <c r="B506" s="226"/>
      <c r="C506" s="227"/>
      <c r="D506" s="195" t="s">
        <v>141</v>
      </c>
      <c r="E506" s="228" t="s">
        <v>21</v>
      </c>
      <c r="F506" s="229" t="s">
        <v>178</v>
      </c>
      <c r="G506" s="227"/>
      <c r="H506" s="230">
        <v>276</v>
      </c>
      <c r="I506" s="231"/>
      <c r="J506" s="227"/>
      <c r="K506" s="227"/>
      <c r="L506" s="232"/>
      <c r="M506" s="233"/>
      <c r="N506" s="234"/>
      <c r="O506" s="234"/>
      <c r="P506" s="234"/>
      <c r="Q506" s="234"/>
      <c r="R506" s="234"/>
      <c r="S506" s="234"/>
      <c r="T506" s="235"/>
      <c r="AT506" s="236" t="s">
        <v>141</v>
      </c>
      <c r="AU506" s="236" t="s">
        <v>85</v>
      </c>
      <c r="AV506" s="16" t="s">
        <v>149</v>
      </c>
      <c r="AW506" s="16" t="s">
        <v>36</v>
      </c>
      <c r="AX506" s="16" t="s">
        <v>75</v>
      </c>
      <c r="AY506" s="236" t="s">
        <v>130</v>
      </c>
    </row>
    <row r="507" spans="1:65" s="15" customFormat="1" ht="11.25">
      <c r="B507" s="215"/>
      <c r="C507" s="216"/>
      <c r="D507" s="195" t="s">
        <v>141</v>
      </c>
      <c r="E507" s="217" t="s">
        <v>21</v>
      </c>
      <c r="F507" s="218" t="s">
        <v>156</v>
      </c>
      <c r="G507" s="216"/>
      <c r="H507" s="219">
        <v>351.2</v>
      </c>
      <c r="I507" s="220"/>
      <c r="J507" s="216"/>
      <c r="K507" s="216"/>
      <c r="L507" s="221"/>
      <c r="M507" s="222"/>
      <c r="N507" s="223"/>
      <c r="O507" s="223"/>
      <c r="P507" s="223"/>
      <c r="Q507" s="223"/>
      <c r="R507" s="223"/>
      <c r="S507" s="223"/>
      <c r="T507" s="224"/>
      <c r="AT507" s="225" t="s">
        <v>141</v>
      </c>
      <c r="AU507" s="225" t="s">
        <v>85</v>
      </c>
      <c r="AV507" s="15" t="s">
        <v>137</v>
      </c>
      <c r="AW507" s="15" t="s">
        <v>36</v>
      </c>
      <c r="AX507" s="15" t="s">
        <v>83</v>
      </c>
      <c r="AY507" s="225" t="s">
        <v>130</v>
      </c>
    </row>
    <row r="508" spans="1:65" s="2" customFormat="1" ht="24.2" customHeight="1">
      <c r="A508" s="36"/>
      <c r="B508" s="37"/>
      <c r="C508" s="175" t="s">
        <v>883</v>
      </c>
      <c r="D508" s="175" t="s">
        <v>132</v>
      </c>
      <c r="E508" s="176" t="s">
        <v>884</v>
      </c>
      <c r="F508" s="177" t="s">
        <v>885</v>
      </c>
      <c r="G508" s="178" t="s">
        <v>243</v>
      </c>
      <c r="H508" s="179">
        <v>351.2</v>
      </c>
      <c r="I508" s="180"/>
      <c r="J508" s="181">
        <f>ROUND(I508*H508,2)</f>
        <v>0</v>
      </c>
      <c r="K508" s="177" t="s">
        <v>136</v>
      </c>
      <c r="L508" s="41"/>
      <c r="M508" s="182" t="s">
        <v>21</v>
      </c>
      <c r="N508" s="183" t="s">
        <v>46</v>
      </c>
      <c r="O508" s="66"/>
      <c r="P508" s="184">
        <f>O508*H508</f>
        <v>0</v>
      </c>
      <c r="Q508" s="184">
        <v>0</v>
      </c>
      <c r="R508" s="184">
        <f>Q508*H508</f>
        <v>0</v>
      </c>
      <c r="S508" s="184">
        <v>0</v>
      </c>
      <c r="T508" s="185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86" t="s">
        <v>137</v>
      </c>
      <c r="AT508" s="186" t="s">
        <v>132</v>
      </c>
      <c r="AU508" s="186" t="s">
        <v>85</v>
      </c>
      <c r="AY508" s="19" t="s">
        <v>130</v>
      </c>
      <c r="BE508" s="187">
        <f>IF(N508="základní",J508,0)</f>
        <v>0</v>
      </c>
      <c r="BF508" s="187">
        <f>IF(N508="snížená",J508,0)</f>
        <v>0</v>
      </c>
      <c r="BG508" s="187">
        <f>IF(N508="zákl. přenesená",J508,0)</f>
        <v>0</v>
      </c>
      <c r="BH508" s="187">
        <f>IF(N508="sníž. přenesená",J508,0)</f>
        <v>0</v>
      </c>
      <c r="BI508" s="187">
        <f>IF(N508="nulová",J508,0)</f>
        <v>0</v>
      </c>
      <c r="BJ508" s="19" t="s">
        <v>83</v>
      </c>
      <c r="BK508" s="187">
        <f>ROUND(I508*H508,2)</f>
        <v>0</v>
      </c>
      <c r="BL508" s="19" t="s">
        <v>137</v>
      </c>
      <c r="BM508" s="186" t="s">
        <v>886</v>
      </c>
    </row>
    <row r="509" spans="1:65" s="2" customFormat="1" ht="11.25">
      <c r="A509" s="36"/>
      <c r="B509" s="37"/>
      <c r="C509" s="38"/>
      <c r="D509" s="188" t="s">
        <v>139</v>
      </c>
      <c r="E509" s="38"/>
      <c r="F509" s="189" t="s">
        <v>887</v>
      </c>
      <c r="G509" s="38"/>
      <c r="H509" s="38"/>
      <c r="I509" s="190"/>
      <c r="J509" s="38"/>
      <c r="K509" s="38"/>
      <c r="L509" s="41"/>
      <c r="M509" s="191"/>
      <c r="N509" s="192"/>
      <c r="O509" s="66"/>
      <c r="P509" s="66"/>
      <c r="Q509" s="66"/>
      <c r="R509" s="66"/>
      <c r="S509" s="66"/>
      <c r="T509" s="67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T509" s="19" t="s">
        <v>139</v>
      </c>
      <c r="AU509" s="19" t="s">
        <v>85</v>
      </c>
    </row>
    <row r="510" spans="1:65" s="13" customFormat="1" ht="11.25">
      <c r="B510" s="193"/>
      <c r="C510" s="194"/>
      <c r="D510" s="195" t="s">
        <v>141</v>
      </c>
      <c r="E510" s="196" t="s">
        <v>21</v>
      </c>
      <c r="F510" s="197" t="s">
        <v>875</v>
      </c>
      <c r="G510" s="194"/>
      <c r="H510" s="198">
        <v>30.4</v>
      </c>
      <c r="I510" s="199"/>
      <c r="J510" s="194"/>
      <c r="K510" s="194"/>
      <c r="L510" s="200"/>
      <c r="M510" s="201"/>
      <c r="N510" s="202"/>
      <c r="O510" s="202"/>
      <c r="P510" s="202"/>
      <c r="Q510" s="202"/>
      <c r="R510" s="202"/>
      <c r="S510" s="202"/>
      <c r="T510" s="203"/>
      <c r="AT510" s="204" t="s">
        <v>141</v>
      </c>
      <c r="AU510" s="204" t="s">
        <v>85</v>
      </c>
      <c r="AV510" s="13" t="s">
        <v>85</v>
      </c>
      <c r="AW510" s="13" t="s">
        <v>36</v>
      </c>
      <c r="AX510" s="13" t="s">
        <v>75</v>
      </c>
      <c r="AY510" s="204" t="s">
        <v>130</v>
      </c>
    </row>
    <row r="511" spans="1:65" s="13" customFormat="1" ht="11.25">
      <c r="B511" s="193"/>
      <c r="C511" s="194"/>
      <c r="D511" s="195" t="s">
        <v>141</v>
      </c>
      <c r="E511" s="196" t="s">
        <v>21</v>
      </c>
      <c r="F511" s="197" t="s">
        <v>876</v>
      </c>
      <c r="G511" s="194"/>
      <c r="H511" s="198">
        <v>44.8</v>
      </c>
      <c r="I511" s="199"/>
      <c r="J511" s="194"/>
      <c r="K511" s="194"/>
      <c r="L511" s="200"/>
      <c r="M511" s="201"/>
      <c r="N511" s="202"/>
      <c r="O511" s="202"/>
      <c r="P511" s="202"/>
      <c r="Q511" s="202"/>
      <c r="R511" s="202"/>
      <c r="S511" s="202"/>
      <c r="T511" s="203"/>
      <c r="AT511" s="204" t="s">
        <v>141</v>
      </c>
      <c r="AU511" s="204" t="s">
        <v>85</v>
      </c>
      <c r="AV511" s="13" t="s">
        <v>85</v>
      </c>
      <c r="AW511" s="13" t="s">
        <v>36</v>
      </c>
      <c r="AX511" s="13" t="s">
        <v>75</v>
      </c>
      <c r="AY511" s="204" t="s">
        <v>130</v>
      </c>
    </row>
    <row r="512" spans="1:65" s="16" customFormat="1" ht="11.25">
      <c r="B512" s="226"/>
      <c r="C512" s="227"/>
      <c r="D512" s="195" t="s">
        <v>141</v>
      </c>
      <c r="E512" s="228" t="s">
        <v>21</v>
      </c>
      <c r="F512" s="229" t="s">
        <v>178</v>
      </c>
      <c r="G512" s="227"/>
      <c r="H512" s="230">
        <v>75.2</v>
      </c>
      <c r="I512" s="231"/>
      <c r="J512" s="227"/>
      <c r="K512" s="227"/>
      <c r="L512" s="232"/>
      <c r="M512" s="233"/>
      <c r="N512" s="234"/>
      <c r="O512" s="234"/>
      <c r="P512" s="234"/>
      <c r="Q512" s="234"/>
      <c r="R512" s="234"/>
      <c r="S512" s="234"/>
      <c r="T512" s="235"/>
      <c r="AT512" s="236" t="s">
        <v>141</v>
      </c>
      <c r="AU512" s="236" t="s">
        <v>85</v>
      </c>
      <c r="AV512" s="16" t="s">
        <v>149</v>
      </c>
      <c r="AW512" s="16" t="s">
        <v>36</v>
      </c>
      <c r="AX512" s="16" t="s">
        <v>75</v>
      </c>
      <c r="AY512" s="236" t="s">
        <v>130</v>
      </c>
    </row>
    <row r="513" spans="1:65" s="13" customFormat="1" ht="22.5">
      <c r="B513" s="193"/>
      <c r="C513" s="194"/>
      <c r="D513" s="195" t="s">
        <v>141</v>
      </c>
      <c r="E513" s="196" t="s">
        <v>21</v>
      </c>
      <c r="F513" s="197" t="s">
        <v>877</v>
      </c>
      <c r="G513" s="194"/>
      <c r="H513" s="198">
        <v>276</v>
      </c>
      <c r="I513" s="199"/>
      <c r="J513" s="194"/>
      <c r="K513" s="194"/>
      <c r="L513" s="200"/>
      <c r="M513" s="201"/>
      <c r="N513" s="202"/>
      <c r="O513" s="202"/>
      <c r="P513" s="202"/>
      <c r="Q513" s="202"/>
      <c r="R513" s="202"/>
      <c r="S513" s="202"/>
      <c r="T513" s="203"/>
      <c r="AT513" s="204" t="s">
        <v>141</v>
      </c>
      <c r="AU513" s="204" t="s">
        <v>85</v>
      </c>
      <c r="AV513" s="13" t="s">
        <v>85</v>
      </c>
      <c r="AW513" s="13" t="s">
        <v>36</v>
      </c>
      <c r="AX513" s="13" t="s">
        <v>75</v>
      </c>
      <c r="AY513" s="204" t="s">
        <v>130</v>
      </c>
    </row>
    <row r="514" spans="1:65" s="16" customFormat="1" ht="11.25">
      <c r="B514" s="226"/>
      <c r="C514" s="227"/>
      <c r="D514" s="195" t="s">
        <v>141</v>
      </c>
      <c r="E514" s="228" t="s">
        <v>21</v>
      </c>
      <c r="F514" s="229" t="s">
        <v>178</v>
      </c>
      <c r="G514" s="227"/>
      <c r="H514" s="230">
        <v>276</v>
      </c>
      <c r="I514" s="231"/>
      <c r="J514" s="227"/>
      <c r="K514" s="227"/>
      <c r="L514" s="232"/>
      <c r="M514" s="233"/>
      <c r="N514" s="234"/>
      <c r="O514" s="234"/>
      <c r="P514" s="234"/>
      <c r="Q514" s="234"/>
      <c r="R514" s="234"/>
      <c r="S514" s="234"/>
      <c r="T514" s="235"/>
      <c r="AT514" s="236" t="s">
        <v>141</v>
      </c>
      <c r="AU514" s="236" t="s">
        <v>85</v>
      </c>
      <c r="AV514" s="16" t="s">
        <v>149</v>
      </c>
      <c r="AW514" s="16" t="s">
        <v>36</v>
      </c>
      <c r="AX514" s="16" t="s">
        <v>75</v>
      </c>
      <c r="AY514" s="236" t="s">
        <v>130</v>
      </c>
    </row>
    <row r="515" spans="1:65" s="15" customFormat="1" ht="11.25">
      <c r="B515" s="215"/>
      <c r="C515" s="216"/>
      <c r="D515" s="195" t="s">
        <v>141</v>
      </c>
      <c r="E515" s="217" t="s">
        <v>21</v>
      </c>
      <c r="F515" s="218" t="s">
        <v>156</v>
      </c>
      <c r="G515" s="216"/>
      <c r="H515" s="219">
        <v>351.2</v>
      </c>
      <c r="I515" s="220"/>
      <c r="J515" s="216"/>
      <c r="K515" s="216"/>
      <c r="L515" s="221"/>
      <c r="M515" s="222"/>
      <c r="N515" s="223"/>
      <c r="O515" s="223"/>
      <c r="P515" s="223"/>
      <c r="Q515" s="223"/>
      <c r="R515" s="223"/>
      <c r="S515" s="223"/>
      <c r="T515" s="224"/>
      <c r="AT515" s="225" t="s">
        <v>141</v>
      </c>
      <c r="AU515" s="225" t="s">
        <v>85</v>
      </c>
      <c r="AV515" s="15" t="s">
        <v>137</v>
      </c>
      <c r="AW515" s="15" t="s">
        <v>36</v>
      </c>
      <c r="AX515" s="15" t="s">
        <v>83</v>
      </c>
      <c r="AY515" s="225" t="s">
        <v>130</v>
      </c>
    </row>
    <row r="516" spans="1:65" s="12" customFormat="1" ht="22.9" customHeight="1">
      <c r="B516" s="159"/>
      <c r="C516" s="160"/>
      <c r="D516" s="161" t="s">
        <v>74</v>
      </c>
      <c r="E516" s="173" t="s">
        <v>888</v>
      </c>
      <c r="F516" s="173" t="s">
        <v>889</v>
      </c>
      <c r="G516" s="160"/>
      <c r="H516" s="160"/>
      <c r="I516" s="163"/>
      <c r="J516" s="174">
        <f>BK516</f>
        <v>0</v>
      </c>
      <c r="K516" s="160"/>
      <c r="L516" s="165"/>
      <c r="M516" s="166"/>
      <c r="N516" s="167"/>
      <c r="O516" s="167"/>
      <c r="P516" s="168">
        <f>SUM(P517:P528)</f>
        <v>0</v>
      </c>
      <c r="Q516" s="167"/>
      <c r="R516" s="168">
        <f>SUM(R517:R528)</f>
        <v>0</v>
      </c>
      <c r="S516" s="167"/>
      <c r="T516" s="169">
        <f>SUM(T517:T528)</f>
        <v>0</v>
      </c>
      <c r="AR516" s="170" t="s">
        <v>83</v>
      </c>
      <c r="AT516" s="171" t="s">
        <v>74</v>
      </c>
      <c r="AU516" s="171" t="s">
        <v>83</v>
      </c>
      <c r="AY516" s="170" t="s">
        <v>130</v>
      </c>
      <c r="BK516" s="172">
        <f>SUM(BK517:BK528)</f>
        <v>0</v>
      </c>
    </row>
    <row r="517" spans="1:65" s="2" customFormat="1" ht="37.9" customHeight="1">
      <c r="A517" s="36"/>
      <c r="B517" s="37"/>
      <c r="C517" s="175" t="s">
        <v>890</v>
      </c>
      <c r="D517" s="175" t="s">
        <v>132</v>
      </c>
      <c r="E517" s="176" t="s">
        <v>891</v>
      </c>
      <c r="F517" s="177" t="s">
        <v>892</v>
      </c>
      <c r="G517" s="178" t="s">
        <v>345</v>
      </c>
      <c r="H517" s="179">
        <v>181.77</v>
      </c>
      <c r="I517" s="180"/>
      <c r="J517" s="181">
        <f>ROUND(I517*H517,2)</f>
        <v>0</v>
      </c>
      <c r="K517" s="177" t="s">
        <v>136</v>
      </c>
      <c r="L517" s="41"/>
      <c r="M517" s="182" t="s">
        <v>21</v>
      </c>
      <c r="N517" s="183" t="s">
        <v>46</v>
      </c>
      <c r="O517" s="66"/>
      <c r="P517" s="184">
        <f>O517*H517</f>
        <v>0</v>
      </c>
      <c r="Q517" s="184">
        <v>0</v>
      </c>
      <c r="R517" s="184">
        <f>Q517*H517</f>
        <v>0</v>
      </c>
      <c r="S517" s="184">
        <v>0</v>
      </c>
      <c r="T517" s="185">
        <f>S517*H517</f>
        <v>0</v>
      </c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R517" s="186" t="s">
        <v>137</v>
      </c>
      <c r="AT517" s="186" t="s">
        <v>132</v>
      </c>
      <c r="AU517" s="186" t="s">
        <v>85</v>
      </c>
      <c r="AY517" s="19" t="s">
        <v>130</v>
      </c>
      <c r="BE517" s="187">
        <f>IF(N517="základní",J517,0)</f>
        <v>0</v>
      </c>
      <c r="BF517" s="187">
        <f>IF(N517="snížená",J517,0)</f>
        <v>0</v>
      </c>
      <c r="BG517" s="187">
        <f>IF(N517="zákl. přenesená",J517,0)</f>
        <v>0</v>
      </c>
      <c r="BH517" s="187">
        <f>IF(N517="sníž. přenesená",J517,0)</f>
        <v>0</v>
      </c>
      <c r="BI517" s="187">
        <f>IF(N517="nulová",J517,0)</f>
        <v>0</v>
      </c>
      <c r="BJ517" s="19" t="s">
        <v>83</v>
      </c>
      <c r="BK517" s="187">
        <f>ROUND(I517*H517,2)</f>
        <v>0</v>
      </c>
      <c r="BL517" s="19" t="s">
        <v>137</v>
      </c>
      <c r="BM517" s="186" t="s">
        <v>893</v>
      </c>
    </row>
    <row r="518" spans="1:65" s="2" customFormat="1" ht="11.25">
      <c r="A518" s="36"/>
      <c r="B518" s="37"/>
      <c r="C518" s="38"/>
      <c r="D518" s="188" t="s">
        <v>139</v>
      </c>
      <c r="E518" s="38"/>
      <c r="F518" s="189" t="s">
        <v>894</v>
      </c>
      <c r="G518" s="38"/>
      <c r="H518" s="38"/>
      <c r="I518" s="190"/>
      <c r="J518" s="38"/>
      <c r="K518" s="38"/>
      <c r="L518" s="41"/>
      <c r="M518" s="191"/>
      <c r="N518" s="192"/>
      <c r="O518" s="66"/>
      <c r="P518" s="66"/>
      <c r="Q518" s="66"/>
      <c r="R518" s="66"/>
      <c r="S518" s="66"/>
      <c r="T518" s="67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T518" s="19" t="s">
        <v>139</v>
      </c>
      <c r="AU518" s="19" t="s">
        <v>85</v>
      </c>
    </row>
    <row r="519" spans="1:65" s="2" customFormat="1" ht="49.15" customHeight="1">
      <c r="A519" s="36"/>
      <c r="B519" s="37"/>
      <c r="C519" s="175" t="s">
        <v>895</v>
      </c>
      <c r="D519" s="175" t="s">
        <v>132</v>
      </c>
      <c r="E519" s="176" t="s">
        <v>896</v>
      </c>
      <c r="F519" s="177" t="s">
        <v>897</v>
      </c>
      <c r="G519" s="178" t="s">
        <v>345</v>
      </c>
      <c r="H519" s="179">
        <v>694.46699999999998</v>
      </c>
      <c r="I519" s="180"/>
      <c r="J519" s="181">
        <f>ROUND(I519*H519,2)</f>
        <v>0</v>
      </c>
      <c r="K519" s="177" t="s">
        <v>136</v>
      </c>
      <c r="L519" s="41"/>
      <c r="M519" s="182" t="s">
        <v>21</v>
      </c>
      <c r="N519" s="183" t="s">
        <v>46</v>
      </c>
      <c r="O519" s="66"/>
      <c r="P519" s="184">
        <f>O519*H519</f>
        <v>0</v>
      </c>
      <c r="Q519" s="184">
        <v>0</v>
      </c>
      <c r="R519" s="184">
        <f>Q519*H519</f>
        <v>0</v>
      </c>
      <c r="S519" s="184">
        <v>0</v>
      </c>
      <c r="T519" s="185">
        <f>S519*H519</f>
        <v>0</v>
      </c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R519" s="186" t="s">
        <v>137</v>
      </c>
      <c r="AT519" s="186" t="s">
        <v>132</v>
      </c>
      <c r="AU519" s="186" t="s">
        <v>85</v>
      </c>
      <c r="AY519" s="19" t="s">
        <v>130</v>
      </c>
      <c r="BE519" s="187">
        <f>IF(N519="základní",J519,0)</f>
        <v>0</v>
      </c>
      <c r="BF519" s="187">
        <f>IF(N519="snížená",J519,0)</f>
        <v>0</v>
      </c>
      <c r="BG519" s="187">
        <f>IF(N519="zákl. přenesená",J519,0)</f>
        <v>0</v>
      </c>
      <c r="BH519" s="187">
        <f>IF(N519="sníž. přenesená",J519,0)</f>
        <v>0</v>
      </c>
      <c r="BI519" s="187">
        <f>IF(N519="nulová",J519,0)</f>
        <v>0</v>
      </c>
      <c r="BJ519" s="19" t="s">
        <v>83</v>
      </c>
      <c r="BK519" s="187">
        <f>ROUND(I519*H519,2)</f>
        <v>0</v>
      </c>
      <c r="BL519" s="19" t="s">
        <v>137</v>
      </c>
      <c r="BM519" s="186" t="s">
        <v>898</v>
      </c>
    </row>
    <row r="520" spans="1:65" s="2" customFormat="1" ht="11.25">
      <c r="A520" s="36"/>
      <c r="B520" s="37"/>
      <c r="C520" s="38"/>
      <c r="D520" s="188" t="s">
        <v>139</v>
      </c>
      <c r="E520" s="38"/>
      <c r="F520" s="189" t="s">
        <v>899</v>
      </c>
      <c r="G520" s="38"/>
      <c r="H520" s="38"/>
      <c r="I520" s="190"/>
      <c r="J520" s="38"/>
      <c r="K520" s="38"/>
      <c r="L520" s="41"/>
      <c r="M520" s="191"/>
      <c r="N520" s="192"/>
      <c r="O520" s="66"/>
      <c r="P520" s="66"/>
      <c r="Q520" s="66"/>
      <c r="R520" s="66"/>
      <c r="S520" s="66"/>
      <c r="T520" s="67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T520" s="19" t="s">
        <v>139</v>
      </c>
      <c r="AU520" s="19" t="s">
        <v>85</v>
      </c>
    </row>
    <row r="521" spans="1:65" s="13" customFormat="1" ht="11.25">
      <c r="B521" s="193"/>
      <c r="C521" s="194"/>
      <c r="D521" s="195" t="s">
        <v>141</v>
      </c>
      <c r="E521" s="196" t="s">
        <v>21</v>
      </c>
      <c r="F521" s="197" t="s">
        <v>900</v>
      </c>
      <c r="G521" s="194"/>
      <c r="H521" s="198">
        <v>694.46699999999998</v>
      </c>
      <c r="I521" s="199"/>
      <c r="J521" s="194"/>
      <c r="K521" s="194"/>
      <c r="L521" s="200"/>
      <c r="M521" s="201"/>
      <c r="N521" s="202"/>
      <c r="O521" s="202"/>
      <c r="P521" s="202"/>
      <c r="Q521" s="202"/>
      <c r="R521" s="202"/>
      <c r="S521" s="202"/>
      <c r="T521" s="203"/>
      <c r="AT521" s="204" t="s">
        <v>141</v>
      </c>
      <c r="AU521" s="204" t="s">
        <v>85</v>
      </c>
      <c r="AV521" s="13" t="s">
        <v>85</v>
      </c>
      <c r="AW521" s="13" t="s">
        <v>36</v>
      </c>
      <c r="AX521" s="13" t="s">
        <v>83</v>
      </c>
      <c r="AY521" s="204" t="s">
        <v>130</v>
      </c>
    </row>
    <row r="522" spans="1:65" s="2" customFormat="1" ht="44.25" customHeight="1">
      <c r="A522" s="36"/>
      <c r="B522" s="37"/>
      <c r="C522" s="175" t="s">
        <v>901</v>
      </c>
      <c r="D522" s="175" t="s">
        <v>132</v>
      </c>
      <c r="E522" s="176" t="s">
        <v>902</v>
      </c>
      <c r="F522" s="177" t="s">
        <v>903</v>
      </c>
      <c r="G522" s="178" t="s">
        <v>345</v>
      </c>
      <c r="H522" s="179">
        <v>6.4000000000000001E-2</v>
      </c>
      <c r="I522" s="180"/>
      <c r="J522" s="181">
        <f>ROUND(I522*H522,2)</f>
        <v>0</v>
      </c>
      <c r="K522" s="177" t="s">
        <v>136</v>
      </c>
      <c r="L522" s="41"/>
      <c r="M522" s="182" t="s">
        <v>21</v>
      </c>
      <c r="N522" s="183" t="s">
        <v>46</v>
      </c>
      <c r="O522" s="66"/>
      <c r="P522" s="184">
        <f>O522*H522</f>
        <v>0</v>
      </c>
      <c r="Q522" s="184">
        <v>0</v>
      </c>
      <c r="R522" s="184">
        <f>Q522*H522</f>
        <v>0</v>
      </c>
      <c r="S522" s="184">
        <v>0</v>
      </c>
      <c r="T522" s="185">
        <f>S522*H522</f>
        <v>0</v>
      </c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R522" s="186" t="s">
        <v>137</v>
      </c>
      <c r="AT522" s="186" t="s">
        <v>132</v>
      </c>
      <c r="AU522" s="186" t="s">
        <v>85</v>
      </c>
      <c r="AY522" s="19" t="s">
        <v>130</v>
      </c>
      <c r="BE522" s="187">
        <f>IF(N522="základní",J522,0)</f>
        <v>0</v>
      </c>
      <c r="BF522" s="187">
        <f>IF(N522="snížená",J522,0)</f>
        <v>0</v>
      </c>
      <c r="BG522" s="187">
        <f>IF(N522="zákl. přenesená",J522,0)</f>
        <v>0</v>
      </c>
      <c r="BH522" s="187">
        <f>IF(N522="sníž. přenesená",J522,0)</f>
        <v>0</v>
      </c>
      <c r="BI522" s="187">
        <f>IF(N522="nulová",J522,0)</f>
        <v>0</v>
      </c>
      <c r="BJ522" s="19" t="s">
        <v>83</v>
      </c>
      <c r="BK522" s="187">
        <f>ROUND(I522*H522,2)</f>
        <v>0</v>
      </c>
      <c r="BL522" s="19" t="s">
        <v>137</v>
      </c>
      <c r="BM522" s="186" t="s">
        <v>904</v>
      </c>
    </row>
    <row r="523" spans="1:65" s="2" customFormat="1" ht="11.25">
      <c r="A523" s="36"/>
      <c r="B523" s="37"/>
      <c r="C523" s="38"/>
      <c r="D523" s="188" t="s">
        <v>139</v>
      </c>
      <c r="E523" s="38"/>
      <c r="F523" s="189" t="s">
        <v>905</v>
      </c>
      <c r="G523" s="38"/>
      <c r="H523" s="38"/>
      <c r="I523" s="190"/>
      <c r="J523" s="38"/>
      <c r="K523" s="38"/>
      <c r="L523" s="41"/>
      <c r="M523" s="191"/>
      <c r="N523" s="192"/>
      <c r="O523" s="66"/>
      <c r="P523" s="66"/>
      <c r="Q523" s="66"/>
      <c r="R523" s="66"/>
      <c r="S523" s="66"/>
      <c r="T523" s="67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T523" s="19" t="s">
        <v>139</v>
      </c>
      <c r="AU523" s="19" t="s">
        <v>85</v>
      </c>
    </row>
    <row r="524" spans="1:65" s="2" customFormat="1" ht="44.25" customHeight="1">
      <c r="A524" s="36"/>
      <c r="B524" s="37"/>
      <c r="C524" s="175" t="s">
        <v>906</v>
      </c>
      <c r="D524" s="175" t="s">
        <v>132</v>
      </c>
      <c r="E524" s="176" t="s">
        <v>907</v>
      </c>
      <c r="F524" s="177" t="s">
        <v>344</v>
      </c>
      <c r="G524" s="178" t="s">
        <v>345</v>
      </c>
      <c r="H524" s="179">
        <v>24.22</v>
      </c>
      <c r="I524" s="180"/>
      <c r="J524" s="181">
        <f>ROUND(I524*H524,2)</f>
        <v>0</v>
      </c>
      <c r="K524" s="177" t="s">
        <v>136</v>
      </c>
      <c r="L524" s="41"/>
      <c r="M524" s="182" t="s">
        <v>21</v>
      </c>
      <c r="N524" s="183" t="s">
        <v>46</v>
      </c>
      <c r="O524" s="66"/>
      <c r="P524" s="184">
        <f>O524*H524</f>
        <v>0</v>
      </c>
      <c r="Q524" s="184">
        <v>0</v>
      </c>
      <c r="R524" s="184">
        <f>Q524*H524</f>
        <v>0</v>
      </c>
      <c r="S524" s="184">
        <v>0</v>
      </c>
      <c r="T524" s="185">
        <f>S524*H524</f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186" t="s">
        <v>137</v>
      </c>
      <c r="AT524" s="186" t="s">
        <v>132</v>
      </c>
      <c r="AU524" s="186" t="s">
        <v>85</v>
      </c>
      <c r="AY524" s="19" t="s">
        <v>130</v>
      </c>
      <c r="BE524" s="187">
        <f>IF(N524="základní",J524,0)</f>
        <v>0</v>
      </c>
      <c r="BF524" s="187">
        <f>IF(N524="snížená",J524,0)</f>
        <v>0</v>
      </c>
      <c r="BG524" s="187">
        <f>IF(N524="zákl. přenesená",J524,0)</f>
        <v>0</v>
      </c>
      <c r="BH524" s="187">
        <f>IF(N524="sníž. přenesená",J524,0)</f>
        <v>0</v>
      </c>
      <c r="BI524" s="187">
        <f>IF(N524="nulová",J524,0)</f>
        <v>0</v>
      </c>
      <c r="BJ524" s="19" t="s">
        <v>83</v>
      </c>
      <c r="BK524" s="187">
        <f>ROUND(I524*H524,2)</f>
        <v>0</v>
      </c>
      <c r="BL524" s="19" t="s">
        <v>137</v>
      </c>
      <c r="BM524" s="186" t="s">
        <v>908</v>
      </c>
    </row>
    <row r="525" spans="1:65" s="2" customFormat="1" ht="11.25">
      <c r="A525" s="36"/>
      <c r="B525" s="37"/>
      <c r="C525" s="38"/>
      <c r="D525" s="188" t="s">
        <v>139</v>
      </c>
      <c r="E525" s="38"/>
      <c r="F525" s="189" t="s">
        <v>909</v>
      </c>
      <c r="G525" s="38"/>
      <c r="H525" s="38"/>
      <c r="I525" s="190"/>
      <c r="J525" s="38"/>
      <c r="K525" s="38"/>
      <c r="L525" s="41"/>
      <c r="M525" s="191"/>
      <c r="N525" s="192"/>
      <c r="O525" s="66"/>
      <c r="P525" s="66"/>
      <c r="Q525" s="66"/>
      <c r="R525" s="66"/>
      <c r="S525" s="66"/>
      <c r="T525" s="67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T525" s="19" t="s">
        <v>139</v>
      </c>
      <c r="AU525" s="19" t="s">
        <v>85</v>
      </c>
    </row>
    <row r="526" spans="1:65" s="2" customFormat="1" ht="44.25" customHeight="1">
      <c r="A526" s="36"/>
      <c r="B526" s="37"/>
      <c r="C526" s="175" t="s">
        <v>910</v>
      </c>
      <c r="D526" s="175" t="s">
        <v>132</v>
      </c>
      <c r="E526" s="176" t="s">
        <v>911</v>
      </c>
      <c r="F526" s="177" t="s">
        <v>912</v>
      </c>
      <c r="G526" s="178" t="s">
        <v>345</v>
      </c>
      <c r="H526" s="179">
        <v>52.878999999999998</v>
      </c>
      <c r="I526" s="180"/>
      <c r="J526" s="181">
        <f>ROUND(I526*H526,2)</f>
        <v>0</v>
      </c>
      <c r="K526" s="177" t="s">
        <v>136</v>
      </c>
      <c r="L526" s="41"/>
      <c r="M526" s="182" t="s">
        <v>21</v>
      </c>
      <c r="N526" s="183" t="s">
        <v>46</v>
      </c>
      <c r="O526" s="66"/>
      <c r="P526" s="184">
        <f>O526*H526</f>
        <v>0</v>
      </c>
      <c r="Q526" s="184">
        <v>0</v>
      </c>
      <c r="R526" s="184">
        <f>Q526*H526</f>
        <v>0</v>
      </c>
      <c r="S526" s="184">
        <v>0</v>
      </c>
      <c r="T526" s="185">
        <f>S526*H526</f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186" t="s">
        <v>137</v>
      </c>
      <c r="AT526" s="186" t="s">
        <v>132</v>
      </c>
      <c r="AU526" s="186" t="s">
        <v>85</v>
      </c>
      <c r="AY526" s="19" t="s">
        <v>130</v>
      </c>
      <c r="BE526" s="187">
        <f>IF(N526="základní",J526,0)</f>
        <v>0</v>
      </c>
      <c r="BF526" s="187">
        <f>IF(N526="snížená",J526,0)</f>
        <v>0</v>
      </c>
      <c r="BG526" s="187">
        <f>IF(N526="zákl. přenesená",J526,0)</f>
        <v>0</v>
      </c>
      <c r="BH526" s="187">
        <f>IF(N526="sníž. přenesená",J526,0)</f>
        <v>0</v>
      </c>
      <c r="BI526" s="187">
        <f>IF(N526="nulová",J526,0)</f>
        <v>0</v>
      </c>
      <c r="BJ526" s="19" t="s">
        <v>83</v>
      </c>
      <c r="BK526" s="187">
        <f>ROUND(I526*H526,2)</f>
        <v>0</v>
      </c>
      <c r="BL526" s="19" t="s">
        <v>137</v>
      </c>
      <c r="BM526" s="186" t="s">
        <v>913</v>
      </c>
    </row>
    <row r="527" spans="1:65" s="2" customFormat="1" ht="11.25">
      <c r="A527" s="36"/>
      <c r="B527" s="37"/>
      <c r="C527" s="38"/>
      <c r="D527" s="188" t="s">
        <v>139</v>
      </c>
      <c r="E527" s="38"/>
      <c r="F527" s="189" t="s">
        <v>914</v>
      </c>
      <c r="G527" s="38"/>
      <c r="H527" s="38"/>
      <c r="I527" s="190"/>
      <c r="J527" s="38"/>
      <c r="K527" s="38"/>
      <c r="L527" s="41"/>
      <c r="M527" s="191"/>
      <c r="N527" s="192"/>
      <c r="O527" s="66"/>
      <c r="P527" s="66"/>
      <c r="Q527" s="66"/>
      <c r="R527" s="66"/>
      <c r="S527" s="66"/>
      <c r="T527" s="67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T527" s="19" t="s">
        <v>139</v>
      </c>
      <c r="AU527" s="19" t="s">
        <v>85</v>
      </c>
    </row>
    <row r="528" spans="1:65" s="13" customFormat="1" ht="11.25">
      <c r="B528" s="193"/>
      <c r="C528" s="194"/>
      <c r="D528" s="195" t="s">
        <v>141</v>
      </c>
      <c r="E528" s="196" t="s">
        <v>21</v>
      </c>
      <c r="F528" s="197" t="s">
        <v>915</v>
      </c>
      <c r="G528" s="194"/>
      <c r="H528" s="198">
        <v>52.878999999999998</v>
      </c>
      <c r="I528" s="199"/>
      <c r="J528" s="194"/>
      <c r="K528" s="194"/>
      <c r="L528" s="200"/>
      <c r="M528" s="201"/>
      <c r="N528" s="202"/>
      <c r="O528" s="202"/>
      <c r="P528" s="202"/>
      <c r="Q528" s="202"/>
      <c r="R528" s="202"/>
      <c r="S528" s="202"/>
      <c r="T528" s="203"/>
      <c r="AT528" s="204" t="s">
        <v>141</v>
      </c>
      <c r="AU528" s="204" t="s">
        <v>85</v>
      </c>
      <c r="AV528" s="13" t="s">
        <v>85</v>
      </c>
      <c r="AW528" s="13" t="s">
        <v>36</v>
      </c>
      <c r="AX528" s="13" t="s">
        <v>83</v>
      </c>
      <c r="AY528" s="204" t="s">
        <v>130</v>
      </c>
    </row>
    <row r="529" spans="1:65" s="12" customFormat="1" ht="22.9" customHeight="1">
      <c r="B529" s="159"/>
      <c r="C529" s="160"/>
      <c r="D529" s="161" t="s">
        <v>74</v>
      </c>
      <c r="E529" s="173" t="s">
        <v>916</v>
      </c>
      <c r="F529" s="173" t="s">
        <v>917</v>
      </c>
      <c r="G529" s="160"/>
      <c r="H529" s="160"/>
      <c r="I529" s="163"/>
      <c r="J529" s="174">
        <f>BK529</f>
        <v>0</v>
      </c>
      <c r="K529" s="160"/>
      <c r="L529" s="165"/>
      <c r="M529" s="166"/>
      <c r="N529" s="167"/>
      <c r="O529" s="167"/>
      <c r="P529" s="168">
        <f>SUM(P530:P531)</f>
        <v>0</v>
      </c>
      <c r="Q529" s="167"/>
      <c r="R529" s="168">
        <f>SUM(R530:R531)</f>
        <v>0</v>
      </c>
      <c r="S529" s="167"/>
      <c r="T529" s="169">
        <f>SUM(T530:T531)</f>
        <v>0</v>
      </c>
      <c r="AR529" s="170" t="s">
        <v>83</v>
      </c>
      <c r="AT529" s="171" t="s">
        <v>74</v>
      </c>
      <c r="AU529" s="171" t="s">
        <v>83</v>
      </c>
      <c r="AY529" s="170" t="s">
        <v>130</v>
      </c>
      <c r="BK529" s="172">
        <f>SUM(BK530:BK531)</f>
        <v>0</v>
      </c>
    </row>
    <row r="530" spans="1:65" s="2" customFormat="1" ht="49.15" customHeight="1">
      <c r="A530" s="36"/>
      <c r="B530" s="37"/>
      <c r="C530" s="175" t="s">
        <v>918</v>
      </c>
      <c r="D530" s="175" t="s">
        <v>132</v>
      </c>
      <c r="E530" s="176" t="s">
        <v>919</v>
      </c>
      <c r="F530" s="177" t="s">
        <v>920</v>
      </c>
      <c r="G530" s="178" t="s">
        <v>345</v>
      </c>
      <c r="H530" s="179">
        <v>594.471</v>
      </c>
      <c r="I530" s="180"/>
      <c r="J530" s="181">
        <f>ROUND(I530*H530,2)</f>
        <v>0</v>
      </c>
      <c r="K530" s="177" t="s">
        <v>136</v>
      </c>
      <c r="L530" s="41"/>
      <c r="M530" s="182" t="s">
        <v>21</v>
      </c>
      <c r="N530" s="183" t="s">
        <v>46</v>
      </c>
      <c r="O530" s="66"/>
      <c r="P530" s="184">
        <f>O530*H530</f>
        <v>0</v>
      </c>
      <c r="Q530" s="184">
        <v>0</v>
      </c>
      <c r="R530" s="184">
        <f>Q530*H530</f>
        <v>0</v>
      </c>
      <c r="S530" s="184">
        <v>0</v>
      </c>
      <c r="T530" s="185">
        <f>S530*H530</f>
        <v>0</v>
      </c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R530" s="186" t="s">
        <v>137</v>
      </c>
      <c r="AT530" s="186" t="s">
        <v>132</v>
      </c>
      <c r="AU530" s="186" t="s">
        <v>85</v>
      </c>
      <c r="AY530" s="19" t="s">
        <v>130</v>
      </c>
      <c r="BE530" s="187">
        <f>IF(N530="základní",J530,0)</f>
        <v>0</v>
      </c>
      <c r="BF530" s="187">
        <f>IF(N530="snížená",J530,0)</f>
        <v>0</v>
      </c>
      <c r="BG530" s="187">
        <f>IF(N530="zákl. přenesená",J530,0)</f>
        <v>0</v>
      </c>
      <c r="BH530" s="187">
        <f>IF(N530="sníž. přenesená",J530,0)</f>
        <v>0</v>
      </c>
      <c r="BI530" s="187">
        <f>IF(N530="nulová",J530,0)</f>
        <v>0</v>
      </c>
      <c r="BJ530" s="19" t="s">
        <v>83</v>
      </c>
      <c r="BK530" s="187">
        <f>ROUND(I530*H530,2)</f>
        <v>0</v>
      </c>
      <c r="BL530" s="19" t="s">
        <v>137</v>
      </c>
      <c r="BM530" s="186" t="s">
        <v>921</v>
      </c>
    </row>
    <row r="531" spans="1:65" s="2" customFormat="1" ht="11.25">
      <c r="A531" s="36"/>
      <c r="B531" s="37"/>
      <c r="C531" s="38"/>
      <c r="D531" s="188" t="s">
        <v>139</v>
      </c>
      <c r="E531" s="38"/>
      <c r="F531" s="189" t="s">
        <v>922</v>
      </c>
      <c r="G531" s="38"/>
      <c r="H531" s="38"/>
      <c r="I531" s="190"/>
      <c r="J531" s="38"/>
      <c r="K531" s="38"/>
      <c r="L531" s="41"/>
      <c r="M531" s="191"/>
      <c r="N531" s="192"/>
      <c r="O531" s="66"/>
      <c r="P531" s="66"/>
      <c r="Q531" s="66"/>
      <c r="R531" s="66"/>
      <c r="S531" s="66"/>
      <c r="T531" s="67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T531" s="19" t="s">
        <v>139</v>
      </c>
      <c r="AU531" s="19" t="s">
        <v>85</v>
      </c>
    </row>
    <row r="532" spans="1:65" s="12" customFormat="1" ht="25.9" customHeight="1">
      <c r="B532" s="159"/>
      <c r="C532" s="160"/>
      <c r="D532" s="161" t="s">
        <v>74</v>
      </c>
      <c r="E532" s="162" t="s">
        <v>923</v>
      </c>
      <c r="F532" s="162" t="s">
        <v>924</v>
      </c>
      <c r="G532" s="160"/>
      <c r="H532" s="160"/>
      <c r="I532" s="163"/>
      <c r="J532" s="164">
        <f>BK532</f>
        <v>0</v>
      </c>
      <c r="K532" s="160"/>
      <c r="L532" s="165"/>
      <c r="M532" s="166"/>
      <c r="N532" s="167"/>
      <c r="O532" s="167"/>
      <c r="P532" s="168">
        <f>P533+P551</f>
        <v>0</v>
      </c>
      <c r="Q532" s="167"/>
      <c r="R532" s="168">
        <f>R533+R551</f>
        <v>9.8892999999999995E-2</v>
      </c>
      <c r="S532" s="167"/>
      <c r="T532" s="169">
        <f>T533+T551</f>
        <v>0</v>
      </c>
      <c r="AR532" s="170" t="s">
        <v>85</v>
      </c>
      <c r="AT532" s="171" t="s">
        <v>74</v>
      </c>
      <c r="AU532" s="171" t="s">
        <v>75</v>
      </c>
      <c r="AY532" s="170" t="s">
        <v>130</v>
      </c>
      <c r="BK532" s="172">
        <f>BK533+BK551</f>
        <v>0</v>
      </c>
    </row>
    <row r="533" spans="1:65" s="12" customFormat="1" ht="22.9" customHeight="1">
      <c r="B533" s="159"/>
      <c r="C533" s="160"/>
      <c r="D533" s="161" t="s">
        <v>74</v>
      </c>
      <c r="E533" s="173" t="s">
        <v>925</v>
      </c>
      <c r="F533" s="173" t="s">
        <v>926</v>
      </c>
      <c r="G533" s="160"/>
      <c r="H533" s="160"/>
      <c r="I533" s="163"/>
      <c r="J533" s="174">
        <f>BK533</f>
        <v>0</v>
      </c>
      <c r="K533" s="160"/>
      <c r="L533" s="165"/>
      <c r="M533" s="166"/>
      <c r="N533" s="167"/>
      <c r="O533" s="167"/>
      <c r="P533" s="168">
        <f>SUM(P534:P550)</f>
        <v>0</v>
      </c>
      <c r="Q533" s="167"/>
      <c r="R533" s="168">
        <f>SUM(R534:R550)</f>
        <v>9.2192999999999997E-2</v>
      </c>
      <c r="S533" s="167"/>
      <c r="T533" s="169">
        <f>SUM(T534:T550)</f>
        <v>0</v>
      </c>
      <c r="AR533" s="170" t="s">
        <v>85</v>
      </c>
      <c r="AT533" s="171" t="s">
        <v>74</v>
      </c>
      <c r="AU533" s="171" t="s">
        <v>83</v>
      </c>
      <c r="AY533" s="170" t="s">
        <v>130</v>
      </c>
      <c r="BK533" s="172">
        <f>SUM(BK534:BK550)</f>
        <v>0</v>
      </c>
    </row>
    <row r="534" spans="1:65" s="2" customFormat="1" ht="37.9" customHeight="1">
      <c r="A534" s="36"/>
      <c r="B534" s="37"/>
      <c r="C534" s="175" t="s">
        <v>927</v>
      </c>
      <c r="D534" s="175" t="s">
        <v>132</v>
      </c>
      <c r="E534" s="176" t="s">
        <v>928</v>
      </c>
      <c r="F534" s="177" t="s">
        <v>929</v>
      </c>
      <c r="G534" s="178" t="s">
        <v>135</v>
      </c>
      <c r="H534" s="179">
        <v>8.94</v>
      </c>
      <c r="I534" s="180"/>
      <c r="J534" s="181">
        <f>ROUND(I534*H534,2)</f>
        <v>0</v>
      </c>
      <c r="K534" s="177" t="s">
        <v>136</v>
      </c>
      <c r="L534" s="41"/>
      <c r="M534" s="182" t="s">
        <v>21</v>
      </c>
      <c r="N534" s="183" t="s">
        <v>46</v>
      </c>
      <c r="O534" s="66"/>
      <c r="P534" s="184">
        <f>O534*H534</f>
        <v>0</v>
      </c>
      <c r="Q534" s="184">
        <v>0</v>
      </c>
      <c r="R534" s="184">
        <f>Q534*H534</f>
        <v>0</v>
      </c>
      <c r="S534" s="184">
        <v>0</v>
      </c>
      <c r="T534" s="185">
        <f>S534*H534</f>
        <v>0</v>
      </c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R534" s="186" t="s">
        <v>247</v>
      </c>
      <c r="AT534" s="186" t="s">
        <v>132</v>
      </c>
      <c r="AU534" s="186" t="s">
        <v>85</v>
      </c>
      <c r="AY534" s="19" t="s">
        <v>130</v>
      </c>
      <c r="BE534" s="187">
        <f>IF(N534="základní",J534,0)</f>
        <v>0</v>
      </c>
      <c r="BF534" s="187">
        <f>IF(N534="snížená",J534,0)</f>
        <v>0</v>
      </c>
      <c r="BG534" s="187">
        <f>IF(N534="zákl. přenesená",J534,0)</f>
        <v>0</v>
      </c>
      <c r="BH534" s="187">
        <f>IF(N534="sníž. přenesená",J534,0)</f>
        <v>0</v>
      </c>
      <c r="BI534" s="187">
        <f>IF(N534="nulová",J534,0)</f>
        <v>0</v>
      </c>
      <c r="BJ534" s="19" t="s">
        <v>83</v>
      </c>
      <c r="BK534" s="187">
        <f>ROUND(I534*H534,2)</f>
        <v>0</v>
      </c>
      <c r="BL534" s="19" t="s">
        <v>247</v>
      </c>
      <c r="BM534" s="186" t="s">
        <v>930</v>
      </c>
    </row>
    <row r="535" spans="1:65" s="2" customFormat="1" ht="11.25">
      <c r="A535" s="36"/>
      <c r="B535" s="37"/>
      <c r="C535" s="38"/>
      <c r="D535" s="188" t="s">
        <v>139</v>
      </c>
      <c r="E535" s="38"/>
      <c r="F535" s="189" t="s">
        <v>931</v>
      </c>
      <c r="G535" s="38"/>
      <c r="H535" s="38"/>
      <c r="I535" s="190"/>
      <c r="J535" s="38"/>
      <c r="K535" s="38"/>
      <c r="L535" s="41"/>
      <c r="M535" s="191"/>
      <c r="N535" s="192"/>
      <c r="O535" s="66"/>
      <c r="P535" s="66"/>
      <c r="Q535" s="66"/>
      <c r="R535" s="66"/>
      <c r="S535" s="66"/>
      <c r="T535" s="67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T535" s="19" t="s">
        <v>139</v>
      </c>
      <c r="AU535" s="19" t="s">
        <v>85</v>
      </c>
    </row>
    <row r="536" spans="1:65" s="13" customFormat="1" ht="11.25">
      <c r="B536" s="193"/>
      <c r="C536" s="194"/>
      <c r="D536" s="195" t="s">
        <v>141</v>
      </c>
      <c r="E536" s="196" t="s">
        <v>21</v>
      </c>
      <c r="F536" s="197" t="s">
        <v>932</v>
      </c>
      <c r="G536" s="194"/>
      <c r="H536" s="198">
        <v>8.94</v>
      </c>
      <c r="I536" s="199"/>
      <c r="J536" s="194"/>
      <c r="K536" s="194"/>
      <c r="L536" s="200"/>
      <c r="M536" s="201"/>
      <c r="N536" s="202"/>
      <c r="O536" s="202"/>
      <c r="P536" s="202"/>
      <c r="Q536" s="202"/>
      <c r="R536" s="202"/>
      <c r="S536" s="202"/>
      <c r="T536" s="203"/>
      <c r="AT536" s="204" t="s">
        <v>141</v>
      </c>
      <c r="AU536" s="204" t="s">
        <v>85</v>
      </c>
      <c r="AV536" s="13" t="s">
        <v>85</v>
      </c>
      <c r="AW536" s="13" t="s">
        <v>36</v>
      </c>
      <c r="AX536" s="13" t="s">
        <v>83</v>
      </c>
      <c r="AY536" s="204" t="s">
        <v>130</v>
      </c>
    </row>
    <row r="537" spans="1:65" s="2" customFormat="1" ht="33" customHeight="1">
      <c r="A537" s="36"/>
      <c r="B537" s="37"/>
      <c r="C537" s="175" t="s">
        <v>933</v>
      </c>
      <c r="D537" s="175" t="s">
        <v>132</v>
      </c>
      <c r="E537" s="176" t="s">
        <v>934</v>
      </c>
      <c r="F537" s="177" t="s">
        <v>935</v>
      </c>
      <c r="G537" s="178" t="s">
        <v>135</v>
      </c>
      <c r="H537" s="179">
        <v>6.7</v>
      </c>
      <c r="I537" s="180"/>
      <c r="J537" s="181">
        <f>ROUND(I537*H537,2)</f>
        <v>0</v>
      </c>
      <c r="K537" s="177" t="s">
        <v>136</v>
      </c>
      <c r="L537" s="41"/>
      <c r="M537" s="182" t="s">
        <v>21</v>
      </c>
      <c r="N537" s="183" t="s">
        <v>46</v>
      </c>
      <c r="O537" s="66"/>
      <c r="P537" s="184">
        <f>O537*H537</f>
        <v>0</v>
      </c>
      <c r="Q537" s="184">
        <v>0</v>
      </c>
      <c r="R537" s="184">
        <f>Q537*H537</f>
        <v>0</v>
      </c>
      <c r="S537" s="184">
        <v>0</v>
      </c>
      <c r="T537" s="185">
        <f>S537*H537</f>
        <v>0</v>
      </c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R537" s="186" t="s">
        <v>247</v>
      </c>
      <c r="AT537" s="186" t="s">
        <v>132</v>
      </c>
      <c r="AU537" s="186" t="s">
        <v>85</v>
      </c>
      <c r="AY537" s="19" t="s">
        <v>130</v>
      </c>
      <c r="BE537" s="187">
        <f>IF(N537="základní",J537,0)</f>
        <v>0</v>
      </c>
      <c r="BF537" s="187">
        <f>IF(N537="snížená",J537,0)</f>
        <v>0</v>
      </c>
      <c r="BG537" s="187">
        <f>IF(N537="zákl. přenesená",J537,0)</f>
        <v>0</v>
      </c>
      <c r="BH537" s="187">
        <f>IF(N537="sníž. přenesená",J537,0)</f>
        <v>0</v>
      </c>
      <c r="BI537" s="187">
        <f>IF(N537="nulová",J537,0)</f>
        <v>0</v>
      </c>
      <c r="BJ537" s="19" t="s">
        <v>83</v>
      </c>
      <c r="BK537" s="187">
        <f>ROUND(I537*H537,2)</f>
        <v>0</v>
      </c>
      <c r="BL537" s="19" t="s">
        <v>247</v>
      </c>
      <c r="BM537" s="186" t="s">
        <v>936</v>
      </c>
    </row>
    <row r="538" spans="1:65" s="2" customFormat="1" ht="11.25">
      <c r="A538" s="36"/>
      <c r="B538" s="37"/>
      <c r="C538" s="38"/>
      <c r="D538" s="188" t="s">
        <v>139</v>
      </c>
      <c r="E538" s="38"/>
      <c r="F538" s="189" t="s">
        <v>937</v>
      </c>
      <c r="G538" s="38"/>
      <c r="H538" s="38"/>
      <c r="I538" s="190"/>
      <c r="J538" s="38"/>
      <c r="K538" s="38"/>
      <c r="L538" s="41"/>
      <c r="M538" s="191"/>
      <c r="N538" s="192"/>
      <c r="O538" s="66"/>
      <c r="P538" s="66"/>
      <c r="Q538" s="66"/>
      <c r="R538" s="66"/>
      <c r="S538" s="66"/>
      <c r="T538" s="67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T538" s="19" t="s">
        <v>139</v>
      </c>
      <c r="AU538" s="19" t="s">
        <v>85</v>
      </c>
    </row>
    <row r="539" spans="1:65" s="13" customFormat="1" ht="11.25">
      <c r="B539" s="193"/>
      <c r="C539" s="194"/>
      <c r="D539" s="195" t="s">
        <v>141</v>
      </c>
      <c r="E539" s="196" t="s">
        <v>21</v>
      </c>
      <c r="F539" s="197" t="s">
        <v>938</v>
      </c>
      <c r="G539" s="194"/>
      <c r="H539" s="198">
        <v>6.7</v>
      </c>
      <c r="I539" s="199"/>
      <c r="J539" s="194"/>
      <c r="K539" s="194"/>
      <c r="L539" s="200"/>
      <c r="M539" s="201"/>
      <c r="N539" s="202"/>
      <c r="O539" s="202"/>
      <c r="P539" s="202"/>
      <c r="Q539" s="202"/>
      <c r="R539" s="202"/>
      <c r="S539" s="202"/>
      <c r="T539" s="203"/>
      <c r="AT539" s="204" t="s">
        <v>141</v>
      </c>
      <c r="AU539" s="204" t="s">
        <v>85</v>
      </c>
      <c r="AV539" s="13" t="s">
        <v>85</v>
      </c>
      <c r="AW539" s="13" t="s">
        <v>36</v>
      </c>
      <c r="AX539" s="13" t="s">
        <v>83</v>
      </c>
      <c r="AY539" s="204" t="s">
        <v>130</v>
      </c>
    </row>
    <row r="540" spans="1:65" s="2" customFormat="1" ht="16.5" customHeight="1">
      <c r="A540" s="36"/>
      <c r="B540" s="37"/>
      <c r="C540" s="237" t="s">
        <v>939</v>
      </c>
      <c r="D540" s="237" t="s">
        <v>356</v>
      </c>
      <c r="E540" s="238" t="s">
        <v>940</v>
      </c>
      <c r="F540" s="239" t="s">
        <v>941</v>
      </c>
      <c r="G540" s="240" t="s">
        <v>345</v>
      </c>
      <c r="H540" s="241">
        <v>5.0000000000000001E-3</v>
      </c>
      <c r="I540" s="242"/>
      <c r="J540" s="243">
        <f>ROUND(I540*H540,2)</f>
        <v>0</v>
      </c>
      <c r="K540" s="239" t="s">
        <v>136</v>
      </c>
      <c r="L540" s="244"/>
      <c r="M540" s="245" t="s">
        <v>21</v>
      </c>
      <c r="N540" s="246" t="s">
        <v>46</v>
      </c>
      <c r="O540" s="66"/>
      <c r="P540" s="184">
        <f>O540*H540</f>
        <v>0</v>
      </c>
      <c r="Q540" s="184">
        <v>1</v>
      </c>
      <c r="R540" s="184">
        <f>Q540*H540</f>
        <v>5.0000000000000001E-3</v>
      </c>
      <c r="S540" s="184">
        <v>0</v>
      </c>
      <c r="T540" s="185">
        <f>S540*H540</f>
        <v>0</v>
      </c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R540" s="186" t="s">
        <v>361</v>
      </c>
      <c r="AT540" s="186" t="s">
        <v>356</v>
      </c>
      <c r="AU540" s="186" t="s">
        <v>85</v>
      </c>
      <c r="AY540" s="19" t="s">
        <v>130</v>
      </c>
      <c r="BE540" s="187">
        <f>IF(N540="základní",J540,0)</f>
        <v>0</v>
      </c>
      <c r="BF540" s="187">
        <f>IF(N540="snížená",J540,0)</f>
        <v>0</v>
      </c>
      <c r="BG540" s="187">
        <f>IF(N540="zákl. přenesená",J540,0)</f>
        <v>0</v>
      </c>
      <c r="BH540" s="187">
        <f>IF(N540="sníž. přenesená",J540,0)</f>
        <v>0</v>
      </c>
      <c r="BI540" s="187">
        <f>IF(N540="nulová",J540,0)</f>
        <v>0</v>
      </c>
      <c r="BJ540" s="19" t="s">
        <v>83</v>
      </c>
      <c r="BK540" s="187">
        <f>ROUND(I540*H540,2)</f>
        <v>0</v>
      </c>
      <c r="BL540" s="19" t="s">
        <v>247</v>
      </c>
      <c r="BM540" s="186" t="s">
        <v>942</v>
      </c>
    </row>
    <row r="541" spans="1:65" s="13" customFormat="1" ht="11.25">
      <c r="B541" s="193"/>
      <c r="C541" s="194"/>
      <c r="D541" s="195" t="s">
        <v>141</v>
      </c>
      <c r="E541" s="196" t="s">
        <v>21</v>
      </c>
      <c r="F541" s="197" t="s">
        <v>943</v>
      </c>
      <c r="G541" s="194"/>
      <c r="H541" s="198">
        <v>5.0000000000000001E-3</v>
      </c>
      <c r="I541" s="199"/>
      <c r="J541" s="194"/>
      <c r="K541" s="194"/>
      <c r="L541" s="200"/>
      <c r="M541" s="201"/>
      <c r="N541" s="202"/>
      <c r="O541" s="202"/>
      <c r="P541" s="202"/>
      <c r="Q541" s="202"/>
      <c r="R541" s="202"/>
      <c r="S541" s="202"/>
      <c r="T541" s="203"/>
      <c r="AT541" s="204" t="s">
        <v>141</v>
      </c>
      <c r="AU541" s="204" t="s">
        <v>85</v>
      </c>
      <c r="AV541" s="13" t="s">
        <v>85</v>
      </c>
      <c r="AW541" s="13" t="s">
        <v>36</v>
      </c>
      <c r="AX541" s="13" t="s">
        <v>83</v>
      </c>
      <c r="AY541" s="204" t="s">
        <v>130</v>
      </c>
    </row>
    <row r="542" spans="1:65" s="2" customFormat="1" ht="24.2" customHeight="1">
      <c r="A542" s="36"/>
      <c r="B542" s="37"/>
      <c r="C542" s="175" t="s">
        <v>944</v>
      </c>
      <c r="D542" s="175" t="s">
        <v>132</v>
      </c>
      <c r="E542" s="176" t="s">
        <v>945</v>
      </c>
      <c r="F542" s="177" t="s">
        <v>946</v>
      </c>
      <c r="G542" s="178" t="s">
        <v>135</v>
      </c>
      <c r="H542" s="179">
        <v>8.94</v>
      </c>
      <c r="I542" s="180"/>
      <c r="J542" s="181">
        <f>ROUND(I542*H542,2)</f>
        <v>0</v>
      </c>
      <c r="K542" s="177" t="s">
        <v>136</v>
      </c>
      <c r="L542" s="41"/>
      <c r="M542" s="182" t="s">
        <v>21</v>
      </c>
      <c r="N542" s="183" t="s">
        <v>46</v>
      </c>
      <c r="O542" s="66"/>
      <c r="P542" s="184">
        <f>O542*H542</f>
        <v>0</v>
      </c>
      <c r="Q542" s="184">
        <v>4.0000000000000002E-4</v>
      </c>
      <c r="R542" s="184">
        <f>Q542*H542</f>
        <v>3.5760000000000002E-3</v>
      </c>
      <c r="S542" s="184">
        <v>0</v>
      </c>
      <c r="T542" s="185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186" t="s">
        <v>247</v>
      </c>
      <c r="AT542" s="186" t="s">
        <v>132</v>
      </c>
      <c r="AU542" s="186" t="s">
        <v>85</v>
      </c>
      <c r="AY542" s="19" t="s">
        <v>130</v>
      </c>
      <c r="BE542" s="187">
        <f>IF(N542="základní",J542,0)</f>
        <v>0</v>
      </c>
      <c r="BF542" s="187">
        <f>IF(N542="snížená",J542,0)</f>
        <v>0</v>
      </c>
      <c r="BG542" s="187">
        <f>IF(N542="zákl. přenesená",J542,0)</f>
        <v>0</v>
      </c>
      <c r="BH542" s="187">
        <f>IF(N542="sníž. přenesená",J542,0)</f>
        <v>0</v>
      </c>
      <c r="BI542" s="187">
        <f>IF(N542="nulová",J542,0)</f>
        <v>0</v>
      </c>
      <c r="BJ542" s="19" t="s">
        <v>83</v>
      </c>
      <c r="BK542" s="187">
        <f>ROUND(I542*H542,2)</f>
        <v>0</v>
      </c>
      <c r="BL542" s="19" t="s">
        <v>247</v>
      </c>
      <c r="BM542" s="186" t="s">
        <v>947</v>
      </c>
    </row>
    <row r="543" spans="1:65" s="2" customFormat="1" ht="11.25">
      <c r="A543" s="36"/>
      <c r="B543" s="37"/>
      <c r="C543" s="38"/>
      <c r="D543" s="188" t="s">
        <v>139</v>
      </c>
      <c r="E543" s="38"/>
      <c r="F543" s="189" t="s">
        <v>948</v>
      </c>
      <c r="G543" s="38"/>
      <c r="H543" s="38"/>
      <c r="I543" s="190"/>
      <c r="J543" s="38"/>
      <c r="K543" s="38"/>
      <c r="L543" s="41"/>
      <c r="M543" s="191"/>
      <c r="N543" s="192"/>
      <c r="O543" s="66"/>
      <c r="P543" s="66"/>
      <c r="Q543" s="66"/>
      <c r="R543" s="66"/>
      <c r="S543" s="66"/>
      <c r="T543" s="67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T543" s="19" t="s">
        <v>139</v>
      </c>
      <c r="AU543" s="19" t="s">
        <v>85</v>
      </c>
    </row>
    <row r="544" spans="1:65" s="2" customFormat="1" ht="24.2" customHeight="1">
      <c r="A544" s="36"/>
      <c r="B544" s="37"/>
      <c r="C544" s="175" t="s">
        <v>949</v>
      </c>
      <c r="D544" s="175" t="s">
        <v>132</v>
      </c>
      <c r="E544" s="176" t="s">
        <v>950</v>
      </c>
      <c r="F544" s="177" t="s">
        <v>951</v>
      </c>
      <c r="G544" s="178" t="s">
        <v>135</v>
      </c>
      <c r="H544" s="179">
        <v>6.7</v>
      </c>
      <c r="I544" s="180"/>
      <c r="J544" s="181">
        <f>ROUND(I544*H544,2)</f>
        <v>0</v>
      </c>
      <c r="K544" s="177" t="s">
        <v>136</v>
      </c>
      <c r="L544" s="41"/>
      <c r="M544" s="182" t="s">
        <v>21</v>
      </c>
      <c r="N544" s="183" t="s">
        <v>46</v>
      </c>
      <c r="O544" s="66"/>
      <c r="P544" s="184">
        <f>O544*H544</f>
        <v>0</v>
      </c>
      <c r="Q544" s="184">
        <v>4.0000000000000002E-4</v>
      </c>
      <c r="R544" s="184">
        <f>Q544*H544</f>
        <v>2.6800000000000001E-3</v>
      </c>
      <c r="S544" s="184">
        <v>0</v>
      </c>
      <c r="T544" s="185">
        <f>S544*H544</f>
        <v>0</v>
      </c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R544" s="186" t="s">
        <v>247</v>
      </c>
      <c r="AT544" s="186" t="s">
        <v>132</v>
      </c>
      <c r="AU544" s="186" t="s">
        <v>85</v>
      </c>
      <c r="AY544" s="19" t="s">
        <v>130</v>
      </c>
      <c r="BE544" s="187">
        <f>IF(N544="základní",J544,0)</f>
        <v>0</v>
      </c>
      <c r="BF544" s="187">
        <f>IF(N544="snížená",J544,0)</f>
        <v>0</v>
      </c>
      <c r="BG544" s="187">
        <f>IF(N544="zákl. přenesená",J544,0)</f>
        <v>0</v>
      </c>
      <c r="BH544" s="187">
        <f>IF(N544="sníž. přenesená",J544,0)</f>
        <v>0</v>
      </c>
      <c r="BI544" s="187">
        <f>IF(N544="nulová",J544,0)</f>
        <v>0</v>
      </c>
      <c r="BJ544" s="19" t="s">
        <v>83</v>
      </c>
      <c r="BK544" s="187">
        <f>ROUND(I544*H544,2)</f>
        <v>0</v>
      </c>
      <c r="BL544" s="19" t="s">
        <v>247</v>
      </c>
      <c r="BM544" s="186" t="s">
        <v>952</v>
      </c>
    </row>
    <row r="545" spans="1:65" s="2" customFormat="1" ht="11.25">
      <c r="A545" s="36"/>
      <c r="B545" s="37"/>
      <c r="C545" s="38"/>
      <c r="D545" s="188" t="s">
        <v>139</v>
      </c>
      <c r="E545" s="38"/>
      <c r="F545" s="189" t="s">
        <v>953</v>
      </c>
      <c r="G545" s="38"/>
      <c r="H545" s="38"/>
      <c r="I545" s="190"/>
      <c r="J545" s="38"/>
      <c r="K545" s="38"/>
      <c r="L545" s="41"/>
      <c r="M545" s="191"/>
      <c r="N545" s="192"/>
      <c r="O545" s="66"/>
      <c r="P545" s="66"/>
      <c r="Q545" s="66"/>
      <c r="R545" s="66"/>
      <c r="S545" s="66"/>
      <c r="T545" s="67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T545" s="19" t="s">
        <v>139</v>
      </c>
      <c r="AU545" s="19" t="s">
        <v>85</v>
      </c>
    </row>
    <row r="546" spans="1:65" s="2" customFormat="1" ht="37.9" customHeight="1">
      <c r="A546" s="36"/>
      <c r="B546" s="37"/>
      <c r="C546" s="237" t="s">
        <v>954</v>
      </c>
      <c r="D546" s="237" t="s">
        <v>356</v>
      </c>
      <c r="E546" s="238" t="s">
        <v>955</v>
      </c>
      <c r="F546" s="239" t="s">
        <v>956</v>
      </c>
      <c r="G546" s="240" t="s">
        <v>135</v>
      </c>
      <c r="H546" s="241">
        <v>17.986000000000001</v>
      </c>
      <c r="I546" s="242"/>
      <c r="J546" s="243">
        <f>ROUND(I546*H546,2)</f>
        <v>0</v>
      </c>
      <c r="K546" s="239" t="s">
        <v>136</v>
      </c>
      <c r="L546" s="244"/>
      <c r="M546" s="245" t="s">
        <v>21</v>
      </c>
      <c r="N546" s="246" t="s">
        <v>46</v>
      </c>
      <c r="O546" s="66"/>
      <c r="P546" s="184">
        <f>O546*H546</f>
        <v>0</v>
      </c>
      <c r="Q546" s="184">
        <v>4.4999999999999997E-3</v>
      </c>
      <c r="R546" s="184">
        <f>Q546*H546</f>
        <v>8.0936999999999995E-2</v>
      </c>
      <c r="S546" s="184">
        <v>0</v>
      </c>
      <c r="T546" s="185">
        <f>S546*H546</f>
        <v>0</v>
      </c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R546" s="186" t="s">
        <v>361</v>
      </c>
      <c r="AT546" s="186" t="s">
        <v>356</v>
      </c>
      <c r="AU546" s="186" t="s">
        <v>85</v>
      </c>
      <c r="AY546" s="19" t="s">
        <v>130</v>
      </c>
      <c r="BE546" s="187">
        <f>IF(N546="základní",J546,0)</f>
        <v>0</v>
      </c>
      <c r="BF546" s="187">
        <f>IF(N546="snížená",J546,0)</f>
        <v>0</v>
      </c>
      <c r="BG546" s="187">
        <f>IF(N546="zákl. přenesená",J546,0)</f>
        <v>0</v>
      </c>
      <c r="BH546" s="187">
        <f>IF(N546="sníž. přenesená",J546,0)</f>
        <v>0</v>
      </c>
      <c r="BI546" s="187">
        <f>IF(N546="nulová",J546,0)</f>
        <v>0</v>
      </c>
      <c r="BJ546" s="19" t="s">
        <v>83</v>
      </c>
      <c r="BK546" s="187">
        <f>ROUND(I546*H546,2)</f>
        <v>0</v>
      </c>
      <c r="BL546" s="19" t="s">
        <v>247</v>
      </c>
      <c r="BM546" s="186" t="s">
        <v>957</v>
      </c>
    </row>
    <row r="547" spans="1:65" s="13" customFormat="1" ht="11.25">
      <c r="B547" s="193"/>
      <c r="C547" s="194"/>
      <c r="D547" s="195" t="s">
        <v>141</v>
      </c>
      <c r="E547" s="196" t="s">
        <v>21</v>
      </c>
      <c r="F547" s="197" t="s">
        <v>958</v>
      </c>
      <c r="G547" s="194"/>
      <c r="H547" s="198">
        <v>15.64</v>
      </c>
      <c r="I547" s="199"/>
      <c r="J547" s="194"/>
      <c r="K547" s="194"/>
      <c r="L547" s="200"/>
      <c r="M547" s="201"/>
      <c r="N547" s="202"/>
      <c r="O547" s="202"/>
      <c r="P547" s="202"/>
      <c r="Q547" s="202"/>
      <c r="R547" s="202"/>
      <c r="S547" s="202"/>
      <c r="T547" s="203"/>
      <c r="AT547" s="204" t="s">
        <v>141</v>
      </c>
      <c r="AU547" s="204" t="s">
        <v>85</v>
      </c>
      <c r="AV547" s="13" t="s">
        <v>85</v>
      </c>
      <c r="AW547" s="13" t="s">
        <v>36</v>
      </c>
      <c r="AX547" s="13" t="s">
        <v>75</v>
      </c>
      <c r="AY547" s="204" t="s">
        <v>130</v>
      </c>
    </row>
    <row r="548" spans="1:65" s="13" customFormat="1" ht="11.25">
      <c r="B548" s="193"/>
      <c r="C548" s="194"/>
      <c r="D548" s="195" t="s">
        <v>141</v>
      </c>
      <c r="E548" s="196" t="s">
        <v>21</v>
      </c>
      <c r="F548" s="197" t="s">
        <v>959</v>
      </c>
      <c r="G548" s="194"/>
      <c r="H548" s="198">
        <v>17.986000000000001</v>
      </c>
      <c r="I548" s="199"/>
      <c r="J548" s="194"/>
      <c r="K548" s="194"/>
      <c r="L548" s="200"/>
      <c r="M548" s="201"/>
      <c r="N548" s="202"/>
      <c r="O548" s="202"/>
      <c r="P548" s="202"/>
      <c r="Q548" s="202"/>
      <c r="R548" s="202"/>
      <c r="S548" s="202"/>
      <c r="T548" s="203"/>
      <c r="AT548" s="204" t="s">
        <v>141</v>
      </c>
      <c r="AU548" s="204" t="s">
        <v>85</v>
      </c>
      <c r="AV548" s="13" t="s">
        <v>85</v>
      </c>
      <c r="AW548" s="13" t="s">
        <v>36</v>
      </c>
      <c r="AX548" s="13" t="s">
        <v>83</v>
      </c>
      <c r="AY548" s="204" t="s">
        <v>130</v>
      </c>
    </row>
    <row r="549" spans="1:65" s="2" customFormat="1" ht="49.15" customHeight="1">
      <c r="A549" s="36"/>
      <c r="B549" s="37"/>
      <c r="C549" s="175" t="s">
        <v>960</v>
      </c>
      <c r="D549" s="175" t="s">
        <v>132</v>
      </c>
      <c r="E549" s="176" t="s">
        <v>961</v>
      </c>
      <c r="F549" s="177" t="s">
        <v>962</v>
      </c>
      <c r="G549" s="178" t="s">
        <v>345</v>
      </c>
      <c r="H549" s="179">
        <v>9.1999999999999998E-2</v>
      </c>
      <c r="I549" s="180"/>
      <c r="J549" s="181">
        <f>ROUND(I549*H549,2)</f>
        <v>0</v>
      </c>
      <c r="K549" s="177" t="s">
        <v>136</v>
      </c>
      <c r="L549" s="41"/>
      <c r="M549" s="182" t="s">
        <v>21</v>
      </c>
      <c r="N549" s="183" t="s">
        <v>46</v>
      </c>
      <c r="O549" s="66"/>
      <c r="P549" s="184">
        <f>O549*H549</f>
        <v>0</v>
      </c>
      <c r="Q549" s="184">
        <v>0</v>
      </c>
      <c r="R549" s="184">
        <f>Q549*H549</f>
        <v>0</v>
      </c>
      <c r="S549" s="184">
        <v>0</v>
      </c>
      <c r="T549" s="185">
        <f>S549*H549</f>
        <v>0</v>
      </c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R549" s="186" t="s">
        <v>247</v>
      </c>
      <c r="AT549" s="186" t="s">
        <v>132</v>
      </c>
      <c r="AU549" s="186" t="s">
        <v>85</v>
      </c>
      <c r="AY549" s="19" t="s">
        <v>130</v>
      </c>
      <c r="BE549" s="187">
        <f>IF(N549="základní",J549,0)</f>
        <v>0</v>
      </c>
      <c r="BF549" s="187">
        <f>IF(N549="snížená",J549,0)</f>
        <v>0</v>
      </c>
      <c r="BG549" s="187">
        <f>IF(N549="zákl. přenesená",J549,0)</f>
        <v>0</v>
      </c>
      <c r="BH549" s="187">
        <f>IF(N549="sníž. přenesená",J549,0)</f>
        <v>0</v>
      </c>
      <c r="BI549" s="187">
        <f>IF(N549="nulová",J549,0)</f>
        <v>0</v>
      </c>
      <c r="BJ549" s="19" t="s">
        <v>83</v>
      </c>
      <c r="BK549" s="187">
        <f>ROUND(I549*H549,2)</f>
        <v>0</v>
      </c>
      <c r="BL549" s="19" t="s">
        <v>247</v>
      </c>
      <c r="BM549" s="186" t="s">
        <v>963</v>
      </c>
    </row>
    <row r="550" spans="1:65" s="2" customFormat="1" ht="11.25">
      <c r="A550" s="36"/>
      <c r="B550" s="37"/>
      <c r="C550" s="38"/>
      <c r="D550" s="188" t="s">
        <v>139</v>
      </c>
      <c r="E550" s="38"/>
      <c r="F550" s="189" t="s">
        <v>964</v>
      </c>
      <c r="G550" s="38"/>
      <c r="H550" s="38"/>
      <c r="I550" s="190"/>
      <c r="J550" s="38"/>
      <c r="K550" s="38"/>
      <c r="L550" s="41"/>
      <c r="M550" s="191"/>
      <c r="N550" s="192"/>
      <c r="O550" s="66"/>
      <c r="P550" s="66"/>
      <c r="Q550" s="66"/>
      <c r="R550" s="66"/>
      <c r="S550" s="66"/>
      <c r="T550" s="67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T550" s="19" t="s">
        <v>139</v>
      </c>
      <c r="AU550" s="19" t="s">
        <v>85</v>
      </c>
    </row>
    <row r="551" spans="1:65" s="12" customFormat="1" ht="22.9" customHeight="1">
      <c r="B551" s="159"/>
      <c r="C551" s="160"/>
      <c r="D551" s="161" t="s">
        <v>74</v>
      </c>
      <c r="E551" s="173" t="s">
        <v>965</v>
      </c>
      <c r="F551" s="173" t="s">
        <v>966</v>
      </c>
      <c r="G551" s="160"/>
      <c r="H551" s="160"/>
      <c r="I551" s="163"/>
      <c r="J551" s="174">
        <f>BK551</f>
        <v>0</v>
      </c>
      <c r="K551" s="160"/>
      <c r="L551" s="165"/>
      <c r="M551" s="166"/>
      <c r="N551" s="167"/>
      <c r="O551" s="167"/>
      <c r="P551" s="168">
        <f>SUM(P552:P554)</f>
        <v>0</v>
      </c>
      <c r="Q551" s="167"/>
      <c r="R551" s="168">
        <f>SUM(R552:R554)</f>
        <v>6.7000000000000002E-3</v>
      </c>
      <c r="S551" s="167"/>
      <c r="T551" s="169">
        <f>SUM(T552:T554)</f>
        <v>0</v>
      </c>
      <c r="AR551" s="170" t="s">
        <v>85</v>
      </c>
      <c r="AT551" s="171" t="s">
        <v>74</v>
      </c>
      <c r="AU551" s="171" t="s">
        <v>83</v>
      </c>
      <c r="AY551" s="170" t="s">
        <v>130</v>
      </c>
      <c r="BK551" s="172">
        <f>SUM(BK552:BK554)</f>
        <v>0</v>
      </c>
    </row>
    <row r="552" spans="1:65" s="2" customFormat="1" ht="24.2" customHeight="1">
      <c r="A552" s="36"/>
      <c r="B552" s="37"/>
      <c r="C552" s="175" t="s">
        <v>967</v>
      </c>
      <c r="D552" s="175" t="s">
        <v>132</v>
      </c>
      <c r="E552" s="176" t="s">
        <v>968</v>
      </c>
      <c r="F552" s="177" t="s">
        <v>969</v>
      </c>
      <c r="G552" s="178" t="s">
        <v>212</v>
      </c>
      <c r="H552" s="179">
        <v>1</v>
      </c>
      <c r="I552" s="180"/>
      <c r="J552" s="181">
        <f>ROUND(I552*H552,2)</f>
        <v>0</v>
      </c>
      <c r="K552" s="177" t="s">
        <v>136</v>
      </c>
      <c r="L552" s="41"/>
      <c r="M552" s="182" t="s">
        <v>21</v>
      </c>
      <c r="N552" s="183" t="s">
        <v>46</v>
      </c>
      <c r="O552" s="66"/>
      <c r="P552" s="184">
        <f>O552*H552</f>
        <v>0</v>
      </c>
      <c r="Q552" s="184">
        <v>0</v>
      </c>
      <c r="R552" s="184">
        <f>Q552*H552</f>
        <v>0</v>
      </c>
      <c r="S552" s="184">
        <v>0</v>
      </c>
      <c r="T552" s="185">
        <f>S552*H552</f>
        <v>0</v>
      </c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R552" s="186" t="s">
        <v>247</v>
      </c>
      <c r="AT552" s="186" t="s">
        <v>132</v>
      </c>
      <c r="AU552" s="186" t="s">
        <v>85</v>
      </c>
      <c r="AY552" s="19" t="s">
        <v>130</v>
      </c>
      <c r="BE552" s="187">
        <f>IF(N552="základní",J552,0)</f>
        <v>0</v>
      </c>
      <c r="BF552" s="187">
        <f>IF(N552="snížená",J552,0)</f>
        <v>0</v>
      </c>
      <c r="BG552" s="187">
        <f>IF(N552="zákl. přenesená",J552,0)</f>
        <v>0</v>
      </c>
      <c r="BH552" s="187">
        <f>IF(N552="sníž. přenesená",J552,0)</f>
        <v>0</v>
      </c>
      <c r="BI552" s="187">
        <f>IF(N552="nulová",J552,0)</f>
        <v>0</v>
      </c>
      <c r="BJ552" s="19" t="s">
        <v>83</v>
      </c>
      <c r="BK552" s="187">
        <f>ROUND(I552*H552,2)</f>
        <v>0</v>
      </c>
      <c r="BL552" s="19" t="s">
        <v>247</v>
      </c>
      <c r="BM552" s="186" t="s">
        <v>970</v>
      </c>
    </row>
    <row r="553" spans="1:65" s="2" customFormat="1" ht="11.25">
      <c r="A553" s="36"/>
      <c r="B553" s="37"/>
      <c r="C553" s="38"/>
      <c r="D553" s="188" t="s">
        <v>139</v>
      </c>
      <c r="E553" s="38"/>
      <c r="F553" s="189" t="s">
        <v>971</v>
      </c>
      <c r="G553" s="38"/>
      <c r="H553" s="38"/>
      <c r="I553" s="190"/>
      <c r="J553" s="38"/>
      <c r="K553" s="38"/>
      <c r="L553" s="41"/>
      <c r="M553" s="191"/>
      <c r="N553" s="192"/>
      <c r="O553" s="66"/>
      <c r="P553" s="66"/>
      <c r="Q553" s="66"/>
      <c r="R553" s="66"/>
      <c r="S553" s="66"/>
      <c r="T553" s="67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T553" s="19" t="s">
        <v>139</v>
      </c>
      <c r="AU553" s="19" t="s">
        <v>85</v>
      </c>
    </row>
    <row r="554" spans="1:65" s="2" customFormat="1" ht="24.2" customHeight="1">
      <c r="A554" s="36"/>
      <c r="B554" s="37"/>
      <c r="C554" s="237" t="s">
        <v>972</v>
      </c>
      <c r="D554" s="237" t="s">
        <v>356</v>
      </c>
      <c r="E554" s="238" t="s">
        <v>973</v>
      </c>
      <c r="F554" s="239" t="s">
        <v>974</v>
      </c>
      <c r="G554" s="240" t="s">
        <v>212</v>
      </c>
      <c r="H554" s="241">
        <v>1</v>
      </c>
      <c r="I554" s="242"/>
      <c r="J554" s="243">
        <f>ROUND(I554*H554,2)</f>
        <v>0</v>
      </c>
      <c r="K554" s="239" t="s">
        <v>136</v>
      </c>
      <c r="L554" s="244"/>
      <c r="M554" s="248" t="s">
        <v>21</v>
      </c>
      <c r="N554" s="249" t="s">
        <v>46</v>
      </c>
      <c r="O554" s="250"/>
      <c r="P554" s="251">
        <f>O554*H554</f>
        <v>0</v>
      </c>
      <c r="Q554" s="251">
        <v>6.7000000000000002E-3</v>
      </c>
      <c r="R554" s="251">
        <f>Q554*H554</f>
        <v>6.7000000000000002E-3</v>
      </c>
      <c r="S554" s="251">
        <v>0</v>
      </c>
      <c r="T554" s="252">
        <f>S554*H554</f>
        <v>0</v>
      </c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R554" s="186" t="s">
        <v>361</v>
      </c>
      <c r="AT554" s="186" t="s">
        <v>356</v>
      </c>
      <c r="AU554" s="186" t="s">
        <v>85</v>
      </c>
      <c r="AY554" s="19" t="s">
        <v>130</v>
      </c>
      <c r="BE554" s="187">
        <f>IF(N554="základní",J554,0)</f>
        <v>0</v>
      </c>
      <c r="BF554" s="187">
        <f>IF(N554="snížená",J554,0)</f>
        <v>0</v>
      </c>
      <c r="BG554" s="187">
        <f>IF(N554="zákl. přenesená",J554,0)</f>
        <v>0</v>
      </c>
      <c r="BH554" s="187">
        <f>IF(N554="sníž. přenesená",J554,0)</f>
        <v>0</v>
      </c>
      <c r="BI554" s="187">
        <f>IF(N554="nulová",J554,0)</f>
        <v>0</v>
      </c>
      <c r="BJ554" s="19" t="s">
        <v>83</v>
      </c>
      <c r="BK554" s="187">
        <f>ROUND(I554*H554,2)</f>
        <v>0</v>
      </c>
      <c r="BL554" s="19" t="s">
        <v>247</v>
      </c>
      <c r="BM554" s="186" t="s">
        <v>975</v>
      </c>
    </row>
    <row r="555" spans="1:65" s="2" customFormat="1" ht="6.95" customHeight="1">
      <c r="A555" s="36"/>
      <c r="B555" s="49"/>
      <c r="C555" s="50"/>
      <c r="D555" s="50"/>
      <c r="E555" s="50"/>
      <c r="F555" s="50"/>
      <c r="G555" s="50"/>
      <c r="H555" s="50"/>
      <c r="I555" s="50"/>
      <c r="J555" s="50"/>
      <c r="K555" s="50"/>
      <c r="L555" s="41"/>
      <c r="M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</row>
  </sheetData>
  <sheetProtection algorithmName="SHA-512" hashValue="pE7JMHu4hiYz7rRaEqpcsnJ29c4zdZBkkVjEv0vmW2bOgsovwYd32d43XNZHwxPr5CEfYpHJRL0lvcEvXm8Nww==" saltValue="x6QcnhpD3HPF6uK+8b5uBBce40kZTEyf1I8jnbUqouZ/rKYMsdnHOUULhHJ2wlp26EaOYYCYIn1xCW6Z8CzplA==" spinCount="100000" sheet="1" objects="1" scenarios="1" formatColumns="0" formatRows="0" autoFilter="0"/>
  <autoFilter ref="C89:K554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hyperlinks>
    <hyperlink ref="F94" r:id="rId1"/>
    <hyperlink ref="F97" r:id="rId2"/>
    <hyperlink ref="F101" r:id="rId3"/>
    <hyperlink ref="F106" r:id="rId4"/>
    <hyperlink ref="F112" r:id="rId5"/>
    <hyperlink ref="F118" r:id="rId6"/>
    <hyperlink ref="F126" r:id="rId7"/>
    <hyperlink ref="F129" r:id="rId8"/>
    <hyperlink ref="F135" r:id="rId9"/>
    <hyperlink ref="F141" r:id="rId10"/>
    <hyperlink ref="F157" r:id="rId11"/>
    <hyperlink ref="F167" r:id="rId12"/>
    <hyperlink ref="F177" r:id="rId13"/>
    <hyperlink ref="F180" r:id="rId14"/>
    <hyperlink ref="F186" r:id="rId15"/>
    <hyperlink ref="F194" r:id="rId16"/>
    <hyperlink ref="F196" r:id="rId17"/>
    <hyperlink ref="F199" r:id="rId18"/>
    <hyperlink ref="F201" r:id="rId19"/>
    <hyperlink ref="F204" r:id="rId20"/>
    <hyperlink ref="F206" r:id="rId21"/>
    <hyperlink ref="F209" r:id="rId22"/>
    <hyperlink ref="F225" r:id="rId23"/>
    <hyperlink ref="F232" r:id="rId24"/>
    <hyperlink ref="F237" r:id="rId25"/>
    <hyperlink ref="F242" r:id="rId26"/>
    <hyperlink ref="F248" r:id="rId27"/>
    <hyperlink ref="F252" r:id="rId28"/>
    <hyperlink ref="F269" r:id="rId29"/>
    <hyperlink ref="F275" r:id="rId30"/>
    <hyperlink ref="F281" r:id="rId31"/>
    <hyperlink ref="F284" r:id="rId32"/>
    <hyperlink ref="F293" r:id="rId33"/>
    <hyperlink ref="F298" r:id="rId34"/>
    <hyperlink ref="F309" r:id="rId35"/>
    <hyperlink ref="F314" r:id="rId36"/>
    <hyperlink ref="F326" r:id="rId37"/>
    <hyperlink ref="F333" r:id="rId38"/>
    <hyperlink ref="F335" r:id="rId39"/>
    <hyperlink ref="F344" r:id="rId40"/>
    <hyperlink ref="F353" r:id="rId41"/>
    <hyperlink ref="F356" r:id="rId42"/>
    <hyperlink ref="F359" r:id="rId43"/>
    <hyperlink ref="F363" r:id="rId44"/>
    <hyperlink ref="F367" r:id="rId45"/>
    <hyperlink ref="F373" r:id="rId46"/>
    <hyperlink ref="F378" r:id="rId47"/>
    <hyperlink ref="F388" r:id="rId48"/>
    <hyperlink ref="F392" r:id="rId49"/>
    <hyperlink ref="F396" r:id="rId50"/>
    <hyperlink ref="F399" r:id="rId51"/>
    <hyperlink ref="F402" r:id="rId52"/>
    <hyperlink ref="F405" r:id="rId53"/>
    <hyperlink ref="F408" r:id="rId54"/>
    <hyperlink ref="F412" r:id="rId55"/>
    <hyperlink ref="F415" r:id="rId56"/>
    <hyperlink ref="F417" r:id="rId57"/>
    <hyperlink ref="F422" r:id="rId58"/>
    <hyperlink ref="F425" r:id="rId59"/>
    <hyperlink ref="F427" r:id="rId60"/>
    <hyperlink ref="F429" r:id="rId61"/>
    <hyperlink ref="F432" r:id="rId62"/>
    <hyperlink ref="F435" r:id="rId63"/>
    <hyperlink ref="F438" r:id="rId64"/>
    <hyperlink ref="F441" r:id="rId65"/>
    <hyperlink ref="F444" r:id="rId66"/>
    <hyperlink ref="F447" r:id="rId67"/>
    <hyperlink ref="F451" r:id="rId68"/>
    <hyperlink ref="F456" r:id="rId69"/>
    <hyperlink ref="F460" r:id="rId70"/>
    <hyperlink ref="F464" r:id="rId71"/>
    <hyperlink ref="F468" r:id="rId72"/>
    <hyperlink ref="F471" r:id="rId73"/>
    <hyperlink ref="F474" r:id="rId74"/>
    <hyperlink ref="F477" r:id="rId75"/>
    <hyperlink ref="F480" r:id="rId76"/>
    <hyperlink ref="F482" r:id="rId77"/>
    <hyperlink ref="F486" r:id="rId78"/>
    <hyperlink ref="F501" r:id="rId79"/>
    <hyperlink ref="F509" r:id="rId80"/>
    <hyperlink ref="F518" r:id="rId81"/>
    <hyperlink ref="F520" r:id="rId82"/>
    <hyperlink ref="F523" r:id="rId83"/>
    <hyperlink ref="F525" r:id="rId84"/>
    <hyperlink ref="F527" r:id="rId85"/>
    <hyperlink ref="F531" r:id="rId86"/>
    <hyperlink ref="F535" r:id="rId87"/>
    <hyperlink ref="F538" r:id="rId88"/>
    <hyperlink ref="F543" r:id="rId89"/>
    <hyperlink ref="F545" r:id="rId90"/>
    <hyperlink ref="F550" r:id="rId91"/>
    <hyperlink ref="F553" r:id="rId92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9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89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85</v>
      </c>
    </row>
    <row r="4" spans="1:46" s="1" customFormat="1" ht="24.95" customHeight="1">
      <c r="B4" s="22"/>
      <c r="D4" s="105" t="s">
        <v>96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26.25" customHeight="1">
      <c r="B7" s="22"/>
      <c r="E7" s="377" t="str">
        <f>'Rekapitulace stavby'!K6</f>
        <v>Propojení skupinových vodovodů Sobotka a Kopidlno – pro stavbu B (Pševes, Drahoraz)</v>
      </c>
      <c r="F7" s="378"/>
      <c r="G7" s="378"/>
      <c r="H7" s="378"/>
      <c r="L7" s="22"/>
    </row>
    <row r="8" spans="1:46" s="2" customFormat="1" ht="12" customHeight="1">
      <c r="A8" s="36"/>
      <c r="B8" s="41"/>
      <c r="C8" s="36"/>
      <c r="D8" s="107" t="s">
        <v>97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9" t="s">
        <v>976</v>
      </c>
      <c r="F9" s="380"/>
      <c r="G9" s="380"/>
      <c r="H9" s="38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21</v>
      </c>
      <c r="G11" s="36"/>
      <c r="H11" s="36"/>
      <c r="I11" s="107" t="s">
        <v>20</v>
      </c>
      <c r="J11" s="109" t="s">
        <v>21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27. 5. 2022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28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29</v>
      </c>
      <c r="F15" s="36"/>
      <c r="G15" s="36"/>
      <c r="H15" s="36"/>
      <c r="I15" s="107" t="s">
        <v>30</v>
      </c>
      <c r="J15" s="109" t="s">
        <v>21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stavby'!E14</f>
        <v>Vyplň údaj</v>
      </c>
      <c r="F18" s="382"/>
      <c r="G18" s="382"/>
      <c r="H18" s="382"/>
      <c r="I18" s="107" t="s">
        <v>30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27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30</v>
      </c>
      <c r="J21" s="109" t="s">
        <v>21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27</v>
      </c>
      <c r="J23" s="109" t="s">
        <v>21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99</v>
      </c>
      <c r="F24" s="36"/>
      <c r="G24" s="36"/>
      <c r="H24" s="36"/>
      <c r="I24" s="107" t="s">
        <v>30</v>
      </c>
      <c r="J24" s="109" t="s">
        <v>21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3" t="s">
        <v>21</v>
      </c>
      <c r="F27" s="383"/>
      <c r="G27" s="383"/>
      <c r="H27" s="38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ROUND(J89,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ROUND((SUM(BE89:BE426)),  2)</f>
        <v>0</v>
      </c>
      <c r="G33" s="36"/>
      <c r="H33" s="36"/>
      <c r="I33" s="120">
        <v>0.21</v>
      </c>
      <c r="J33" s="119">
        <f>ROUND(((SUM(BE89:BE426))*I33),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ROUND((SUM(BF89:BF426)),  2)</f>
        <v>0</v>
      </c>
      <c r="G34" s="36"/>
      <c r="H34" s="36"/>
      <c r="I34" s="120">
        <v>0.15</v>
      </c>
      <c r="J34" s="119">
        <f>ROUND(((SUM(BF89:BF426))*I34),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48</v>
      </c>
      <c r="F35" s="119">
        <f>ROUND((SUM(BG89:BG426)),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49</v>
      </c>
      <c r="F36" s="119">
        <f>ROUND((SUM(BH89:BH426)),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50</v>
      </c>
      <c r="F37" s="119">
        <f>ROUND((SUM(BI89:BI426)),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384" t="str">
        <f>E7</f>
        <v>Propojení skupinových vodovodů Sobotka a Kopidlno – pro stavbu B (Pševes, Drahoraz)</v>
      </c>
      <c r="F48" s="385"/>
      <c r="G48" s="385"/>
      <c r="H48" s="38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97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7" t="str">
        <f>E9</f>
        <v>SO_02 - Přívodní řad Drahoraz-Pševes</v>
      </c>
      <c r="F50" s="386"/>
      <c r="G50" s="386"/>
      <c r="H50" s="38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22</v>
      </c>
      <c r="D52" s="38"/>
      <c r="E52" s="38"/>
      <c r="F52" s="29" t="str">
        <f>F12</f>
        <v>Únětice-Drahoraz-Pševes</v>
      </c>
      <c r="G52" s="38"/>
      <c r="H52" s="38"/>
      <c r="I52" s="31" t="s">
        <v>24</v>
      </c>
      <c r="J52" s="61" t="str">
        <f>IF(J12="","",J12)</f>
        <v>27. 5. 2022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40.15" customHeight="1">
      <c r="A54" s="36"/>
      <c r="B54" s="37"/>
      <c r="C54" s="31" t="s">
        <v>26</v>
      </c>
      <c r="D54" s="38"/>
      <c r="E54" s="38"/>
      <c r="F54" s="29" t="str">
        <f>E15</f>
        <v>Vodohospodářská a obchodní společnost, a.s., Jičín</v>
      </c>
      <c r="G54" s="38"/>
      <c r="H54" s="38"/>
      <c r="I54" s="31" t="s">
        <v>33</v>
      </c>
      <c r="J54" s="34" t="str">
        <f>E21</f>
        <v>IKKO Hradec Králové,s.r.o., Bratří Štefanů 238, HK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>P. Žehra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101</v>
      </c>
      <c r="D57" s="133"/>
      <c r="E57" s="133"/>
      <c r="F57" s="133"/>
      <c r="G57" s="133"/>
      <c r="H57" s="133"/>
      <c r="I57" s="133"/>
      <c r="J57" s="134" t="s">
        <v>102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J89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103</v>
      </c>
    </row>
    <row r="60" spans="1:47" s="9" customFormat="1" ht="24.95" customHeight="1">
      <c r="B60" s="136"/>
      <c r="C60" s="137"/>
      <c r="D60" s="138" t="s">
        <v>104</v>
      </c>
      <c r="E60" s="139"/>
      <c r="F60" s="139"/>
      <c r="G60" s="139"/>
      <c r="H60" s="139"/>
      <c r="I60" s="139"/>
      <c r="J60" s="140">
        <f>J90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105</v>
      </c>
      <c r="E61" s="145"/>
      <c r="F61" s="145"/>
      <c r="G61" s="145"/>
      <c r="H61" s="145"/>
      <c r="I61" s="145"/>
      <c r="J61" s="146">
        <f>J91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106</v>
      </c>
      <c r="E62" s="145"/>
      <c r="F62" s="145"/>
      <c r="G62" s="145"/>
      <c r="H62" s="145"/>
      <c r="I62" s="145"/>
      <c r="J62" s="146">
        <f>J218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107</v>
      </c>
      <c r="E63" s="145"/>
      <c r="F63" s="145"/>
      <c r="G63" s="145"/>
      <c r="H63" s="145"/>
      <c r="I63" s="145"/>
      <c r="J63" s="146">
        <f>J255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108</v>
      </c>
      <c r="E64" s="145"/>
      <c r="F64" s="145"/>
      <c r="G64" s="145"/>
      <c r="H64" s="145"/>
      <c r="I64" s="145"/>
      <c r="J64" s="146">
        <f>J296</f>
        <v>0</v>
      </c>
      <c r="K64" s="143"/>
      <c r="L64" s="147"/>
    </row>
    <row r="65" spans="1:31" s="10" customFormat="1" ht="19.899999999999999" customHeight="1">
      <c r="B65" s="142"/>
      <c r="C65" s="143"/>
      <c r="D65" s="144" t="s">
        <v>109</v>
      </c>
      <c r="E65" s="145"/>
      <c r="F65" s="145"/>
      <c r="G65" s="145"/>
      <c r="H65" s="145"/>
      <c r="I65" s="145"/>
      <c r="J65" s="146">
        <f>J380</f>
        <v>0</v>
      </c>
      <c r="K65" s="143"/>
      <c r="L65" s="147"/>
    </row>
    <row r="66" spans="1:31" s="10" customFormat="1" ht="19.899999999999999" customHeight="1">
      <c r="B66" s="142"/>
      <c r="C66" s="143"/>
      <c r="D66" s="144" t="s">
        <v>110</v>
      </c>
      <c r="E66" s="145"/>
      <c r="F66" s="145"/>
      <c r="G66" s="145"/>
      <c r="H66" s="145"/>
      <c r="I66" s="145"/>
      <c r="J66" s="146">
        <f>J404</f>
        <v>0</v>
      </c>
      <c r="K66" s="143"/>
      <c r="L66" s="147"/>
    </row>
    <row r="67" spans="1:31" s="10" customFormat="1" ht="19.899999999999999" customHeight="1">
      <c r="B67" s="142"/>
      <c r="C67" s="143"/>
      <c r="D67" s="144" t="s">
        <v>111</v>
      </c>
      <c r="E67" s="145"/>
      <c r="F67" s="145"/>
      <c r="G67" s="145"/>
      <c r="H67" s="145"/>
      <c r="I67" s="145"/>
      <c r="J67" s="146">
        <f>J419</f>
        <v>0</v>
      </c>
      <c r="K67" s="143"/>
      <c r="L67" s="147"/>
    </row>
    <row r="68" spans="1:31" s="9" customFormat="1" ht="24.95" customHeight="1">
      <c r="B68" s="136"/>
      <c r="C68" s="137"/>
      <c r="D68" s="138" t="s">
        <v>112</v>
      </c>
      <c r="E68" s="139"/>
      <c r="F68" s="139"/>
      <c r="G68" s="139"/>
      <c r="H68" s="139"/>
      <c r="I68" s="139"/>
      <c r="J68" s="140">
        <f>J422</f>
        <v>0</v>
      </c>
      <c r="K68" s="137"/>
      <c r="L68" s="141"/>
    </row>
    <row r="69" spans="1:31" s="10" customFormat="1" ht="19.899999999999999" customHeight="1">
      <c r="B69" s="142"/>
      <c r="C69" s="143"/>
      <c r="D69" s="144" t="s">
        <v>114</v>
      </c>
      <c r="E69" s="145"/>
      <c r="F69" s="145"/>
      <c r="G69" s="145"/>
      <c r="H69" s="145"/>
      <c r="I69" s="145"/>
      <c r="J69" s="146">
        <f>J423</f>
        <v>0</v>
      </c>
      <c r="K69" s="143"/>
      <c r="L69" s="147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5" t="s">
        <v>115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6.25" customHeight="1">
      <c r="A79" s="36"/>
      <c r="B79" s="37"/>
      <c r="C79" s="38"/>
      <c r="D79" s="38"/>
      <c r="E79" s="384" t="str">
        <f>E7</f>
        <v>Propojení skupinových vodovodů Sobotka a Kopidlno – pro stavbu B (Pševes, Drahoraz)</v>
      </c>
      <c r="F79" s="385"/>
      <c r="G79" s="385"/>
      <c r="H79" s="385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97</v>
      </c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6.5" customHeight="1">
      <c r="A81" s="36"/>
      <c r="B81" s="37"/>
      <c r="C81" s="38"/>
      <c r="D81" s="38"/>
      <c r="E81" s="337" t="str">
        <f>E9</f>
        <v>SO_02 - Přívodní řad Drahoraz-Pševes</v>
      </c>
      <c r="F81" s="386"/>
      <c r="G81" s="386"/>
      <c r="H81" s="386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2" customHeight="1">
      <c r="A83" s="36"/>
      <c r="B83" s="37"/>
      <c r="C83" s="31" t="s">
        <v>22</v>
      </c>
      <c r="D83" s="38"/>
      <c r="E83" s="38"/>
      <c r="F83" s="29" t="str">
        <f>F12</f>
        <v>Únětice-Drahoraz-Pševes</v>
      </c>
      <c r="G83" s="38"/>
      <c r="H83" s="38"/>
      <c r="I83" s="31" t="s">
        <v>24</v>
      </c>
      <c r="J83" s="61" t="str">
        <f>IF(J12="","",J12)</f>
        <v>27. 5. 2022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40.15" customHeight="1">
      <c r="A85" s="36"/>
      <c r="B85" s="37"/>
      <c r="C85" s="31" t="s">
        <v>26</v>
      </c>
      <c r="D85" s="38"/>
      <c r="E85" s="38"/>
      <c r="F85" s="29" t="str">
        <f>E15</f>
        <v>Vodohospodářská a obchodní společnost, a.s., Jičín</v>
      </c>
      <c r="G85" s="38"/>
      <c r="H85" s="38"/>
      <c r="I85" s="31" t="s">
        <v>33</v>
      </c>
      <c r="J85" s="34" t="str">
        <f>E21</f>
        <v>IKKO Hradec Králové,s.r.o., Bratří Štefanů 238, HK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15.2" customHeight="1">
      <c r="A86" s="36"/>
      <c r="B86" s="37"/>
      <c r="C86" s="31" t="s">
        <v>31</v>
      </c>
      <c r="D86" s="38"/>
      <c r="E86" s="38"/>
      <c r="F86" s="29" t="str">
        <f>IF(E18="","",E18)</f>
        <v>Vyplň údaj</v>
      </c>
      <c r="G86" s="38"/>
      <c r="H86" s="38"/>
      <c r="I86" s="31" t="s">
        <v>37</v>
      </c>
      <c r="J86" s="34" t="str">
        <f>E24</f>
        <v>P. Žehra</v>
      </c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11" customFormat="1" ht="29.25" customHeight="1">
      <c r="A88" s="148"/>
      <c r="B88" s="149"/>
      <c r="C88" s="150" t="s">
        <v>116</v>
      </c>
      <c r="D88" s="151" t="s">
        <v>60</v>
      </c>
      <c r="E88" s="151" t="s">
        <v>56</v>
      </c>
      <c r="F88" s="151" t="s">
        <v>57</v>
      </c>
      <c r="G88" s="151" t="s">
        <v>117</v>
      </c>
      <c r="H88" s="151" t="s">
        <v>118</v>
      </c>
      <c r="I88" s="151" t="s">
        <v>119</v>
      </c>
      <c r="J88" s="151" t="s">
        <v>102</v>
      </c>
      <c r="K88" s="152" t="s">
        <v>120</v>
      </c>
      <c r="L88" s="153"/>
      <c r="M88" s="70" t="s">
        <v>21</v>
      </c>
      <c r="N88" s="71" t="s">
        <v>45</v>
      </c>
      <c r="O88" s="71" t="s">
        <v>121</v>
      </c>
      <c r="P88" s="71" t="s">
        <v>122</v>
      </c>
      <c r="Q88" s="71" t="s">
        <v>123</v>
      </c>
      <c r="R88" s="71" t="s">
        <v>124</v>
      </c>
      <c r="S88" s="71" t="s">
        <v>125</v>
      </c>
      <c r="T88" s="72" t="s">
        <v>126</v>
      </c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</row>
    <row r="89" spans="1:65" s="2" customFormat="1" ht="22.9" customHeight="1">
      <c r="A89" s="36"/>
      <c r="B89" s="37"/>
      <c r="C89" s="77" t="s">
        <v>127</v>
      </c>
      <c r="D89" s="38"/>
      <c r="E89" s="38"/>
      <c r="F89" s="38"/>
      <c r="G89" s="38"/>
      <c r="H89" s="38"/>
      <c r="I89" s="38"/>
      <c r="J89" s="154">
        <f>BK89</f>
        <v>0</v>
      </c>
      <c r="K89" s="38"/>
      <c r="L89" s="41"/>
      <c r="M89" s="73"/>
      <c r="N89" s="155"/>
      <c r="O89" s="74"/>
      <c r="P89" s="156">
        <f>P90+P422</f>
        <v>0</v>
      </c>
      <c r="Q89" s="74"/>
      <c r="R89" s="156">
        <f>R90+R422</f>
        <v>253.20993754999995</v>
      </c>
      <c r="S89" s="74"/>
      <c r="T89" s="157">
        <f>T90+T422</f>
        <v>279.54640000000001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74</v>
      </c>
      <c r="AU89" s="19" t="s">
        <v>103</v>
      </c>
      <c r="BK89" s="158">
        <f>BK90+BK422</f>
        <v>0</v>
      </c>
    </row>
    <row r="90" spans="1:65" s="12" customFormat="1" ht="25.9" customHeight="1">
      <c r="B90" s="159"/>
      <c r="C90" s="160"/>
      <c r="D90" s="161" t="s">
        <v>74</v>
      </c>
      <c r="E90" s="162" t="s">
        <v>128</v>
      </c>
      <c r="F90" s="162" t="s">
        <v>129</v>
      </c>
      <c r="G90" s="160"/>
      <c r="H90" s="160"/>
      <c r="I90" s="163"/>
      <c r="J90" s="164">
        <f>BK90</f>
        <v>0</v>
      </c>
      <c r="K90" s="160"/>
      <c r="L90" s="165"/>
      <c r="M90" s="166"/>
      <c r="N90" s="167"/>
      <c r="O90" s="167"/>
      <c r="P90" s="168">
        <f>P91+P218+P255+P296+P380+P404+P419</f>
        <v>0</v>
      </c>
      <c r="Q90" s="167"/>
      <c r="R90" s="168">
        <f>R91+R218+R255+R296+R380+R404+R419</f>
        <v>253.20323754999995</v>
      </c>
      <c r="S90" s="167"/>
      <c r="T90" s="169">
        <f>T91+T218+T255+T296+T380+T404+T419</f>
        <v>279.54640000000001</v>
      </c>
      <c r="AR90" s="170" t="s">
        <v>83</v>
      </c>
      <c r="AT90" s="171" t="s">
        <v>74</v>
      </c>
      <c r="AU90" s="171" t="s">
        <v>75</v>
      </c>
      <c r="AY90" s="170" t="s">
        <v>130</v>
      </c>
      <c r="BK90" s="172">
        <f>BK91+BK218+BK255+BK296+BK380+BK404+BK419</f>
        <v>0</v>
      </c>
    </row>
    <row r="91" spans="1:65" s="12" customFormat="1" ht="22.9" customHeight="1">
      <c r="B91" s="159"/>
      <c r="C91" s="160"/>
      <c r="D91" s="161" t="s">
        <v>74</v>
      </c>
      <c r="E91" s="173" t="s">
        <v>83</v>
      </c>
      <c r="F91" s="173" t="s">
        <v>131</v>
      </c>
      <c r="G91" s="160"/>
      <c r="H91" s="160"/>
      <c r="I91" s="163"/>
      <c r="J91" s="174">
        <f>BK91</f>
        <v>0</v>
      </c>
      <c r="K91" s="160"/>
      <c r="L91" s="165"/>
      <c r="M91" s="166"/>
      <c r="N91" s="167"/>
      <c r="O91" s="167"/>
      <c r="P91" s="168">
        <f>SUM(P92:P217)</f>
        <v>0</v>
      </c>
      <c r="Q91" s="167"/>
      <c r="R91" s="168">
        <f>SUM(R92:R217)</f>
        <v>75.099114</v>
      </c>
      <c r="S91" s="167"/>
      <c r="T91" s="169">
        <f>SUM(T92:T217)</f>
        <v>279.54640000000001</v>
      </c>
      <c r="AR91" s="170" t="s">
        <v>83</v>
      </c>
      <c r="AT91" s="171" t="s">
        <v>74</v>
      </c>
      <c r="AU91" s="171" t="s">
        <v>83</v>
      </c>
      <c r="AY91" s="170" t="s">
        <v>130</v>
      </c>
      <c r="BK91" s="172">
        <f>SUM(BK92:BK217)</f>
        <v>0</v>
      </c>
    </row>
    <row r="92" spans="1:65" s="2" customFormat="1" ht="66.75" customHeight="1">
      <c r="A92" s="36"/>
      <c r="B92" s="37"/>
      <c r="C92" s="175" t="s">
        <v>83</v>
      </c>
      <c r="D92" s="175" t="s">
        <v>132</v>
      </c>
      <c r="E92" s="176" t="s">
        <v>977</v>
      </c>
      <c r="F92" s="177" t="s">
        <v>978</v>
      </c>
      <c r="G92" s="178" t="s">
        <v>135</v>
      </c>
      <c r="H92" s="179">
        <v>90</v>
      </c>
      <c r="I92" s="180"/>
      <c r="J92" s="181">
        <f>ROUND(I92*H92,2)</f>
        <v>0</v>
      </c>
      <c r="K92" s="177" t="s">
        <v>136</v>
      </c>
      <c r="L92" s="41"/>
      <c r="M92" s="182" t="s">
        <v>21</v>
      </c>
      <c r="N92" s="183" t="s">
        <v>46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0.5</v>
      </c>
      <c r="T92" s="185">
        <f>S92*H92</f>
        <v>45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137</v>
      </c>
      <c r="AT92" s="186" t="s">
        <v>132</v>
      </c>
      <c r="AU92" s="186" t="s">
        <v>85</v>
      </c>
      <c r="AY92" s="19" t="s">
        <v>130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83</v>
      </c>
      <c r="BK92" s="187">
        <f>ROUND(I92*H92,2)</f>
        <v>0</v>
      </c>
      <c r="BL92" s="19" t="s">
        <v>137</v>
      </c>
      <c r="BM92" s="186" t="s">
        <v>979</v>
      </c>
    </row>
    <row r="93" spans="1:65" s="2" customFormat="1" ht="11.25">
      <c r="A93" s="36"/>
      <c r="B93" s="37"/>
      <c r="C93" s="38"/>
      <c r="D93" s="188" t="s">
        <v>139</v>
      </c>
      <c r="E93" s="38"/>
      <c r="F93" s="189" t="s">
        <v>980</v>
      </c>
      <c r="G93" s="38"/>
      <c r="H93" s="38"/>
      <c r="I93" s="190"/>
      <c r="J93" s="38"/>
      <c r="K93" s="38"/>
      <c r="L93" s="41"/>
      <c r="M93" s="191"/>
      <c r="N93" s="19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139</v>
      </c>
      <c r="AU93" s="19" t="s">
        <v>85</v>
      </c>
    </row>
    <row r="94" spans="1:65" s="14" customFormat="1" ht="11.25">
      <c r="B94" s="205"/>
      <c r="C94" s="206"/>
      <c r="D94" s="195" t="s">
        <v>141</v>
      </c>
      <c r="E94" s="207" t="s">
        <v>21</v>
      </c>
      <c r="F94" s="208" t="s">
        <v>147</v>
      </c>
      <c r="G94" s="206"/>
      <c r="H94" s="207" t="s">
        <v>21</v>
      </c>
      <c r="I94" s="209"/>
      <c r="J94" s="206"/>
      <c r="K94" s="206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141</v>
      </c>
      <c r="AU94" s="214" t="s">
        <v>85</v>
      </c>
      <c r="AV94" s="14" t="s">
        <v>83</v>
      </c>
      <c r="AW94" s="14" t="s">
        <v>36</v>
      </c>
      <c r="AX94" s="14" t="s">
        <v>75</v>
      </c>
      <c r="AY94" s="214" t="s">
        <v>130</v>
      </c>
    </row>
    <row r="95" spans="1:65" s="13" customFormat="1" ht="22.5">
      <c r="B95" s="193"/>
      <c r="C95" s="194"/>
      <c r="D95" s="195" t="s">
        <v>141</v>
      </c>
      <c r="E95" s="196" t="s">
        <v>21</v>
      </c>
      <c r="F95" s="197" t="s">
        <v>981</v>
      </c>
      <c r="G95" s="194"/>
      <c r="H95" s="198">
        <v>90</v>
      </c>
      <c r="I95" s="199"/>
      <c r="J95" s="194"/>
      <c r="K95" s="194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141</v>
      </c>
      <c r="AU95" s="204" t="s">
        <v>85</v>
      </c>
      <c r="AV95" s="13" t="s">
        <v>85</v>
      </c>
      <c r="AW95" s="13" t="s">
        <v>36</v>
      </c>
      <c r="AX95" s="13" t="s">
        <v>83</v>
      </c>
      <c r="AY95" s="204" t="s">
        <v>130</v>
      </c>
    </row>
    <row r="96" spans="1:65" s="2" customFormat="1" ht="62.65" customHeight="1">
      <c r="A96" s="36"/>
      <c r="B96" s="37"/>
      <c r="C96" s="175" t="s">
        <v>85</v>
      </c>
      <c r="D96" s="175" t="s">
        <v>132</v>
      </c>
      <c r="E96" s="176" t="s">
        <v>982</v>
      </c>
      <c r="F96" s="177" t="s">
        <v>983</v>
      </c>
      <c r="G96" s="178" t="s">
        <v>135</v>
      </c>
      <c r="H96" s="179">
        <v>39</v>
      </c>
      <c r="I96" s="180"/>
      <c r="J96" s="181">
        <f>ROUND(I96*H96,2)</f>
        <v>0</v>
      </c>
      <c r="K96" s="177" t="s">
        <v>136</v>
      </c>
      <c r="L96" s="41"/>
      <c r="M96" s="182" t="s">
        <v>21</v>
      </c>
      <c r="N96" s="183" t="s">
        <v>46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0.5</v>
      </c>
      <c r="T96" s="185">
        <f>S96*H96</f>
        <v>19.5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137</v>
      </c>
      <c r="AT96" s="186" t="s">
        <v>132</v>
      </c>
      <c r="AU96" s="186" t="s">
        <v>85</v>
      </c>
      <c r="AY96" s="19" t="s">
        <v>130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83</v>
      </c>
      <c r="BK96" s="187">
        <f>ROUND(I96*H96,2)</f>
        <v>0</v>
      </c>
      <c r="BL96" s="19" t="s">
        <v>137</v>
      </c>
      <c r="BM96" s="186" t="s">
        <v>984</v>
      </c>
    </row>
    <row r="97" spans="1:65" s="2" customFormat="1" ht="11.25">
      <c r="A97" s="36"/>
      <c r="B97" s="37"/>
      <c r="C97" s="38"/>
      <c r="D97" s="188" t="s">
        <v>139</v>
      </c>
      <c r="E97" s="38"/>
      <c r="F97" s="189" t="s">
        <v>985</v>
      </c>
      <c r="G97" s="38"/>
      <c r="H97" s="38"/>
      <c r="I97" s="190"/>
      <c r="J97" s="38"/>
      <c r="K97" s="38"/>
      <c r="L97" s="41"/>
      <c r="M97" s="191"/>
      <c r="N97" s="19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139</v>
      </c>
      <c r="AU97" s="19" t="s">
        <v>85</v>
      </c>
    </row>
    <row r="98" spans="1:65" s="14" customFormat="1" ht="11.25">
      <c r="B98" s="205"/>
      <c r="C98" s="206"/>
      <c r="D98" s="195" t="s">
        <v>141</v>
      </c>
      <c r="E98" s="207" t="s">
        <v>21</v>
      </c>
      <c r="F98" s="208" t="s">
        <v>147</v>
      </c>
      <c r="G98" s="206"/>
      <c r="H98" s="207" t="s">
        <v>21</v>
      </c>
      <c r="I98" s="209"/>
      <c r="J98" s="206"/>
      <c r="K98" s="206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141</v>
      </c>
      <c r="AU98" s="214" t="s">
        <v>85</v>
      </c>
      <c r="AV98" s="14" t="s">
        <v>83</v>
      </c>
      <c r="AW98" s="14" t="s">
        <v>36</v>
      </c>
      <c r="AX98" s="14" t="s">
        <v>75</v>
      </c>
      <c r="AY98" s="214" t="s">
        <v>130</v>
      </c>
    </row>
    <row r="99" spans="1:65" s="13" customFormat="1" ht="11.25">
      <c r="B99" s="193"/>
      <c r="C99" s="194"/>
      <c r="D99" s="195" t="s">
        <v>141</v>
      </c>
      <c r="E99" s="196" t="s">
        <v>21</v>
      </c>
      <c r="F99" s="197" t="s">
        <v>986</v>
      </c>
      <c r="G99" s="194"/>
      <c r="H99" s="198">
        <v>19</v>
      </c>
      <c r="I99" s="199"/>
      <c r="J99" s="194"/>
      <c r="K99" s="194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141</v>
      </c>
      <c r="AU99" s="204" t="s">
        <v>85</v>
      </c>
      <c r="AV99" s="13" t="s">
        <v>85</v>
      </c>
      <c r="AW99" s="13" t="s">
        <v>36</v>
      </c>
      <c r="AX99" s="13" t="s">
        <v>75</v>
      </c>
      <c r="AY99" s="204" t="s">
        <v>130</v>
      </c>
    </row>
    <row r="100" spans="1:65" s="13" customFormat="1" ht="11.25">
      <c r="B100" s="193"/>
      <c r="C100" s="194"/>
      <c r="D100" s="195" t="s">
        <v>141</v>
      </c>
      <c r="E100" s="196" t="s">
        <v>21</v>
      </c>
      <c r="F100" s="197" t="s">
        <v>987</v>
      </c>
      <c r="G100" s="194"/>
      <c r="H100" s="198">
        <v>20</v>
      </c>
      <c r="I100" s="199"/>
      <c r="J100" s="194"/>
      <c r="K100" s="194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141</v>
      </c>
      <c r="AU100" s="204" t="s">
        <v>85</v>
      </c>
      <c r="AV100" s="13" t="s">
        <v>85</v>
      </c>
      <c r="AW100" s="13" t="s">
        <v>36</v>
      </c>
      <c r="AX100" s="13" t="s">
        <v>75</v>
      </c>
      <c r="AY100" s="204" t="s">
        <v>130</v>
      </c>
    </row>
    <row r="101" spans="1:65" s="15" customFormat="1" ht="11.25">
      <c r="B101" s="215"/>
      <c r="C101" s="216"/>
      <c r="D101" s="195" t="s">
        <v>141</v>
      </c>
      <c r="E101" s="217" t="s">
        <v>21</v>
      </c>
      <c r="F101" s="218" t="s">
        <v>156</v>
      </c>
      <c r="G101" s="216"/>
      <c r="H101" s="219">
        <v>39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141</v>
      </c>
      <c r="AU101" s="225" t="s">
        <v>85</v>
      </c>
      <c r="AV101" s="15" t="s">
        <v>137</v>
      </c>
      <c r="AW101" s="15" t="s">
        <v>36</v>
      </c>
      <c r="AX101" s="15" t="s">
        <v>83</v>
      </c>
      <c r="AY101" s="225" t="s">
        <v>130</v>
      </c>
    </row>
    <row r="102" spans="1:65" s="2" customFormat="1" ht="66.75" customHeight="1">
      <c r="A102" s="36"/>
      <c r="B102" s="37"/>
      <c r="C102" s="175" t="s">
        <v>149</v>
      </c>
      <c r="D102" s="175" t="s">
        <v>132</v>
      </c>
      <c r="E102" s="176" t="s">
        <v>988</v>
      </c>
      <c r="F102" s="177" t="s">
        <v>989</v>
      </c>
      <c r="G102" s="178" t="s">
        <v>135</v>
      </c>
      <c r="H102" s="179">
        <v>126</v>
      </c>
      <c r="I102" s="180"/>
      <c r="J102" s="181">
        <f>ROUND(I102*H102,2)</f>
        <v>0</v>
      </c>
      <c r="K102" s="177" t="s">
        <v>136</v>
      </c>
      <c r="L102" s="41"/>
      <c r="M102" s="182" t="s">
        <v>21</v>
      </c>
      <c r="N102" s="183" t="s">
        <v>46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0.32500000000000001</v>
      </c>
      <c r="T102" s="185">
        <f>S102*H102</f>
        <v>40.950000000000003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137</v>
      </c>
      <c r="AT102" s="186" t="s">
        <v>132</v>
      </c>
      <c r="AU102" s="186" t="s">
        <v>85</v>
      </c>
      <c r="AY102" s="19" t="s">
        <v>130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83</v>
      </c>
      <c r="BK102" s="187">
        <f>ROUND(I102*H102,2)</f>
        <v>0</v>
      </c>
      <c r="BL102" s="19" t="s">
        <v>137</v>
      </c>
      <c r="BM102" s="186" t="s">
        <v>990</v>
      </c>
    </row>
    <row r="103" spans="1:65" s="2" customFormat="1" ht="11.25">
      <c r="A103" s="36"/>
      <c r="B103" s="37"/>
      <c r="C103" s="38"/>
      <c r="D103" s="188" t="s">
        <v>139</v>
      </c>
      <c r="E103" s="38"/>
      <c r="F103" s="189" t="s">
        <v>991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139</v>
      </c>
      <c r="AU103" s="19" t="s">
        <v>85</v>
      </c>
    </row>
    <row r="104" spans="1:65" s="14" customFormat="1" ht="11.25">
      <c r="B104" s="205"/>
      <c r="C104" s="206"/>
      <c r="D104" s="195" t="s">
        <v>141</v>
      </c>
      <c r="E104" s="207" t="s">
        <v>21</v>
      </c>
      <c r="F104" s="208" t="s">
        <v>992</v>
      </c>
      <c r="G104" s="206"/>
      <c r="H104" s="207" t="s">
        <v>21</v>
      </c>
      <c r="I104" s="209"/>
      <c r="J104" s="206"/>
      <c r="K104" s="206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141</v>
      </c>
      <c r="AU104" s="214" t="s">
        <v>85</v>
      </c>
      <c r="AV104" s="14" t="s">
        <v>83</v>
      </c>
      <c r="AW104" s="14" t="s">
        <v>36</v>
      </c>
      <c r="AX104" s="14" t="s">
        <v>75</v>
      </c>
      <c r="AY104" s="214" t="s">
        <v>130</v>
      </c>
    </row>
    <row r="105" spans="1:65" s="13" customFormat="1" ht="22.5">
      <c r="B105" s="193"/>
      <c r="C105" s="194"/>
      <c r="D105" s="195" t="s">
        <v>141</v>
      </c>
      <c r="E105" s="196" t="s">
        <v>21</v>
      </c>
      <c r="F105" s="197" t="s">
        <v>993</v>
      </c>
      <c r="G105" s="194"/>
      <c r="H105" s="198">
        <v>126</v>
      </c>
      <c r="I105" s="199"/>
      <c r="J105" s="194"/>
      <c r="K105" s="194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141</v>
      </c>
      <c r="AU105" s="204" t="s">
        <v>85</v>
      </c>
      <c r="AV105" s="13" t="s">
        <v>85</v>
      </c>
      <c r="AW105" s="13" t="s">
        <v>36</v>
      </c>
      <c r="AX105" s="13" t="s">
        <v>83</v>
      </c>
      <c r="AY105" s="204" t="s">
        <v>130</v>
      </c>
    </row>
    <row r="106" spans="1:65" s="2" customFormat="1" ht="62.65" customHeight="1">
      <c r="A106" s="36"/>
      <c r="B106" s="37"/>
      <c r="C106" s="175" t="s">
        <v>137</v>
      </c>
      <c r="D106" s="175" t="s">
        <v>132</v>
      </c>
      <c r="E106" s="176" t="s">
        <v>994</v>
      </c>
      <c r="F106" s="177" t="s">
        <v>995</v>
      </c>
      <c r="G106" s="178" t="s">
        <v>135</v>
      </c>
      <c r="H106" s="179">
        <v>52.92</v>
      </c>
      <c r="I106" s="180"/>
      <c r="J106" s="181">
        <f>ROUND(I106*H106,2)</f>
        <v>0</v>
      </c>
      <c r="K106" s="177" t="s">
        <v>136</v>
      </c>
      <c r="L106" s="41"/>
      <c r="M106" s="182" t="s">
        <v>21</v>
      </c>
      <c r="N106" s="183" t="s">
        <v>46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0.32500000000000001</v>
      </c>
      <c r="T106" s="185">
        <f>S106*H106</f>
        <v>17.199000000000002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137</v>
      </c>
      <c r="AT106" s="186" t="s">
        <v>132</v>
      </c>
      <c r="AU106" s="186" t="s">
        <v>85</v>
      </c>
      <c r="AY106" s="19" t="s">
        <v>130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83</v>
      </c>
      <c r="BK106" s="187">
        <f>ROUND(I106*H106,2)</f>
        <v>0</v>
      </c>
      <c r="BL106" s="19" t="s">
        <v>137</v>
      </c>
      <c r="BM106" s="186" t="s">
        <v>996</v>
      </c>
    </row>
    <row r="107" spans="1:65" s="2" customFormat="1" ht="11.25">
      <c r="A107" s="36"/>
      <c r="B107" s="37"/>
      <c r="C107" s="38"/>
      <c r="D107" s="188" t="s">
        <v>139</v>
      </c>
      <c r="E107" s="38"/>
      <c r="F107" s="189" t="s">
        <v>997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139</v>
      </c>
      <c r="AU107" s="19" t="s">
        <v>85</v>
      </c>
    </row>
    <row r="108" spans="1:65" s="14" customFormat="1" ht="11.25">
      <c r="B108" s="205"/>
      <c r="C108" s="206"/>
      <c r="D108" s="195" t="s">
        <v>141</v>
      </c>
      <c r="E108" s="207" t="s">
        <v>21</v>
      </c>
      <c r="F108" s="208" t="s">
        <v>992</v>
      </c>
      <c r="G108" s="206"/>
      <c r="H108" s="207" t="s">
        <v>21</v>
      </c>
      <c r="I108" s="209"/>
      <c r="J108" s="206"/>
      <c r="K108" s="206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141</v>
      </c>
      <c r="AU108" s="214" t="s">
        <v>85</v>
      </c>
      <c r="AV108" s="14" t="s">
        <v>83</v>
      </c>
      <c r="AW108" s="14" t="s">
        <v>36</v>
      </c>
      <c r="AX108" s="14" t="s">
        <v>75</v>
      </c>
      <c r="AY108" s="214" t="s">
        <v>130</v>
      </c>
    </row>
    <row r="109" spans="1:65" s="13" customFormat="1" ht="11.25">
      <c r="B109" s="193"/>
      <c r="C109" s="194"/>
      <c r="D109" s="195" t="s">
        <v>141</v>
      </c>
      <c r="E109" s="196" t="s">
        <v>21</v>
      </c>
      <c r="F109" s="197" t="s">
        <v>998</v>
      </c>
      <c r="G109" s="194"/>
      <c r="H109" s="198">
        <v>24.12</v>
      </c>
      <c r="I109" s="199"/>
      <c r="J109" s="194"/>
      <c r="K109" s="194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141</v>
      </c>
      <c r="AU109" s="204" t="s">
        <v>85</v>
      </c>
      <c r="AV109" s="13" t="s">
        <v>85</v>
      </c>
      <c r="AW109" s="13" t="s">
        <v>36</v>
      </c>
      <c r="AX109" s="13" t="s">
        <v>75</v>
      </c>
      <c r="AY109" s="204" t="s">
        <v>130</v>
      </c>
    </row>
    <row r="110" spans="1:65" s="13" customFormat="1" ht="11.25">
      <c r="B110" s="193"/>
      <c r="C110" s="194"/>
      <c r="D110" s="195" t="s">
        <v>141</v>
      </c>
      <c r="E110" s="196" t="s">
        <v>21</v>
      </c>
      <c r="F110" s="197" t="s">
        <v>999</v>
      </c>
      <c r="G110" s="194"/>
      <c r="H110" s="198">
        <v>28.8</v>
      </c>
      <c r="I110" s="199"/>
      <c r="J110" s="194"/>
      <c r="K110" s="194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141</v>
      </c>
      <c r="AU110" s="204" t="s">
        <v>85</v>
      </c>
      <c r="AV110" s="13" t="s">
        <v>85</v>
      </c>
      <c r="AW110" s="13" t="s">
        <v>36</v>
      </c>
      <c r="AX110" s="13" t="s">
        <v>75</v>
      </c>
      <c r="AY110" s="204" t="s">
        <v>130</v>
      </c>
    </row>
    <row r="111" spans="1:65" s="15" customFormat="1" ht="11.25">
      <c r="B111" s="215"/>
      <c r="C111" s="216"/>
      <c r="D111" s="195" t="s">
        <v>141</v>
      </c>
      <c r="E111" s="217" t="s">
        <v>21</v>
      </c>
      <c r="F111" s="218" t="s">
        <v>156</v>
      </c>
      <c r="G111" s="216"/>
      <c r="H111" s="219">
        <v>52.92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141</v>
      </c>
      <c r="AU111" s="225" t="s">
        <v>85</v>
      </c>
      <c r="AV111" s="15" t="s">
        <v>137</v>
      </c>
      <c r="AW111" s="15" t="s">
        <v>36</v>
      </c>
      <c r="AX111" s="15" t="s">
        <v>83</v>
      </c>
      <c r="AY111" s="225" t="s">
        <v>130</v>
      </c>
    </row>
    <row r="112" spans="1:65" s="2" customFormat="1" ht="55.5" customHeight="1">
      <c r="A112" s="36"/>
      <c r="B112" s="37"/>
      <c r="C112" s="175" t="s">
        <v>163</v>
      </c>
      <c r="D112" s="175" t="s">
        <v>132</v>
      </c>
      <c r="E112" s="176" t="s">
        <v>164</v>
      </c>
      <c r="F112" s="177" t="s">
        <v>165</v>
      </c>
      <c r="G112" s="178" t="s">
        <v>135</v>
      </c>
      <c r="H112" s="179">
        <v>162.96</v>
      </c>
      <c r="I112" s="180"/>
      <c r="J112" s="181">
        <f>ROUND(I112*H112,2)</f>
        <v>0</v>
      </c>
      <c r="K112" s="177" t="s">
        <v>136</v>
      </c>
      <c r="L112" s="41"/>
      <c r="M112" s="182" t="s">
        <v>21</v>
      </c>
      <c r="N112" s="183" t="s">
        <v>46</v>
      </c>
      <c r="O112" s="66"/>
      <c r="P112" s="184">
        <f>O112*H112</f>
        <v>0</v>
      </c>
      <c r="Q112" s="184">
        <v>0</v>
      </c>
      <c r="R112" s="184">
        <f>Q112*H112</f>
        <v>0</v>
      </c>
      <c r="S112" s="184">
        <v>0.22</v>
      </c>
      <c r="T112" s="185">
        <f>S112*H112</f>
        <v>35.851199999999999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137</v>
      </c>
      <c r="AT112" s="186" t="s">
        <v>132</v>
      </c>
      <c r="AU112" s="186" t="s">
        <v>85</v>
      </c>
      <c r="AY112" s="19" t="s">
        <v>130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9" t="s">
        <v>83</v>
      </c>
      <c r="BK112" s="187">
        <f>ROUND(I112*H112,2)</f>
        <v>0</v>
      </c>
      <c r="BL112" s="19" t="s">
        <v>137</v>
      </c>
      <c r="BM112" s="186" t="s">
        <v>1000</v>
      </c>
    </row>
    <row r="113" spans="1:65" s="2" customFormat="1" ht="11.25">
      <c r="A113" s="36"/>
      <c r="B113" s="37"/>
      <c r="C113" s="38"/>
      <c r="D113" s="188" t="s">
        <v>139</v>
      </c>
      <c r="E113" s="38"/>
      <c r="F113" s="189" t="s">
        <v>167</v>
      </c>
      <c r="G113" s="38"/>
      <c r="H113" s="38"/>
      <c r="I113" s="190"/>
      <c r="J113" s="38"/>
      <c r="K113" s="38"/>
      <c r="L113" s="41"/>
      <c r="M113" s="191"/>
      <c r="N113" s="19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139</v>
      </c>
      <c r="AU113" s="19" t="s">
        <v>85</v>
      </c>
    </row>
    <row r="114" spans="1:65" s="14" customFormat="1" ht="11.25">
      <c r="B114" s="205"/>
      <c r="C114" s="206"/>
      <c r="D114" s="195" t="s">
        <v>141</v>
      </c>
      <c r="E114" s="207" t="s">
        <v>21</v>
      </c>
      <c r="F114" s="208" t="s">
        <v>1001</v>
      </c>
      <c r="G114" s="206"/>
      <c r="H114" s="207" t="s">
        <v>21</v>
      </c>
      <c r="I114" s="209"/>
      <c r="J114" s="206"/>
      <c r="K114" s="206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141</v>
      </c>
      <c r="AU114" s="214" t="s">
        <v>85</v>
      </c>
      <c r="AV114" s="14" t="s">
        <v>83</v>
      </c>
      <c r="AW114" s="14" t="s">
        <v>36</v>
      </c>
      <c r="AX114" s="14" t="s">
        <v>75</v>
      </c>
      <c r="AY114" s="214" t="s">
        <v>130</v>
      </c>
    </row>
    <row r="115" spans="1:65" s="13" customFormat="1" ht="11.25">
      <c r="B115" s="193"/>
      <c r="C115" s="194"/>
      <c r="D115" s="195" t="s">
        <v>141</v>
      </c>
      <c r="E115" s="196" t="s">
        <v>21</v>
      </c>
      <c r="F115" s="197" t="s">
        <v>1002</v>
      </c>
      <c r="G115" s="194"/>
      <c r="H115" s="198">
        <v>29.88</v>
      </c>
      <c r="I115" s="199"/>
      <c r="J115" s="194"/>
      <c r="K115" s="194"/>
      <c r="L115" s="200"/>
      <c r="M115" s="201"/>
      <c r="N115" s="202"/>
      <c r="O115" s="202"/>
      <c r="P115" s="202"/>
      <c r="Q115" s="202"/>
      <c r="R115" s="202"/>
      <c r="S115" s="202"/>
      <c r="T115" s="203"/>
      <c r="AT115" s="204" t="s">
        <v>141</v>
      </c>
      <c r="AU115" s="204" t="s">
        <v>85</v>
      </c>
      <c r="AV115" s="13" t="s">
        <v>85</v>
      </c>
      <c r="AW115" s="13" t="s">
        <v>36</v>
      </c>
      <c r="AX115" s="13" t="s">
        <v>75</v>
      </c>
      <c r="AY115" s="204" t="s">
        <v>130</v>
      </c>
    </row>
    <row r="116" spans="1:65" s="13" customFormat="1" ht="11.25">
      <c r="B116" s="193"/>
      <c r="C116" s="194"/>
      <c r="D116" s="195" t="s">
        <v>141</v>
      </c>
      <c r="E116" s="196" t="s">
        <v>21</v>
      </c>
      <c r="F116" s="197" t="s">
        <v>1003</v>
      </c>
      <c r="G116" s="194"/>
      <c r="H116" s="198">
        <v>39.200000000000003</v>
      </c>
      <c r="I116" s="199"/>
      <c r="J116" s="194"/>
      <c r="K116" s="194"/>
      <c r="L116" s="200"/>
      <c r="M116" s="201"/>
      <c r="N116" s="202"/>
      <c r="O116" s="202"/>
      <c r="P116" s="202"/>
      <c r="Q116" s="202"/>
      <c r="R116" s="202"/>
      <c r="S116" s="202"/>
      <c r="T116" s="203"/>
      <c r="AT116" s="204" t="s">
        <v>141</v>
      </c>
      <c r="AU116" s="204" t="s">
        <v>85</v>
      </c>
      <c r="AV116" s="13" t="s">
        <v>85</v>
      </c>
      <c r="AW116" s="13" t="s">
        <v>36</v>
      </c>
      <c r="AX116" s="13" t="s">
        <v>75</v>
      </c>
      <c r="AY116" s="204" t="s">
        <v>130</v>
      </c>
    </row>
    <row r="117" spans="1:65" s="16" customFormat="1" ht="11.25">
      <c r="B117" s="226"/>
      <c r="C117" s="227"/>
      <c r="D117" s="195" t="s">
        <v>141</v>
      </c>
      <c r="E117" s="228" t="s">
        <v>21</v>
      </c>
      <c r="F117" s="229" t="s">
        <v>178</v>
      </c>
      <c r="G117" s="227"/>
      <c r="H117" s="230">
        <v>69.08</v>
      </c>
      <c r="I117" s="231"/>
      <c r="J117" s="227"/>
      <c r="K117" s="227"/>
      <c r="L117" s="232"/>
      <c r="M117" s="233"/>
      <c r="N117" s="234"/>
      <c r="O117" s="234"/>
      <c r="P117" s="234"/>
      <c r="Q117" s="234"/>
      <c r="R117" s="234"/>
      <c r="S117" s="234"/>
      <c r="T117" s="235"/>
      <c r="AT117" s="236" t="s">
        <v>141</v>
      </c>
      <c r="AU117" s="236" t="s">
        <v>85</v>
      </c>
      <c r="AV117" s="16" t="s">
        <v>149</v>
      </c>
      <c r="AW117" s="16" t="s">
        <v>36</v>
      </c>
      <c r="AX117" s="16" t="s">
        <v>75</v>
      </c>
      <c r="AY117" s="236" t="s">
        <v>130</v>
      </c>
    </row>
    <row r="118" spans="1:65" s="14" customFormat="1" ht="11.25">
      <c r="B118" s="205"/>
      <c r="C118" s="206"/>
      <c r="D118" s="195" t="s">
        <v>141</v>
      </c>
      <c r="E118" s="207" t="s">
        <v>21</v>
      </c>
      <c r="F118" s="208" t="s">
        <v>1004</v>
      </c>
      <c r="G118" s="206"/>
      <c r="H118" s="207" t="s">
        <v>21</v>
      </c>
      <c r="I118" s="209"/>
      <c r="J118" s="206"/>
      <c r="K118" s="206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141</v>
      </c>
      <c r="AU118" s="214" t="s">
        <v>85</v>
      </c>
      <c r="AV118" s="14" t="s">
        <v>83</v>
      </c>
      <c r="AW118" s="14" t="s">
        <v>36</v>
      </c>
      <c r="AX118" s="14" t="s">
        <v>75</v>
      </c>
      <c r="AY118" s="214" t="s">
        <v>130</v>
      </c>
    </row>
    <row r="119" spans="1:65" s="13" customFormat="1" ht="11.25">
      <c r="B119" s="193"/>
      <c r="C119" s="194"/>
      <c r="D119" s="195" t="s">
        <v>141</v>
      </c>
      <c r="E119" s="196" t="s">
        <v>21</v>
      </c>
      <c r="F119" s="197" t="s">
        <v>1005</v>
      </c>
      <c r="G119" s="194"/>
      <c r="H119" s="198">
        <v>36.28</v>
      </c>
      <c r="I119" s="199"/>
      <c r="J119" s="194"/>
      <c r="K119" s="194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141</v>
      </c>
      <c r="AU119" s="204" t="s">
        <v>85</v>
      </c>
      <c r="AV119" s="13" t="s">
        <v>85</v>
      </c>
      <c r="AW119" s="13" t="s">
        <v>36</v>
      </c>
      <c r="AX119" s="13" t="s">
        <v>75</v>
      </c>
      <c r="AY119" s="204" t="s">
        <v>130</v>
      </c>
    </row>
    <row r="120" spans="1:65" s="13" customFormat="1" ht="11.25">
      <c r="B120" s="193"/>
      <c r="C120" s="194"/>
      <c r="D120" s="195" t="s">
        <v>141</v>
      </c>
      <c r="E120" s="196" t="s">
        <v>21</v>
      </c>
      <c r="F120" s="197" t="s">
        <v>1006</v>
      </c>
      <c r="G120" s="194"/>
      <c r="H120" s="198">
        <v>57.6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141</v>
      </c>
      <c r="AU120" s="204" t="s">
        <v>85</v>
      </c>
      <c r="AV120" s="13" t="s">
        <v>85</v>
      </c>
      <c r="AW120" s="13" t="s">
        <v>36</v>
      </c>
      <c r="AX120" s="13" t="s">
        <v>75</v>
      </c>
      <c r="AY120" s="204" t="s">
        <v>130</v>
      </c>
    </row>
    <row r="121" spans="1:65" s="16" customFormat="1" ht="11.25">
      <c r="B121" s="226"/>
      <c r="C121" s="227"/>
      <c r="D121" s="195" t="s">
        <v>141</v>
      </c>
      <c r="E121" s="228" t="s">
        <v>21</v>
      </c>
      <c r="F121" s="229" t="s">
        <v>178</v>
      </c>
      <c r="G121" s="227"/>
      <c r="H121" s="230">
        <v>93.88</v>
      </c>
      <c r="I121" s="231"/>
      <c r="J121" s="227"/>
      <c r="K121" s="227"/>
      <c r="L121" s="232"/>
      <c r="M121" s="233"/>
      <c r="N121" s="234"/>
      <c r="O121" s="234"/>
      <c r="P121" s="234"/>
      <c r="Q121" s="234"/>
      <c r="R121" s="234"/>
      <c r="S121" s="234"/>
      <c r="T121" s="235"/>
      <c r="AT121" s="236" t="s">
        <v>141</v>
      </c>
      <c r="AU121" s="236" t="s">
        <v>85</v>
      </c>
      <c r="AV121" s="16" t="s">
        <v>149</v>
      </c>
      <c r="AW121" s="16" t="s">
        <v>36</v>
      </c>
      <c r="AX121" s="16" t="s">
        <v>75</v>
      </c>
      <c r="AY121" s="236" t="s">
        <v>130</v>
      </c>
    </row>
    <row r="122" spans="1:65" s="15" customFormat="1" ht="11.25">
      <c r="B122" s="215"/>
      <c r="C122" s="216"/>
      <c r="D122" s="195" t="s">
        <v>141</v>
      </c>
      <c r="E122" s="217" t="s">
        <v>21</v>
      </c>
      <c r="F122" s="218" t="s">
        <v>156</v>
      </c>
      <c r="G122" s="216"/>
      <c r="H122" s="219">
        <v>162.96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141</v>
      </c>
      <c r="AU122" s="225" t="s">
        <v>85</v>
      </c>
      <c r="AV122" s="15" t="s">
        <v>137</v>
      </c>
      <c r="AW122" s="15" t="s">
        <v>36</v>
      </c>
      <c r="AX122" s="15" t="s">
        <v>83</v>
      </c>
      <c r="AY122" s="225" t="s">
        <v>130</v>
      </c>
    </row>
    <row r="123" spans="1:65" s="2" customFormat="1" ht="55.5" customHeight="1">
      <c r="A123" s="36"/>
      <c r="B123" s="37"/>
      <c r="C123" s="175" t="s">
        <v>171</v>
      </c>
      <c r="D123" s="175" t="s">
        <v>132</v>
      </c>
      <c r="E123" s="176" t="s">
        <v>1007</v>
      </c>
      <c r="F123" s="177" t="s">
        <v>1008</v>
      </c>
      <c r="G123" s="178" t="s">
        <v>135</v>
      </c>
      <c r="H123" s="179">
        <v>360</v>
      </c>
      <c r="I123" s="180"/>
      <c r="J123" s="181">
        <f>ROUND(I123*H123,2)</f>
        <v>0</v>
      </c>
      <c r="K123" s="177" t="s">
        <v>21</v>
      </c>
      <c r="L123" s="41"/>
      <c r="M123" s="182" t="s">
        <v>21</v>
      </c>
      <c r="N123" s="183" t="s">
        <v>46</v>
      </c>
      <c r="O123" s="66"/>
      <c r="P123" s="184">
        <f>O123*H123</f>
        <v>0</v>
      </c>
      <c r="Q123" s="184">
        <v>0</v>
      </c>
      <c r="R123" s="184">
        <f>Q123*H123</f>
        <v>0</v>
      </c>
      <c r="S123" s="184">
        <v>0.22</v>
      </c>
      <c r="T123" s="185">
        <f>S123*H123</f>
        <v>79.2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137</v>
      </c>
      <c r="AT123" s="186" t="s">
        <v>132</v>
      </c>
      <c r="AU123" s="186" t="s">
        <v>85</v>
      </c>
      <c r="AY123" s="19" t="s">
        <v>130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83</v>
      </c>
      <c r="BK123" s="187">
        <f>ROUND(I123*H123,2)</f>
        <v>0</v>
      </c>
      <c r="BL123" s="19" t="s">
        <v>137</v>
      </c>
      <c r="BM123" s="186" t="s">
        <v>1009</v>
      </c>
    </row>
    <row r="124" spans="1:65" s="14" customFormat="1" ht="11.25">
      <c r="B124" s="205"/>
      <c r="C124" s="206"/>
      <c r="D124" s="195" t="s">
        <v>141</v>
      </c>
      <c r="E124" s="207" t="s">
        <v>21</v>
      </c>
      <c r="F124" s="208" t="s">
        <v>1001</v>
      </c>
      <c r="G124" s="206"/>
      <c r="H124" s="207" t="s">
        <v>21</v>
      </c>
      <c r="I124" s="209"/>
      <c r="J124" s="206"/>
      <c r="K124" s="206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141</v>
      </c>
      <c r="AU124" s="214" t="s">
        <v>85</v>
      </c>
      <c r="AV124" s="14" t="s">
        <v>83</v>
      </c>
      <c r="AW124" s="14" t="s">
        <v>36</v>
      </c>
      <c r="AX124" s="14" t="s">
        <v>75</v>
      </c>
      <c r="AY124" s="214" t="s">
        <v>130</v>
      </c>
    </row>
    <row r="125" spans="1:65" s="13" customFormat="1" ht="22.5">
      <c r="B125" s="193"/>
      <c r="C125" s="194"/>
      <c r="D125" s="195" t="s">
        <v>141</v>
      </c>
      <c r="E125" s="196" t="s">
        <v>21</v>
      </c>
      <c r="F125" s="197" t="s">
        <v>1010</v>
      </c>
      <c r="G125" s="194"/>
      <c r="H125" s="198">
        <v>162</v>
      </c>
      <c r="I125" s="199"/>
      <c r="J125" s="194"/>
      <c r="K125" s="194"/>
      <c r="L125" s="200"/>
      <c r="M125" s="201"/>
      <c r="N125" s="202"/>
      <c r="O125" s="202"/>
      <c r="P125" s="202"/>
      <c r="Q125" s="202"/>
      <c r="R125" s="202"/>
      <c r="S125" s="202"/>
      <c r="T125" s="203"/>
      <c r="AT125" s="204" t="s">
        <v>141</v>
      </c>
      <c r="AU125" s="204" t="s">
        <v>85</v>
      </c>
      <c r="AV125" s="13" t="s">
        <v>85</v>
      </c>
      <c r="AW125" s="13" t="s">
        <v>36</v>
      </c>
      <c r="AX125" s="13" t="s">
        <v>75</v>
      </c>
      <c r="AY125" s="204" t="s">
        <v>130</v>
      </c>
    </row>
    <row r="126" spans="1:65" s="16" customFormat="1" ht="11.25">
      <c r="B126" s="226"/>
      <c r="C126" s="227"/>
      <c r="D126" s="195" t="s">
        <v>141</v>
      </c>
      <c r="E126" s="228" t="s">
        <v>21</v>
      </c>
      <c r="F126" s="229" t="s">
        <v>178</v>
      </c>
      <c r="G126" s="227"/>
      <c r="H126" s="230">
        <v>162</v>
      </c>
      <c r="I126" s="231"/>
      <c r="J126" s="227"/>
      <c r="K126" s="227"/>
      <c r="L126" s="232"/>
      <c r="M126" s="233"/>
      <c r="N126" s="234"/>
      <c r="O126" s="234"/>
      <c r="P126" s="234"/>
      <c r="Q126" s="234"/>
      <c r="R126" s="234"/>
      <c r="S126" s="234"/>
      <c r="T126" s="235"/>
      <c r="AT126" s="236" t="s">
        <v>141</v>
      </c>
      <c r="AU126" s="236" t="s">
        <v>85</v>
      </c>
      <c r="AV126" s="16" t="s">
        <v>149</v>
      </c>
      <c r="AW126" s="16" t="s">
        <v>36</v>
      </c>
      <c r="AX126" s="16" t="s">
        <v>75</v>
      </c>
      <c r="AY126" s="236" t="s">
        <v>130</v>
      </c>
    </row>
    <row r="127" spans="1:65" s="14" customFormat="1" ht="11.25">
      <c r="B127" s="205"/>
      <c r="C127" s="206"/>
      <c r="D127" s="195" t="s">
        <v>141</v>
      </c>
      <c r="E127" s="207" t="s">
        <v>21</v>
      </c>
      <c r="F127" s="208" t="s">
        <v>1004</v>
      </c>
      <c r="G127" s="206"/>
      <c r="H127" s="207" t="s">
        <v>21</v>
      </c>
      <c r="I127" s="209"/>
      <c r="J127" s="206"/>
      <c r="K127" s="206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141</v>
      </c>
      <c r="AU127" s="214" t="s">
        <v>85</v>
      </c>
      <c r="AV127" s="14" t="s">
        <v>83</v>
      </c>
      <c r="AW127" s="14" t="s">
        <v>36</v>
      </c>
      <c r="AX127" s="14" t="s">
        <v>75</v>
      </c>
      <c r="AY127" s="214" t="s">
        <v>130</v>
      </c>
    </row>
    <row r="128" spans="1:65" s="13" customFormat="1" ht="22.5">
      <c r="B128" s="193"/>
      <c r="C128" s="194"/>
      <c r="D128" s="195" t="s">
        <v>141</v>
      </c>
      <c r="E128" s="196" t="s">
        <v>21</v>
      </c>
      <c r="F128" s="197" t="s">
        <v>1011</v>
      </c>
      <c r="G128" s="194"/>
      <c r="H128" s="198">
        <v>198</v>
      </c>
      <c r="I128" s="199"/>
      <c r="J128" s="194"/>
      <c r="K128" s="194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141</v>
      </c>
      <c r="AU128" s="204" t="s">
        <v>85</v>
      </c>
      <c r="AV128" s="13" t="s">
        <v>85</v>
      </c>
      <c r="AW128" s="13" t="s">
        <v>36</v>
      </c>
      <c r="AX128" s="13" t="s">
        <v>75</v>
      </c>
      <c r="AY128" s="204" t="s">
        <v>130</v>
      </c>
    </row>
    <row r="129" spans="1:65" s="16" customFormat="1" ht="11.25">
      <c r="B129" s="226"/>
      <c r="C129" s="227"/>
      <c r="D129" s="195" t="s">
        <v>141</v>
      </c>
      <c r="E129" s="228" t="s">
        <v>21</v>
      </c>
      <c r="F129" s="229" t="s">
        <v>178</v>
      </c>
      <c r="G129" s="227"/>
      <c r="H129" s="230">
        <v>198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AT129" s="236" t="s">
        <v>141</v>
      </c>
      <c r="AU129" s="236" t="s">
        <v>85</v>
      </c>
      <c r="AV129" s="16" t="s">
        <v>149</v>
      </c>
      <c r="AW129" s="16" t="s">
        <v>36</v>
      </c>
      <c r="AX129" s="16" t="s">
        <v>75</v>
      </c>
      <c r="AY129" s="236" t="s">
        <v>130</v>
      </c>
    </row>
    <row r="130" spans="1:65" s="15" customFormat="1" ht="11.25">
      <c r="B130" s="215"/>
      <c r="C130" s="216"/>
      <c r="D130" s="195" t="s">
        <v>141</v>
      </c>
      <c r="E130" s="217" t="s">
        <v>21</v>
      </c>
      <c r="F130" s="218" t="s">
        <v>156</v>
      </c>
      <c r="G130" s="216"/>
      <c r="H130" s="219">
        <v>360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141</v>
      </c>
      <c r="AU130" s="225" t="s">
        <v>85</v>
      </c>
      <c r="AV130" s="15" t="s">
        <v>137</v>
      </c>
      <c r="AW130" s="15" t="s">
        <v>36</v>
      </c>
      <c r="AX130" s="15" t="s">
        <v>83</v>
      </c>
      <c r="AY130" s="225" t="s">
        <v>130</v>
      </c>
    </row>
    <row r="131" spans="1:65" s="2" customFormat="1" ht="49.15" customHeight="1">
      <c r="A131" s="36"/>
      <c r="B131" s="37"/>
      <c r="C131" s="175" t="s">
        <v>180</v>
      </c>
      <c r="D131" s="175" t="s">
        <v>132</v>
      </c>
      <c r="E131" s="176" t="s">
        <v>1012</v>
      </c>
      <c r="F131" s="177" t="s">
        <v>1013</v>
      </c>
      <c r="G131" s="178" t="s">
        <v>135</v>
      </c>
      <c r="H131" s="179">
        <v>363.88</v>
      </c>
      <c r="I131" s="180"/>
      <c r="J131" s="181">
        <f>ROUND(I131*H131,2)</f>
        <v>0</v>
      </c>
      <c r="K131" s="177" t="s">
        <v>136</v>
      </c>
      <c r="L131" s="41"/>
      <c r="M131" s="182" t="s">
        <v>21</v>
      </c>
      <c r="N131" s="183" t="s">
        <v>46</v>
      </c>
      <c r="O131" s="66"/>
      <c r="P131" s="184">
        <f>O131*H131</f>
        <v>0</v>
      </c>
      <c r="Q131" s="184">
        <v>5.0000000000000002E-5</v>
      </c>
      <c r="R131" s="184">
        <f>Q131*H131</f>
        <v>1.8194000000000002E-2</v>
      </c>
      <c r="S131" s="184">
        <v>0.115</v>
      </c>
      <c r="T131" s="185">
        <f>S131*H131</f>
        <v>41.846200000000003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137</v>
      </c>
      <c r="AT131" s="186" t="s">
        <v>132</v>
      </c>
      <c r="AU131" s="186" t="s">
        <v>85</v>
      </c>
      <c r="AY131" s="19" t="s">
        <v>130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83</v>
      </c>
      <c r="BK131" s="187">
        <f>ROUND(I131*H131,2)</f>
        <v>0</v>
      </c>
      <c r="BL131" s="19" t="s">
        <v>137</v>
      </c>
      <c r="BM131" s="186" t="s">
        <v>1014</v>
      </c>
    </row>
    <row r="132" spans="1:65" s="2" customFormat="1" ht="11.25">
      <c r="A132" s="36"/>
      <c r="B132" s="37"/>
      <c r="C132" s="38"/>
      <c r="D132" s="188" t="s">
        <v>139</v>
      </c>
      <c r="E132" s="38"/>
      <c r="F132" s="189" t="s">
        <v>1015</v>
      </c>
      <c r="G132" s="38"/>
      <c r="H132" s="38"/>
      <c r="I132" s="190"/>
      <c r="J132" s="38"/>
      <c r="K132" s="38"/>
      <c r="L132" s="41"/>
      <c r="M132" s="191"/>
      <c r="N132" s="19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139</v>
      </c>
      <c r="AU132" s="19" t="s">
        <v>85</v>
      </c>
    </row>
    <row r="133" spans="1:65" s="13" customFormat="1" ht="11.25">
      <c r="B133" s="193"/>
      <c r="C133" s="194"/>
      <c r="D133" s="195" t="s">
        <v>141</v>
      </c>
      <c r="E133" s="196" t="s">
        <v>21</v>
      </c>
      <c r="F133" s="197" t="s">
        <v>1005</v>
      </c>
      <c r="G133" s="194"/>
      <c r="H133" s="198">
        <v>36.28</v>
      </c>
      <c r="I133" s="199"/>
      <c r="J133" s="194"/>
      <c r="K133" s="194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141</v>
      </c>
      <c r="AU133" s="204" t="s">
        <v>85</v>
      </c>
      <c r="AV133" s="13" t="s">
        <v>85</v>
      </c>
      <c r="AW133" s="13" t="s">
        <v>36</v>
      </c>
      <c r="AX133" s="13" t="s">
        <v>75</v>
      </c>
      <c r="AY133" s="204" t="s">
        <v>130</v>
      </c>
    </row>
    <row r="134" spans="1:65" s="13" customFormat="1" ht="11.25">
      <c r="B134" s="193"/>
      <c r="C134" s="194"/>
      <c r="D134" s="195" t="s">
        <v>141</v>
      </c>
      <c r="E134" s="196" t="s">
        <v>21</v>
      </c>
      <c r="F134" s="197" t="s">
        <v>1006</v>
      </c>
      <c r="G134" s="194"/>
      <c r="H134" s="198">
        <v>57.6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141</v>
      </c>
      <c r="AU134" s="204" t="s">
        <v>85</v>
      </c>
      <c r="AV134" s="13" t="s">
        <v>85</v>
      </c>
      <c r="AW134" s="13" t="s">
        <v>36</v>
      </c>
      <c r="AX134" s="13" t="s">
        <v>75</v>
      </c>
      <c r="AY134" s="204" t="s">
        <v>130</v>
      </c>
    </row>
    <row r="135" spans="1:65" s="16" customFormat="1" ht="11.25">
      <c r="B135" s="226"/>
      <c r="C135" s="227"/>
      <c r="D135" s="195" t="s">
        <v>141</v>
      </c>
      <c r="E135" s="228" t="s">
        <v>21</v>
      </c>
      <c r="F135" s="229" t="s">
        <v>178</v>
      </c>
      <c r="G135" s="227"/>
      <c r="H135" s="230">
        <v>93.88</v>
      </c>
      <c r="I135" s="231"/>
      <c r="J135" s="227"/>
      <c r="K135" s="227"/>
      <c r="L135" s="232"/>
      <c r="M135" s="233"/>
      <c r="N135" s="234"/>
      <c r="O135" s="234"/>
      <c r="P135" s="234"/>
      <c r="Q135" s="234"/>
      <c r="R135" s="234"/>
      <c r="S135" s="234"/>
      <c r="T135" s="235"/>
      <c r="AT135" s="236" t="s">
        <v>141</v>
      </c>
      <c r="AU135" s="236" t="s">
        <v>85</v>
      </c>
      <c r="AV135" s="16" t="s">
        <v>149</v>
      </c>
      <c r="AW135" s="16" t="s">
        <v>36</v>
      </c>
      <c r="AX135" s="16" t="s">
        <v>75</v>
      </c>
      <c r="AY135" s="236" t="s">
        <v>130</v>
      </c>
    </row>
    <row r="136" spans="1:65" s="13" customFormat="1" ht="22.5">
      <c r="B136" s="193"/>
      <c r="C136" s="194"/>
      <c r="D136" s="195" t="s">
        <v>141</v>
      </c>
      <c r="E136" s="196" t="s">
        <v>21</v>
      </c>
      <c r="F136" s="197" t="s">
        <v>1016</v>
      </c>
      <c r="G136" s="194"/>
      <c r="H136" s="198">
        <v>270</v>
      </c>
      <c r="I136" s="199"/>
      <c r="J136" s="194"/>
      <c r="K136" s="194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141</v>
      </c>
      <c r="AU136" s="204" t="s">
        <v>85</v>
      </c>
      <c r="AV136" s="13" t="s">
        <v>85</v>
      </c>
      <c r="AW136" s="13" t="s">
        <v>36</v>
      </c>
      <c r="AX136" s="13" t="s">
        <v>75</v>
      </c>
      <c r="AY136" s="204" t="s">
        <v>130</v>
      </c>
    </row>
    <row r="137" spans="1:65" s="16" customFormat="1" ht="11.25">
      <c r="B137" s="226"/>
      <c r="C137" s="227"/>
      <c r="D137" s="195" t="s">
        <v>141</v>
      </c>
      <c r="E137" s="228" t="s">
        <v>21</v>
      </c>
      <c r="F137" s="229" t="s">
        <v>178</v>
      </c>
      <c r="G137" s="227"/>
      <c r="H137" s="230">
        <v>270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AT137" s="236" t="s">
        <v>141</v>
      </c>
      <c r="AU137" s="236" t="s">
        <v>85</v>
      </c>
      <c r="AV137" s="16" t="s">
        <v>149</v>
      </c>
      <c r="AW137" s="16" t="s">
        <v>36</v>
      </c>
      <c r="AX137" s="16" t="s">
        <v>75</v>
      </c>
      <c r="AY137" s="236" t="s">
        <v>130</v>
      </c>
    </row>
    <row r="138" spans="1:65" s="15" customFormat="1" ht="11.25">
      <c r="B138" s="215"/>
      <c r="C138" s="216"/>
      <c r="D138" s="195" t="s">
        <v>141</v>
      </c>
      <c r="E138" s="217" t="s">
        <v>21</v>
      </c>
      <c r="F138" s="218" t="s">
        <v>156</v>
      </c>
      <c r="G138" s="216"/>
      <c r="H138" s="219">
        <v>363.88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141</v>
      </c>
      <c r="AU138" s="225" t="s">
        <v>85</v>
      </c>
      <c r="AV138" s="15" t="s">
        <v>137</v>
      </c>
      <c r="AW138" s="15" t="s">
        <v>36</v>
      </c>
      <c r="AX138" s="15" t="s">
        <v>83</v>
      </c>
      <c r="AY138" s="225" t="s">
        <v>130</v>
      </c>
    </row>
    <row r="139" spans="1:65" s="2" customFormat="1" ht="37.9" customHeight="1">
      <c r="A139" s="36"/>
      <c r="B139" s="37"/>
      <c r="C139" s="175" t="s">
        <v>187</v>
      </c>
      <c r="D139" s="175" t="s">
        <v>132</v>
      </c>
      <c r="E139" s="176" t="s">
        <v>181</v>
      </c>
      <c r="F139" s="177" t="s">
        <v>182</v>
      </c>
      <c r="G139" s="178" t="s">
        <v>183</v>
      </c>
      <c r="H139" s="179">
        <v>4.5</v>
      </c>
      <c r="I139" s="180"/>
      <c r="J139" s="181">
        <f>ROUND(I139*H139,2)</f>
        <v>0</v>
      </c>
      <c r="K139" s="177" t="s">
        <v>136</v>
      </c>
      <c r="L139" s="41"/>
      <c r="M139" s="182" t="s">
        <v>21</v>
      </c>
      <c r="N139" s="183" t="s">
        <v>46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137</v>
      </c>
      <c r="AT139" s="186" t="s">
        <v>132</v>
      </c>
      <c r="AU139" s="186" t="s">
        <v>85</v>
      </c>
      <c r="AY139" s="19" t="s">
        <v>130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83</v>
      </c>
      <c r="BK139" s="187">
        <f>ROUND(I139*H139,2)</f>
        <v>0</v>
      </c>
      <c r="BL139" s="19" t="s">
        <v>137</v>
      </c>
      <c r="BM139" s="186" t="s">
        <v>1017</v>
      </c>
    </row>
    <row r="140" spans="1:65" s="2" customFormat="1" ht="11.25">
      <c r="A140" s="36"/>
      <c r="B140" s="37"/>
      <c r="C140" s="38"/>
      <c r="D140" s="188" t="s">
        <v>139</v>
      </c>
      <c r="E140" s="38"/>
      <c r="F140" s="189" t="s">
        <v>185</v>
      </c>
      <c r="G140" s="38"/>
      <c r="H140" s="38"/>
      <c r="I140" s="190"/>
      <c r="J140" s="38"/>
      <c r="K140" s="38"/>
      <c r="L140" s="41"/>
      <c r="M140" s="191"/>
      <c r="N140" s="19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139</v>
      </c>
      <c r="AU140" s="19" t="s">
        <v>85</v>
      </c>
    </row>
    <row r="141" spans="1:65" s="13" customFormat="1" ht="11.25">
      <c r="B141" s="193"/>
      <c r="C141" s="194"/>
      <c r="D141" s="195" t="s">
        <v>141</v>
      </c>
      <c r="E141" s="196" t="s">
        <v>21</v>
      </c>
      <c r="F141" s="197" t="s">
        <v>1018</v>
      </c>
      <c r="G141" s="194"/>
      <c r="H141" s="198">
        <v>4.5</v>
      </c>
      <c r="I141" s="199"/>
      <c r="J141" s="194"/>
      <c r="K141" s="194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141</v>
      </c>
      <c r="AU141" s="204" t="s">
        <v>85</v>
      </c>
      <c r="AV141" s="13" t="s">
        <v>85</v>
      </c>
      <c r="AW141" s="13" t="s">
        <v>36</v>
      </c>
      <c r="AX141" s="13" t="s">
        <v>83</v>
      </c>
      <c r="AY141" s="204" t="s">
        <v>130</v>
      </c>
    </row>
    <row r="142" spans="1:65" s="2" customFormat="1" ht="37.9" customHeight="1">
      <c r="A142" s="36"/>
      <c r="B142" s="37"/>
      <c r="C142" s="175" t="s">
        <v>195</v>
      </c>
      <c r="D142" s="175" t="s">
        <v>132</v>
      </c>
      <c r="E142" s="176" t="s">
        <v>210</v>
      </c>
      <c r="F142" s="177" t="s">
        <v>211</v>
      </c>
      <c r="G142" s="178" t="s">
        <v>212</v>
      </c>
      <c r="H142" s="179">
        <v>10</v>
      </c>
      <c r="I142" s="180"/>
      <c r="J142" s="181">
        <f>ROUND(I142*H142,2)</f>
        <v>0</v>
      </c>
      <c r="K142" s="177" t="s">
        <v>21</v>
      </c>
      <c r="L142" s="41"/>
      <c r="M142" s="182" t="s">
        <v>21</v>
      </c>
      <c r="N142" s="183" t="s">
        <v>46</v>
      </c>
      <c r="O142" s="66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213</v>
      </c>
      <c r="AT142" s="186" t="s">
        <v>132</v>
      </c>
      <c r="AU142" s="186" t="s">
        <v>85</v>
      </c>
      <c r="AY142" s="19" t="s">
        <v>130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83</v>
      </c>
      <c r="BK142" s="187">
        <f>ROUND(I142*H142,2)</f>
        <v>0</v>
      </c>
      <c r="BL142" s="19" t="s">
        <v>213</v>
      </c>
      <c r="BM142" s="186" t="s">
        <v>1019</v>
      </c>
    </row>
    <row r="143" spans="1:65" s="13" customFormat="1" ht="11.25">
      <c r="B143" s="193"/>
      <c r="C143" s="194"/>
      <c r="D143" s="195" t="s">
        <v>141</v>
      </c>
      <c r="E143" s="196" t="s">
        <v>21</v>
      </c>
      <c r="F143" s="197" t="s">
        <v>1020</v>
      </c>
      <c r="G143" s="194"/>
      <c r="H143" s="198">
        <v>2</v>
      </c>
      <c r="I143" s="199"/>
      <c r="J143" s="194"/>
      <c r="K143" s="194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141</v>
      </c>
      <c r="AU143" s="204" t="s">
        <v>85</v>
      </c>
      <c r="AV143" s="13" t="s">
        <v>85</v>
      </c>
      <c r="AW143" s="13" t="s">
        <v>36</v>
      </c>
      <c r="AX143" s="13" t="s">
        <v>75</v>
      </c>
      <c r="AY143" s="204" t="s">
        <v>130</v>
      </c>
    </row>
    <row r="144" spans="1:65" s="13" customFormat="1" ht="11.25">
      <c r="B144" s="193"/>
      <c r="C144" s="194"/>
      <c r="D144" s="195" t="s">
        <v>141</v>
      </c>
      <c r="E144" s="196" t="s">
        <v>21</v>
      </c>
      <c r="F144" s="197" t="s">
        <v>1021</v>
      </c>
      <c r="G144" s="194"/>
      <c r="H144" s="198">
        <v>8</v>
      </c>
      <c r="I144" s="199"/>
      <c r="J144" s="194"/>
      <c r="K144" s="194"/>
      <c r="L144" s="200"/>
      <c r="M144" s="201"/>
      <c r="N144" s="202"/>
      <c r="O144" s="202"/>
      <c r="P144" s="202"/>
      <c r="Q144" s="202"/>
      <c r="R144" s="202"/>
      <c r="S144" s="202"/>
      <c r="T144" s="203"/>
      <c r="AT144" s="204" t="s">
        <v>141</v>
      </c>
      <c r="AU144" s="204" t="s">
        <v>85</v>
      </c>
      <c r="AV144" s="13" t="s">
        <v>85</v>
      </c>
      <c r="AW144" s="13" t="s">
        <v>36</v>
      </c>
      <c r="AX144" s="13" t="s">
        <v>75</v>
      </c>
      <c r="AY144" s="204" t="s">
        <v>130</v>
      </c>
    </row>
    <row r="145" spans="1:65" s="15" customFormat="1" ht="11.25">
      <c r="B145" s="215"/>
      <c r="C145" s="216"/>
      <c r="D145" s="195" t="s">
        <v>141</v>
      </c>
      <c r="E145" s="217" t="s">
        <v>21</v>
      </c>
      <c r="F145" s="218" t="s">
        <v>156</v>
      </c>
      <c r="G145" s="216"/>
      <c r="H145" s="219">
        <v>10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141</v>
      </c>
      <c r="AU145" s="225" t="s">
        <v>85</v>
      </c>
      <c r="AV145" s="15" t="s">
        <v>137</v>
      </c>
      <c r="AW145" s="15" t="s">
        <v>36</v>
      </c>
      <c r="AX145" s="15" t="s">
        <v>83</v>
      </c>
      <c r="AY145" s="225" t="s">
        <v>130</v>
      </c>
    </row>
    <row r="146" spans="1:65" s="2" customFormat="1" ht="37.9" customHeight="1">
      <c r="A146" s="36"/>
      <c r="B146" s="37"/>
      <c r="C146" s="175" t="s">
        <v>201</v>
      </c>
      <c r="D146" s="175" t="s">
        <v>132</v>
      </c>
      <c r="E146" s="176" t="s">
        <v>219</v>
      </c>
      <c r="F146" s="177" t="s">
        <v>220</v>
      </c>
      <c r="G146" s="178" t="s">
        <v>212</v>
      </c>
      <c r="H146" s="179">
        <v>2</v>
      </c>
      <c r="I146" s="180"/>
      <c r="J146" s="181">
        <f>ROUND(I146*H146,2)</f>
        <v>0</v>
      </c>
      <c r="K146" s="177" t="s">
        <v>21</v>
      </c>
      <c r="L146" s="41"/>
      <c r="M146" s="182" t="s">
        <v>21</v>
      </c>
      <c r="N146" s="183" t="s">
        <v>46</v>
      </c>
      <c r="O146" s="66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213</v>
      </c>
      <c r="AT146" s="186" t="s">
        <v>132</v>
      </c>
      <c r="AU146" s="186" t="s">
        <v>85</v>
      </c>
      <c r="AY146" s="19" t="s">
        <v>130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83</v>
      </c>
      <c r="BK146" s="187">
        <f>ROUND(I146*H146,2)</f>
        <v>0</v>
      </c>
      <c r="BL146" s="19" t="s">
        <v>213</v>
      </c>
      <c r="BM146" s="186" t="s">
        <v>1022</v>
      </c>
    </row>
    <row r="147" spans="1:65" s="2" customFormat="1" ht="49.15" customHeight="1">
      <c r="A147" s="36"/>
      <c r="B147" s="37"/>
      <c r="C147" s="175" t="s">
        <v>209</v>
      </c>
      <c r="D147" s="175" t="s">
        <v>132</v>
      </c>
      <c r="E147" s="176" t="s">
        <v>1023</v>
      </c>
      <c r="F147" s="177" t="s">
        <v>1024</v>
      </c>
      <c r="G147" s="178" t="s">
        <v>183</v>
      </c>
      <c r="H147" s="179">
        <v>45</v>
      </c>
      <c r="I147" s="180"/>
      <c r="J147" s="181">
        <f>ROUND(I147*H147,2)</f>
        <v>0</v>
      </c>
      <c r="K147" s="177" t="s">
        <v>136</v>
      </c>
      <c r="L147" s="41"/>
      <c r="M147" s="182" t="s">
        <v>21</v>
      </c>
      <c r="N147" s="183" t="s">
        <v>46</v>
      </c>
      <c r="O147" s="66"/>
      <c r="P147" s="184">
        <f>O147*H147</f>
        <v>0</v>
      </c>
      <c r="Q147" s="184">
        <v>0</v>
      </c>
      <c r="R147" s="184">
        <f>Q147*H147</f>
        <v>0</v>
      </c>
      <c r="S147" s="184">
        <v>0</v>
      </c>
      <c r="T147" s="18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137</v>
      </c>
      <c r="AT147" s="186" t="s">
        <v>132</v>
      </c>
      <c r="AU147" s="186" t="s">
        <v>85</v>
      </c>
      <c r="AY147" s="19" t="s">
        <v>130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9" t="s">
        <v>83</v>
      </c>
      <c r="BK147" s="187">
        <f>ROUND(I147*H147,2)</f>
        <v>0</v>
      </c>
      <c r="BL147" s="19" t="s">
        <v>137</v>
      </c>
      <c r="BM147" s="186" t="s">
        <v>1025</v>
      </c>
    </row>
    <row r="148" spans="1:65" s="2" customFormat="1" ht="11.25">
      <c r="A148" s="36"/>
      <c r="B148" s="37"/>
      <c r="C148" s="38"/>
      <c r="D148" s="188" t="s">
        <v>139</v>
      </c>
      <c r="E148" s="38"/>
      <c r="F148" s="189" t="s">
        <v>1026</v>
      </c>
      <c r="G148" s="38"/>
      <c r="H148" s="38"/>
      <c r="I148" s="190"/>
      <c r="J148" s="38"/>
      <c r="K148" s="38"/>
      <c r="L148" s="41"/>
      <c r="M148" s="191"/>
      <c r="N148" s="192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139</v>
      </c>
      <c r="AU148" s="19" t="s">
        <v>85</v>
      </c>
    </row>
    <row r="149" spans="1:65" s="14" customFormat="1" ht="11.25">
      <c r="B149" s="205"/>
      <c r="C149" s="206"/>
      <c r="D149" s="195" t="s">
        <v>141</v>
      </c>
      <c r="E149" s="207" t="s">
        <v>21</v>
      </c>
      <c r="F149" s="208" t="s">
        <v>229</v>
      </c>
      <c r="G149" s="206"/>
      <c r="H149" s="207" t="s">
        <v>21</v>
      </c>
      <c r="I149" s="209"/>
      <c r="J149" s="206"/>
      <c r="K149" s="206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141</v>
      </c>
      <c r="AU149" s="214" t="s">
        <v>85</v>
      </c>
      <c r="AV149" s="14" t="s">
        <v>83</v>
      </c>
      <c r="AW149" s="14" t="s">
        <v>36</v>
      </c>
      <c r="AX149" s="14" t="s">
        <v>75</v>
      </c>
      <c r="AY149" s="214" t="s">
        <v>130</v>
      </c>
    </row>
    <row r="150" spans="1:65" s="13" customFormat="1" ht="11.25">
      <c r="B150" s="193"/>
      <c r="C150" s="194"/>
      <c r="D150" s="195" t="s">
        <v>141</v>
      </c>
      <c r="E150" s="196" t="s">
        <v>21</v>
      </c>
      <c r="F150" s="197" t="s">
        <v>1027</v>
      </c>
      <c r="G150" s="194"/>
      <c r="H150" s="198">
        <v>45</v>
      </c>
      <c r="I150" s="199"/>
      <c r="J150" s="194"/>
      <c r="K150" s="194"/>
      <c r="L150" s="200"/>
      <c r="M150" s="201"/>
      <c r="N150" s="202"/>
      <c r="O150" s="202"/>
      <c r="P150" s="202"/>
      <c r="Q150" s="202"/>
      <c r="R150" s="202"/>
      <c r="S150" s="202"/>
      <c r="T150" s="203"/>
      <c r="AT150" s="204" t="s">
        <v>141</v>
      </c>
      <c r="AU150" s="204" t="s">
        <v>85</v>
      </c>
      <c r="AV150" s="13" t="s">
        <v>85</v>
      </c>
      <c r="AW150" s="13" t="s">
        <v>36</v>
      </c>
      <c r="AX150" s="13" t="s">
        <v>83</v>
      </c>
      <c r="AY150" s="204" t="s">
        <v>130</v>
      </c>
    </row>
    <row r="151" spans="1:65" s="2" customFormat="1" ht="49.15" customHeight="1">
      <c r="A151" s="36"/>
      <c r="B151" s="37"/>
      <c r="C151" s="175" t="s">
        <v>218</v>
      </c>
      <c r="D151" s="175" t="s">
        <v>132</v>
      </c>
      <c r="E151" s="176" t="s">
        <v>1028</v>
      </c>
      <c r="F151" s="177" t="s">
        <v>1029</v>
      </c>
      <c r="G151" s="178" t="s">
        <v>183</v>
      </c>
      <c r="H151" s="179">
        <v>45</v>
      </c>
      <c r="I151" s="180"/>
      <c r="J151" s="181">
        <f>ROUND(I151*H151,2)</f>
        <v>0</v>
      </c>
      <c r="K151" s="177" t="s">
        <v>136</v>
      </c>
      <c r="L151" s="41"/>
      <c r="M151" s="182" t="s">
        <v>21</v>
      </c>
      <c r="N151" s="183" t="s">
        <v>46</v>
      </c>
      <c r="O151" s="66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137</v>
      </c>
      <c r="AT151" s="186" t="s">
        <v>132</v>
      </c>
      <c r="AU151" s="186" t="s">
        <v>85</v>
      </c>
      <c r="AY151" s="19" t="s">
        <v>130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83</v>
      </c>
      <c r="BK151" s="187">
        <f>ROUND(I151*H151,2)</f>
        <v>0</v>
      </c>
      <c r="BL151" s="19" t="s">
        <v>137</v>
      </c>
      <c r="BM151" s="186" t="s">
        <v>1030</v>
      </c>
    </row>
    <row r="152" spans="1:65" s="2" customFormat="1" ht="11.25">
      <c r="A152" s="36"/>
      <c r="B152" s="37"/>
      <c r="C152" s="38"/>
      <c r="D152" s="188" t="s">
        <v>139</v>
      </c>
      <c r="E152" s="38"/>
      <c r="F152" s="189" t="s">
        <v>1031</v>
      </c>
      <c r="G152" s="38"/>
      <c r="H152" s="38"/>
      <c r="I152" s="190"/>
      <c r="J152" s="38"/>
      <c r="K152" s="38"/>
      <c r="L152" s="41"/>
      <c r="M152" s="191"/>
      <c r="N152" s="192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139</v>
      </c>
      <c r="AU152" s="19" t="s">
        <v>85</v>
      </c>
    </row>
    <row r="153" spans="1:65" s="14" customFormat="1" ht="11.25">
      <c r="B153" s="205"/>
      <c r="C153" s="206"/>
      <c r="D153" s="195" t="s">
        <v>141</v>
      </c>
      <c r="E153" s="207" t="s">
        <v>21</v>
      </c>
      <c r="F153" s="208" t="s">
        <v>229</v>
      </c>
      <c r="G153" s="206"/>
      <c r="H153" s="207" t="s">
        <v>21</v>
      </c>
      <c r="I153" s="209"/>
      <c r="J153" s="206"/>
      <c r="K153" s="206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141</v>
      </c>
      <c r="AU153" s="214" t="s">
        <v>85</v>
      </c>
      <c r="AV153" s="14" t="s">
        <v>83</v>
      </c>
      <c r="AW153" s="14" t="s">
        <v>36</v>
      </c>
      <c r="AX153" s="14" t="s">
        <v>75</v>
      </c>
      <c r="AY153" s="214" t="s">
        <v>130</v>
      </c>
    </row>
    <row r="154" spans="1:65" s="13" customFormat="1" ht="11.25">
      <c r="B154" s="193"/>
      <c r="C154" s="194"/>
      <c r="D154" s="195" t="s">
        <v>141</v>
      </c>
      <c r="E154" s="196" t="s">
        <v>21</v>
      </c>
      <c r="F154" s="197" t="s">
        <v>1027</v>
      </c>
      <c r="G154" s="194"/>
      <c r="H154" s="198">
        <v>45</v>
      </c>
      <c r="I154" s="199"/>
      <c r="J154" s="194"/>
      <c r="K154" s="194"/>
      <c r="L154" s="200"/>
      <c r="M154" s="201"/>
      <c r="N154" s="202"/>
      <c r="O154" s="202"/>
      <c r="P154" s="202"/>
      <c r="Q154" s="202"/>
      <c r="R154" s="202"/>
      <c r="S154" s="202"/>
      <c r="T154" s="203"/>
      <c r="AT154" s="204" t="s">
        <v>141</v>
      </c>
      <c r="AU154" s="204" t="s">
        <v>85</v>
      </c>
      <c r="AV154" s="13" t="s">
        <v>85</v>
      </c>
      <c r="AW154" s="13" t="s">
        <v>36</v>
      </c>
      <c r="AX154" s="13" t="s">
        <v>83</v>
      </c>
      <c r="AY154" s="204" t="s">
        <v>130</v>
      </c>
    </row>
    <row r="155" spans="1:65" s="2" customFormat="1" ht="49.15" customHeight="1">
      <c r="A155" s="36"/>
      <c r="B155" s="37"/>
      <c r="C155" s="175" t="s">
        <v>224</v>
      </c>
      <c r="D155" s="175" t="s">
        <v>132</v>
      </c>
      <c r="E155" s="176" t="s">
        <v>241</v>
      </c>
      <c r="F155" s="177" t="s">
        <v>242</v>
      </c>
      <c r="G155" s="178" t="s">
        <v>243</v>
      </c>
      <c r="H155" s="179">
        <v>14</v>
      </c>
      <c r="I155" s="180"/>
      <c r="J155" s="181">
        <f>ROUND(I155*H155,2)</f>
        <v>0</v>
      </c>
      <c r="K155" s="177" t="s">
        <v>21</v>
      </c>
      <c r="L155" s="41"/>
      <c r="M155" s="182" t="s">
        <v>21</v>
      </c>
      <c r="N155" s="183" t="s">
        <v>46</v>
      </c>
      <c r="O155" s="66"/>
      <c r="P155" s="184">
        <f>O155*H155</f>
        <v>0</v>
      </c>
      <c r="Q155" s="184">
        <v>4.4000000000000003E-3</v>
      </c>
      <c r="R155" s="184">
        <f>Q155*H155</f>
        <v>6.1600000000000002E-2</v>
      </c>
      <c r="S155" s="184">
        <v>0</v>
      </c>
      <c r="T155" s="18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137</v>
      </c>
      <c r="AT155" s="186" t="s">
        <v>132</v>
      </c>
      <c r="AU155" s="186" t="s">
        <v>85</v>
      </c>
      <c r="AY155" s="19" t="s">
        <v>130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9" t="s">
        <v>83</v>
      </c>
      <c r="BK155" s="187">
        <f>ROUND(I155*H155,2)</f>
        <v>0</v>
      </c>
      <c r="BL155" s="19" t="s">
        <v>137</v>
      </c>
      <c r="BM155" s="186" t="s">
        <v>1032</v>
      </c>
    </row>
    <row r="156" spans="1:65" s="13" customFormat="1" ht="11.25">
      <c r="B156" s="193"/>
      <c r="C156" s="194"/>
      <c r="D156" s="195" t="s">
        <v>141</v>
      </c>
      <c r="E156" s="196" t="s">
        <v>21</v>
      </c>
      <c r="F156" s="197" t="s">
        <v>1033</v>
      </c>
      <c r="G156" s="194"/>
      <c r="H156" s="198">
        <v>14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141</v>
      </c>
      <c r="AU156" s="204" t="s">
        <v>85</v>
      </c>
      <c r="AV156" s="13" t="s">
        <v>85</v>
      </c>
      <c r="AW156" s="13" t="s">
        <v>36</v>
      </c>
      <c r="AX156" s="13" t="s">
        <v>83</v>
      </c>
      <c r="AY156" s="204" t="s">
        <v>130</v>
      </c>
    </row>
    <row r="157" spans="1:65" s="2" customFormat="1" ht="55.5" customHeight="1">
      <c r="A157" s="36"/>
      <c r="B157" s="37"/>
      <c r="C157" s="175" t="s">
        <v>235</v>
      </c>
      <c r="D157" s="175" t="s">
        <v>132</v>
      </c>
      <c r="E157" s="176" t="s">
        <v>248</v>
      </c>
      <c r="F157" s="177" t="s">
        <v>249</v>
      </c>
      <c r="G157" s="178" t="s">
        <v>243</v>
      </c>
      <c r="H157" s="179">
        <v>906</v>
      </c>
      <c r="I157" s="180"/>
      <c r="J157" s="181">
        <f>ROUND(I157*H157,2)</f>
        <v>0</v>
      </c>
      <c r="K157" s="177" t="s">
        <v>136</v>
      </c>
      <c r="L157" s="41"/>
      <c r="M157" s="182" t="s">
        <v>21</v>
      </c>
      <c r="N157" s="183" t="s">
        <v>46</v>
      </c>
      <c r="O157" s="66"/>
      <c r="P157" s="184">
        <f>O157*H157</f>
        <v>0</v>
      </c>
      <c r="Q157" s="184">
        <v>2.7000000000000001E-3</v>
      </c>
      <c r="R157" s="184">
        <f>Q157*H157</f>
        <v>2.4462000000000002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137</v>
      </c>
      <c r="AT157" s="186" t="s">
        <v>132</v>
      </c>
      <c r="AU157" s="186" t="s">
        <v>85</v>
      </c>
      <c r="AY157" s="19" t="s">
        <v>130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83</v>
      </c>
      <c r="BK157" s="187">
        <f>ROUND(I157*H157,2)</f>
        <v>0</v>
      </c>
      <c r="BL157" s="19" t="s">
        <v>137</v>
      </c>
      <c r="BM157" s="186" t="s">
        <v>1034</v>
      </c>
    </row>
    <row r="158" spans="1:65" s="2" customFormat="1" ht="11.25">
      <c r="A158" s="36"/>
      <c r="B158" s="37"/>
      <c r="C158" s="38"/>
      <c r="D158" s="188" t="s">
        <v>139</v>
      </c>
      <c r="E158" s="38"/>
      <c r="F158" s="189" t="s">
        <v>251</v>
      </c>
      <c r="G158" s="38"/>
      <c r="H158" s="38"/>
      <c r="I158" s="190"/>
      <c r="J158" s="38"/>
      <c r="K158" s="38"/>
      <c r="L158" s="41"/>
      <c r="M158" s="191"/>
      <c r="N158" s="19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139</v>
      </c>
      <c r="AU158" s="19" t="s">
        <v>85</v>
      </c>
    </row>
    <row r="159" spans="1:65" s="13" customFormat="1" ht="11.25">
      <c r="B159" s="193"/>
      <c r="C159" s="194"/>
      <c r="D159" s="195" t="s">
        <v>141</v>
      </c>
      <c r="E159" s="196" t="s">
        <v>21</v>
      </c>
      <c r="F159" s="197" t="s">
        <v>1035</v>
      </c>
      <c r="G159" s="194"/>
      <c r="H159" s="198">
        <v>56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141</v>
      </c>
      <c r="AU159" s="204" t="s">
        <v>85</v>
      </c>
      <c r="AV159" s="13" t="s">
        <v>85</v>
      </c>
      <c r="AW159" s="13" t="s">
        <v>36</v>
      </c>
      <c r="AX159" s="13" t="s">
        <v>75</v>
      </c>
      <c r="AY159" s="204" t="s">
        <v>130</v>
      </c>
    </row>
    <row r="160" spans="1:65" s="13" customFormat="1" ht="11.25">
      <c r="B160" s="193"/>
      <c r="C160" s="194"/>
      <c r="D160" s="195" t="s">
        <v>141</v>
      </c>
      <c r="E160" s="196" t="s">
        <v>21</v>
      </c>
      <c r="F160" s="197" t="s">
        <v>1036</v>
      </c>
      <c r="G160" s="194"/>
      <c r="H160" s="198">
        <v>850</v>
      </c>
      <c r="I160" s="199"/>
      <c r="J160" s="194"/>
      <c r="K160" s="194"/>
      <c r="L160" s="200"/>
      <c r="M160" s="201"/>
      <c r="N160" s="202"/>
      <c r="O160" s="202"/>
      <c r="P160" s="202"/>
      <c r="Q160" s="202"/>
      <c r="R160" s="202"/>
      <c r="S160" s="202"/>
      <c r="T160" s="203"/>
      <c r="AT160" s="204" t="s">
        <v>141</v>
      </c>
      <c r="AU160" s="204" t="s">
        <v>85</v>
      </c>
      <c r="AV160" s="13" t="s">
        <v>85</v>
      </c>
      <c r="AW160" s="13" t="s">
        <v>36</v>
      </c>
      <c r="AX160" s="13" t="s">
        <v>75</v>
      </c>
      <c r="AY160" s="204" t="s">
        <v>130</v>
      </c>
    </row>
    <row r="161" spans="1:65" s="15" customFormat="1" ht="11.25">
      <c r="B161" s="215"/>
      <c r="C161" s="216"/>
      <c r="D161" s="195" t="s">
        <v>141</v>
      </c>
      <c r="E161" s="217" t="s">
        <v>21</v>
      </c>
      <c r="F161" s="218" t="s">
        <v>156</v>
      </c>
      <c r="G161" s="216"/>
      <c r="H161" s="219">
        <v>906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141</v>
      </c>
      <c r="AU161" s="225" t="s">
        <v>85</v>
      </c>
      <c r="AV161" s="15" t="s">
        <v>137</v>
      </c>
      <c r="AW161" s="15" t="s">
        <v>36</v>
      </c>
      <c r="AX161" s="15" t="s">
        <v>83</v>
      </c>
      <c r="AY161" s="225" t="s">
        <v>130</v>
      </c>
    </row>
    <row r="162" spans="1:65" s="2" customFormat="1" ht="24.2" customHeight="1">
      <c r="A162" s="36"/>
      <c r="B162" s="37"/>
      <c r="C162" s="175" t="s">
        <v>8</v>
      </c>
      <c r="D162" s="175" t="s">
        <v>132</v>
      </c>
      <c r="E162" s="176" t="s">
        <v>256</v>
      </c>
      <c r="F162" s="177" t="s">
        <v>257</v>
      </c>
      <c r="G162" s="178" t="s">
        <v>135</v>
      </c>
      <c r="H162" s="179">
        <v>288</v>
      </c>
      <c r="I162" s="180"/>
      <c r="J162" s="181">
        <f>ROUND(I162*H162,2)</f>
        <v>0</v>
      </c>
      <c r="K162" s="177" t="s">
        <v>136</v>
      </c>
      <c r="L162" s="41"/>
      <c r="M162" s="182" t="s">
        <v>21</v>
      </c>
      <c r="N162" s="183" t="s">
        <v>46</v>
      </c>
      <c r="O162" s="66"/>
      <c r="P162" s="184">
        <f>O162*H162</f>
        <v>0</v>
      </c>
      <c r="Q162" s="184">
        <v>1.99E-3</v>
      </c>
      <c r="R162" s="184">
        <f>Q162*H162</f>
        <v>0.57311999999999996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137</v>
      </c>
      <c r="AT162" s="186" t="s">
        <v>132</v>
      </c>
      <c r="AU162" s="186" t="s">
        <v>85</v>
      </c>
      <c r="AY162" s="19" t="s">
        <v>130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83</v>
      </c>
      <c r="BK162" s="187">
        <f>ROUND(I162*H162,2)</f>
        <v>0</v>
      </c>
      <c r="BL162" s="19" t="s">
        <v>137</v>
      </c>
      <c r="BM162" s="186" t="s">
        <v>1037</v>
      </c>
    </row>
    <row r="163" spans="1:65" s="2" customFormat="1" ht="11.25">
      <c r="A163" s="36"/>
      <c r="B163" s="37"/>
      <c r="C163" s="38"/>
      <c r="D163" s="188" t="s">
        <v>139</v>
      </c>
      <c r="E163" s="38"/>
      <c r="F163" s="189" t="s">
        <v>259</v>
      </c>
      <c r="G163" s="38"/>
      <c r="H163" s="38"/>
      <c r="I163" s="190"/>
      <c r="J163" s="38"/>
      <c r="K163" s="38"/>
      <c r="L163" s="41"/>
      <c r="M163" s="191"/>
      <c r="N163" s="192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139</v>
      </c>
      <c r="AU163" s="19" t="s">
        <v>85</v>
      </c>
    </row>
    <row r="164" spans="1:65" s="13" customFormat="1" ht="22.5">
      <c r="B164" s="193"/>
      <c r="C164" s="194"/>
      <c r="D164" s="195" t="s">
        <v>141</v>
      </c>
      <c r="E164" s="196" t="s">
        <v>21</v>
      </c>
      <c r="F164" s="197" t="s">
        <v>1038</v>
      </c>
      <c r="G164" s="194"/>
      <c r="H164" s="198">
        <v>288</v>
      </c>
      <c r="I164" s="199"/>
      <c r="J164" s="194"/>
      <c r="K164" s="194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141</v>
      </c>
      <c r="AU164" s="204" t="s">
        <v>85</v>
      </c>
      <c r="AV164" s="13" t="s">
        <v>85</v>
      </c>
      <c r="AW164" s="13" t="s">
        <v>36</v>
      </c>
      <c r="AX164" s="13" t="s">
        <v>83</v>
      </c>
      <c r="AY164" s="204" t="s">
        <v>130</v>
      </c>
    </row>
    <row r="165" spans="1:65" s="2" customFormat="1" ht="44.25" customHeight="1">
      <c r="A165" s="36"/>
      <c r="B165" s="37"/>
      <c r="C165" s="175" t="s">
        <v>247</v>
      </c>
      <c r="D165" s="175" t="s">
        <v>132</v>
      </c>
      <c r="E165" s="176" t="s">
        <v>266</v>
      </c>
      <c r="F165" s="177" t="s">
        <v>267</v>
      </c>
      <c r="G165" s="178" t="s">
        <v>135</v>
      </c>
      <c r="H165" s="179">
        <v>288</v>
      </c>
      <c r="I165" s="180"/>
      <c r="J165" s="181">
        <f>ROUND(I165*H165,2)</f>
        <v>0</v>
      </c>
      <c r="K165" s="177" t="s">
        <v>136</v>
      </c>
      <c r="L165" s="41"/>
      <c r="M165" s="182" t="s">
        <v>21</v>
      </c>
      <c r="N165" s="183" t="s">
        <v>46</v>
      </c>
      <c r="O165" s="66"/>
      <c r="P165" s="184">
        <f>O165*H165</f>
        <v>0</v>
      </c>
      <c r="Q165" s="184">
        <v>0</v>
      </c>
      <c r="R165" s="184">
        <f>Q165*H165</f>
        <v>0</v>
      </c>
      <c r="S165" s="184">
        <v>0</v>
      </c>
      <c r="T165" s="18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137</v>
      </c>
      <c r="AT165" s="186" t="s">
        <v>132</v>
      </c>
      <c r="AU165" s="186" t="s">
        <v>85</v>
      </c>
      <c r="AY165" s="19" t="s">
        <v>130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83</v>
      </c>
      <c r="BK165" s="187">
        <f>ROUND(I165*H165,2)</f>
        <v>0</v>
      </c>
      <c r="BL165" s="19" t="s">
        <v>137</v>
      </c>
      <c r="BM165" s="186" t="s">
        <v>1039</v>
      </c>
    </row>
    <row r="166" spans="1:65" s="2" customFormat="1" ht="11.25">
      <c r="A166" s="36"/>
      <c r="B166" s="37"/>
      <c r="C166" s="38"/>
      <c r="D166" s="188" t="s">
        <v>139</v>
      </c>
      <c r="E166" s="38"/>
      <c r="F166" s="189" t="s">
        <v>269</v>
      </c>
      <c r="G166" s="38"/>
      <c r="H166" s="38"/>
      <c r="I166" s="190"/>
      <c r="J166" s="38"/>
      <c r="K166" s="38"/>
      <c r="L166" s="41"/>
      <c r="M166" s="191"/>
      <c r="N166" s="192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139</v>
      </c>
      <c r="AU166" s="19" t="s">
        <v>85</v>
      </c>
    </row>
    <row r="167" spans="1:65" s="2" customFormat="1" ht="62.65" customHeight="1">
      <c r="A167" s="36"/>
      <c r="B167" s="37"/>
      <c r="C167" s="175" t="s">
        <v>255</v>
      </c>
      <c r="D167" s="175" t="s">
        <v>132</v>
      </c>
      <c r="E167" s="176" t="s">
        <v>296</v>
      </c>
      <c r="F167" s="177" t="s">
        <v>297</v>
      </c>
      <c r="G167" s="178" t="s">
        <v>183</v>
      </c>
      <c r="H167" s="179">
        <v>90</v>
      </c>
      <c r="I167" s="180"/>
      <c r="J167" s="181">
        <f>ROUND(I167*H167,2)</f>
        <v>0</v>
      </c>
      <c r="K167" s="177" t="s">
        <v>136</v>
      </c>
      <c r="L167" s="41"/>
      <c r="M167" s="182" t="s">
        <v>21</v>
      </c>
      <c r="N167" s="183" t="s">
        <v>46</v>
      </c>
      <c r="O167" s="66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137</v>
      </c>
      <c r="AT167" s="186" t="s">
        <v>132</v>
      </c>
      <c r="AU167" s="186" t="s">
        <v>85</v>
      </c>
      <c r="AY167" s="19" t="s">
        <v>130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83</v>
      </c>
      <c r="BK167" s="187">
        <f>ROUND(I167*H167,2)</f>
        <v>0</v>
      </c>
      <c r="BL167" s="19" t="s">
        <v>137</v>
      </c>
      <c r="BM167" s="186" t="s">
        <v>1040</v>
      </c>
    </row>
    <row r="168" spans="1:65" s="2" customFormat="1" ht="11.25">
      <c r="A168" s="36"/>
      <c r="B168" s="37"/>
      <c r="C168" s="38"/>
      <c r="D168" s="188" t="s">
        <v>139</v>
      </c>
      <c r="E168" s="38"/>
      <c r="F168" s="189" t="s">
        <v>299</v>
      </c>
      <c r="G168" s="38"/>
      <c r="H168" s="38"/>
      <c r="I168" s="190"/>
      <c r="J168" s="38"/>
      <c r="K168" s="38"/>
      <c r="L168" s="41"/>
      <c r="M168" s="191"/>
      <c r="N168" s="192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139</v>
      </c>
      <c r="AU168" s="19" t="s">
        <v>85</v>
      </c>
    </row>
    <row r="169" spans="1:65" s="13" customFormat="1" ht="11.25">
      <c r="B169" s="193"/>
      <c r="C169" s="194"/>
      <c r="D169" s="195" t="s">
        <v>141</v>
      </c>
      <c r="E169" s="196" t="s">
        <v>21</v>
      </c>
      <c r="F169" s="197" t="s">
        <v>1041</v>
      </c>
      <c r="G169" s="194"/>
      <c r="H169" s="198">
        <v>144</v>
      </c>
      <c r="I169" s="199"/>
      <c r="J169" s="194"/>
      <c r="K169" s="194"/>
      <c r="L169" s="200"/>
      <c r="M169" s="201"/>
      <c r="N169" s="202"/>
      <c r="O169" s="202"/>
      <c r="P169" s="202"/>
      <c r="Q169" s="202"/>
      <c r="R169" s="202"/>
      <c r="S169" s="202"/>
      <c r="T169" s="203"/>
      <c r="AT169" s="204" t="s">
        <v>141</v>
      </c>
      <c r="AU169" s="204" t="s">
        <v>85</v>
      </c>
      <c r="AV169" s="13" t="s">
        <v>85</v>
      </c>
      <c r="AW169" s="13" t="s">
        <v>36</v>
      </c>
      <c r="AX169" s="13" t="s">
        <v>75</v>
      </c>
      <c r="AY169" s="204" t="s">
        <v>130</v>
      </c>
    </row>
    <row r="170" spans="1:65" s="14" customFormat="1" ht="11.25">
      <c r="B170" s="205"/>
      <c r="C170" s="206"/>
      <c r="D170" s="195" t="s">
        <v>141</v>
      </c>
      <c r="E170" s="207" t="s">
        <v>21</v>
      </c>
      <c r="F170" s="208" t="s">
        <v>306</v>
      </c>
      <c r="G170" s="206"/>
      <c r="H170" s="207" t="s">
        <v>21</v>
      </c>
      <c r="I170" s="209"/>
      <c r="J170" s="206"/>
      <c r="K170" s="206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141</v>
      </c>
      <c r="AU170" s="214" t="s">
        <v>85</v>
      </c>
      <c r="AV170" s="14" t="s">
        <v>83</v>
      </c>
      <c r="AW170" s="14" t="s">
        <v>36</v>
      </c>
      <c r="AX170" s="14" t="s">
        <v>75</v>
      </c>
      <c r="AY170" s="214" t="s">
        <v>130</v>
      </c>
    </row>
    <row r="171" spans="1:65" s="13" customFormat="1" ht="11.25">
      <c r="B171" s="193"/>
      <c r="C171" s="194"/>
      <c r="D171" s="195" t="s">
        <v>141</v>
      </c>
      <c r="E171" s="196" t="s">
        <v>21</v>
      </c>
      <c r="F171" s="197" t="s">
        <v>1042</v>
      </c>
      <c r="G171" s="194"/>
      <c r="H171" s="198">
        <v>-9</v>
      </c>
      <c r="I171" s="199"/>
      <c r="J171" s="194"/>
      <c r="K171" s="194"/>
      <c r="L171" s="200"/>
      <c r="M171" s="201"/>
      <c r="N171" s="202"/>
      <c r="O171" s="202"/>
      <c r="P171" s="202"/>
      <c r="Q171" s="202"/>
      <c r="R171" s="202"/>
      <c r="S171" s="202"/>
      <c r="T171" s="203"/>
      <c r="AT171" s="204" t="s">
        <v>141</v>
      </c>
      <c r="AU171" s="204" t="s">
        <v>85</v>
      </c>
      <c r="AV171" s="13" t="s">
        <v>85</v>
      </c>
      <c r="AW171" s="13" t="s">
        <v>36</v>
      </c>
      <c r="AX171" s="13" t="s">
        <v>75</v>
      </c>
      <c r="AY171" s="204" t="s">
        <v>130</v>
      </c>
    </row>
    <row r="172" spans="1:65" s="13" customFormat="1" ht="11.25">
      <c r="B172" s="193"/>
      <c r="C172" s="194"/>
      <c r="D172" s="195" t="s">
        <v>141</v>
      </c>
      <c r="E172" s="196" t="s">
        <v>21</v>
      </c>
      <c r="F172" s="197" t="s">
        <v>1043</v>
      </c>
      <c r="G172" s="194"/>
      <c r="H172" s="198">
        <v>-36</v>
      </c>
      <c r="I172" s="199"/>
      <c r="J172" s="194"/>
      <c r="K172" s="194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141</v>
      </c>
      <c r="AU172" s="204" t="s">
        <v>85</v>
      </c>
      <c r="AV172" s="13" t="s">
        <v>85</v>
      </c>
      <c r="AW172" s="13" t="s">
        <v>36</v>
      </c>
      <c r="AX172" s="13" t="s">
        <v>75</v>
      </c>
      <c r="AY172" s="204" t="s">
        <v>130</v>
      </c>
    </row>
    <row r="173" spans="1:65" s="13" customFormat="1" ht="11.25">
      <c r="B173" s="193"/>
      <c r="C173" s="194"/>
      <c r="D173" s="195" t="s">
        <v>141</v>
      </c>
      <c r="E173" s="196" t="s">
        <v>21</v>
      </c>
      <c r="F173" s="197" t="s">
        <v>1044</v>
      </c>
      <c r="G173" s="194"/>
      <c r="H173" s="198">
        <v>-54</v>
      </c>
      <c r="I173" s="199"/>
      <c r="J173" s="194"/>
      <c r="K173" s="194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141</v>
      </c>
      <c r="AU173" s="204" t="s">
        <v>85</v>
      </c>
      <c r="AV173" s="13" t="s">
        <v>85</v>
      </c>
      <c r="AW173" s="13" t="s">
        <v>36</v>
      </c>
      <c r="AX173" s="13" t="s">
        <v>75</v>
      </c>
      <c r="AY173" s="204" t="s">
        <v>130</v>
      </c>
    </row>
    <row r="174" spans="1:65" s="16" customFormat="1" ht="22.5">
      <c r="B174" s="226"/>
      <c r="C174" s="227"/>
      <c r="D174" s="195" t="s">
        <v>141</v>
      </c>
      <c r="E174" s="228" t="s">
        <v>21</v>
      </c>
      <c r="F174" s="229" t="s">
        <v>1045</v>
      </c>
      <c r="G174" s="227"/>
      <c r="H174" s="230">
        <v>45</v>
      </c>
      <c r="I174" s="231"/>
      <c r="J174" s="227"/>
      <c r="K174" s="227"/>
      <c r="L174" s="232"/>
      <c r="M174" s="233"/>
      <c r="N174" s="234"/>
      <c r="O174" s="234"/>
      <c r="P174" s="234"/>
      <c r="Q174" s="234"/>
      <c r="R174" s="234"/>
      <c r="S174" s="234"/>
      <c r="T174" s="235"/>
      <c r="AT174" s="236" t="s">
        <v>141</v>
      </c>
      <c r="AU174" s="236" t="s">
        <v>85</v>
      </c>
      <c r="AV174" s="16" t="s">
        <v>149</v>
      </c>
      <c r="AW174" s="16" t="s">
        <v>36</v>
      </c>
      <c r="AX174" s="16" t="s">
        <v>75</v>
      </c>
      <c r="AY174" s="236" t="s">
        <v>130</v>
      </c>
    </row>
    <row r="175" spans="1:65" s="13" customFormat="1" ht="11.25">
      <c r="B175" s="193"/>
      <c r="C175" s="194"/>
      <c r="D175" s="195" t="s">
        <v>141</v>
      </c>
      <c r="E175" s="196" t="s">
        <v>21</v>
      </c>
      <c r="F175" s="197" t="s">
        <v>1046</v>
      </c>
      <c r="G175" s="194"/>
      <c r="H175" s="198">
        <v>45</v>
      </c>
      <c r="I175" s="199"/>
      <c r="J175" s="194"/>
      <c r="K175" s="194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141</v>
      </c>
      <c r="AU175" s="204" t="s">
        <v>85</v>
      </c>
      <c r="AV175" s="13" t="s">
        <v>85</v>
      </c>
      <c r="AW175" s="13" t="s">
        <v>36</v>
      </c>
      <c r="AX175" s="13" t="s">
        <v>75</v>
      </c>
      <c r="AY175" s="204" t="s">
        <v>130</v>
      </c>
    </row>
    <row r="176" spans="1:65" s="16" customFormat="1" ht="11.25">
      <c r="B176" s="226"/>
      <c r="C176" s="227"/>
      <c r="D176" s="195" t="s">
        <v>141</v>
      </c>
      <c r="E176" s="228" t="s">
        <v>21</v>
      </c>
      <c r="F176" s="229" t="s">
        <v>312</v>
      </c>
      <c r="G176" s="227"/>
      <c r="H176" s="230">
        <v>45</v>
      </c>
      <c r="I176" s="231"/>
      <c r="J176" s="227"/>
      <c r="K176" s="227"/>
      <c r="L176" s="232"/>
      <c r="M176" s="233"/>
      <c r="N176" s="234"/>
      <c r="O176" s="234"/>
      <c r="P176" s="234"/>
      <c r="Q176" s="234"/>
      <c r="R176" s="234"/>
      <c r="S176" s="234"/>
      <c r="T176" s="235"/>
      <c r="AT176" s="236" t="s">
        <v>141</v>
      </c>
      <c r="AU176" s="236" t="s">
        <v>85</v>
      </c>
      <c r="AV176" s="16" t="s">
        <v>149</v>
      </c>
      <c r="AW176" s="16" t="s">
        <v>36</v>
      </c>
      <c r="AX176" s="16" t="s">
        <v>75</v>
      </c>
      <c r="AY176" s="236" t="s">
        <v>130</v>
      </c>
    </row>
    <row r="177" spans="1:65" s="15" customFormat="1" ht="11.25">
      <c r="B177" s="215"/>
      <c r="C177" s="216"/>
      <c r="D177" s="195" t="s">
        <v>141</v>
      </c>
      <c r="E177" s="217" t="s">
        <v>21</v>
      </c>
      <c r="F177" s="218" t="s">
        <v>156</v>
      </c>
      <c r="G177" s="216"/>
      <c r="H177" s="219">
        <v>90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141</v>
      </c>
      <c r="AU177" s="225" t="s">
        <v>85</v>
      </c>
      <c r="AV177" s="15" t="s">
        <v>137</v>
      </c>
      <c r="AW177" s="15" t="s">
        <v>36</v>
      </c>
      <c r="AX177" s="15" t="s">
        <v>83</v>
      </c>
      <c r="AY177" s="225" t="s">
        <v>130</v>
      </c>
    </row>
    <row r="178" spans="1:65" s="2" customFormat="1" ht="62.65" customHeight="1">
      <c r="A178" s="36"/>
      <c r="B178" s="37"/>
      <c r="C178" s="175" t="s">
        <v>265</v>
      </c>
      <c r="D178" s="175" t="s">
        <v>132</v>
      </c>
      <c r="E178" s="176" t="s">
        <v>314</v>
      </c>
      <c r="F178" s="177" t="s">
        <v>315</v>
      </c>
      <c r="G178" s="178" t="s">
        <v>183</v>
      </c>
      <c r="H178" s="179">
        <v>99</v>
      </c>
      <c r="I178" s="180"/>
      <c r="J178" s="181">
        <f>ROUND(I178*H178,2)</f>
        <v>0</v>
      </c>
      <c r="K178" s="177" t="s">
        <v>136</v>
      </c>
      <c r="L178" s="41"/>
      <c r="M178" s="182" t="s">
        <v>21</v>
      </c>
      <c r="N178" s="183" t="s">
        <v>46</v>
      </c>
      <c r="O178" s="66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137</v>
      </c>
      <c r="AT178" s="186" t="s">
        <v>132</v>
      </c>
      <c r="AU178" s="186" t="s">
        <v>85</v>
      </c>
      <c r="AY178" s="19" t="s">
        <v>130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83</v>
      </c>
      <c r="BK178" s="187">
        <f>ROUND(I178*H178,2)</f>
        <v>0</v>
      </c>
      <c r="BL178" s="19" t="s">
        <v>137</v>
      </c>
      <c r="BM178" s="186" t="s">
        <v>1047</v>
      </c>
    </row>
    <row r="179" spans="1:65" s="2" customFormat="1" ht="11.25">
      <c r="A179" s="36"/>
      <c r="B179" s="37"/>
      <c r="C179" s="38"/>
      <c r="D179" s="188" t="s">
        <v>139</v>
      </c>
      <c r="E179" s="38"/>
      <c r="F179" s="189" t="s">
        <v>317</v>
      </c>
      <c r="G179" s="38"/>
      <c r="H179" s="38"/>
      <c r="I179" s="190"/>
      <c r="J179" s="38"/>
      <c r="K179" s="38"/>
      <c r="L179" s="41"/>
      <c r="M179" s="191"/>
      <c r="N179" s="192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139</v>
      </c>
      <c r="AU179" s="19" t="s">
        <v>85</v>
      </c>
    </row>
    <row r="180" spans="1:65" s="13" customFormat="1" ht="11.25">
      <c r="B180" s="193"/>
      <c r="C180" s="194"/>
      <c r="D180" s="195" t="s">
        <v>141</v>
      </c>
      <c r="E180" s="196" t="s">
        <v>21</v>
      </c>
      <c r="F180" s="197" t="s">
        <v>1048</v>
      </c>
      <c r="G180" s="194"/>
      <c r="H180" s="198">
        <v>9</v>
      </c>
      <c r="I180" s="199"/>
      <c r="J180" s="194"/>
      <c r="K180" s="194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141</v>
      </c>
      <c r="AU180" s="204" t="s">
        <v>85</v>
      </c>
      <c r="AV180" s="13" t="s">
        <v>85</v>
      </c>
      <c r="AW180" s="13" t="s">
        <v>36</v>
      </c>
      <c r="AX180" s="13" t="s">
        <v>75</v>
      </c>
      <c r="AY180" s="204" t="s">
        <v>130</v>
      </c>
    </row>
    <row r="181" spans="1:65" s="13" customFormat="1" ht="11.25">
      <c r="B181" s="193"/>
      <c r="C181" s="194"/>
      <c r="D181" s="195" t="s">
        <v>141</v>
      </c>
      <c r="E181" s="196" t="s">
        <v>21</v>
      </c>
      <c r="F181" s="197" t="s">
        <v>1049</v>
      </c>
      <c r="G181" s="194"/>
      <c r="H181" s="198">
        <v>36</v>
      </c>
      <c r="I181" s="199"/>
      <c r="J181" s="194"/>
      <c r="K181" s="194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141</v>
      </c>
      <c r="AU181" s="204" t="s">
        <v>85</v>
      </c>
      <c r="AV181" s="13" t="s">
        <v>85</v>
      </c>
      <c r="AW181" s="13" t="s">
        <v>36</v>
      </c>
      <c r="AX181" s="13" t="s">
        <v>75</v>
      </c>
      <c r="AY181" s="204" t="s">
        <v>130</v>
      </c>
    </row>
    <row r="182" spans="1:65" s="16" customFormat="1" ht="11.25">
      <c r="B182" s="226"/>
      <c r="C182" s="227"/>
      <c r="D182" s="195" t="s">
        <v>141</v>
      </c>
      <c r="E182" s="228" t="s">
        <v>21</v>
      </c>
      <c r="F182" s="229" t="s">
        <v>1050</v>
      </c>
      <c r="G182" s="227"/>
      <c r="H182" s="230">
        <v>45</v>
      </c>
      <c r="I182" s="231"/>
      <c r="J182" s="227"/>
      <c r="K182" s="227"/>
      <c r="L182" s="232"/>
      <c r="M182" s="233"/>
      <c r="N182" s="234"/>
      <c r="O182" s="234"/>
      <c r="P182" s="234"/>
      <c r="Q182" s="234"/>
      <c r="R182" s="234"/>
      <c r="S182" s="234"/>
      <c r="T182" s="235"/>
      <c r="AT182" s="236" t="s">
        <v>141</v>
      </c>
      <c r="AU182" s="236" t="s">
        <v>85</v>
      </c>
      <c r="AV182" s="16" t="s">
        <v>149</v>
      </c>
      <c r="AW182" s="16" t="s">
        <v>36</v>
      </c>
      <c r="AX182" s="16" t="s">
        <v>75</v>
      </c>
      <c r="AY182" s="236" t="s">
        <v>130</v>
      </c>
    </row>
    <row r="183" spans="1:65" s="13" customFormat="1" ht="11.25">
      <c r="B183" s="193"/>
      <c r="C183" s="194"/>
      <c r="D183" s="195" t="s">
        <v>141</v>
      </c>
      <c r="E183" s="196" t="s">
        <v>21</v>
      </c>
      <c r="F183" s="197" t="s">
        <v>1051</v>
      </c>
      <c r="G183" s="194"/>
      <c r="H183" s="198">
        <v>54</v>
      </c>
      <c r="I183" s="199"/>
      <c r="J183" s="194"/>
      <c r="K183" s="194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141</v>
      </c>
      <c r="AU183" s="204" t="s">
        <v>85</v>
      </c>
      <c r="AV183" s="13" t="s">
        <v>85</v>
      </c>
      <c r="AW183" s="13" t="s">
        <v>36</v>
      </c>
      <c r="AX183" s="13" t="s">
        <v>75</v>
      </c>
      <c r="AY183" s="204" t="s">
        <v>130</v>
      </c>
    </row>
    <row r="184" spans="1:65" s="15" customFormat="1" ht="11.25">
      <c r="B184" s="215"/>
      <c r="C184" s="216"/>
      <c r="D184" s="195" t="s">
        <v>141</v>
      </c>
      <c r="E184" s="217" t="s">
        <v>21</v>
      </c>
      <c r="F184" s="218" t="s">
        <v>156</v>
      </c>
      <c r="G184" s="216"/>
      <c r="H184" s="219">
        <v>99</v>
      </c>
      <c r="I184" s="220"/>
      <c r="J184" s="216"/>
      <c r="K184" s="216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141</v>
      </c>
      <c r="AU184" s="225" t="s">
        <v>85</v>
      </c>
      <c r="AV184" s="15" t="s">
        <v>137</v>
      </c>
      <c r="AW184" s="15" t="s">
        <v>36</v>
      </c>
      <c r="AX184" s="15" t="s">
        <v>83</v>
      </c>
      <c r="AY184" s="225" t="s">
        <v>130</v>
      </c>
    </row>
    <row r="185" spans="1:65" s="2" customFormat="1" ht="44.25" customHeight="1">
      <c r="A185" s="36"/>
      <c r="B185" s="37"/>
      <c r="C185" s="175" t="s">
        <v>270</v>
      </c>
      <c r="D185" s="175" t="s">
        <v>132</v>
      </c>
      <c r="E185" s="176" t="s">
        <v>1052</v>
      </c>
      <c r="F185" s="177" t="s">
        <v>1053</v>
      </c>
      <c r="G185" s="178" t="s">
        <v>183</v>
      </c>
      <c r="H185" s="179">
        <v>72</v>
      </c>
      <c r="I185" s="180"/>
      <c r="J185" s="181">
        <f>ROUND(I185*H185,2)</f>
        <v>0</v>
      </c>
      <c r="K185" s="177" t="s">
        <v>136</v>
      </c>
      <c r="L185" s="41"/>
      <c r="M185" s="182" t="s">
        <v>21</v>
      </c>
      <c r="N185" s="183" t="s">
        <v>46</v>
      </c>
      <c r="O185" s="66"/>
      <c r="P185" s="184">
        <f>O185*H185</f>
        <v>0</v>
      </c>
      <c r="Q185" s="184">
        <v>0</v>
      </c>
      <c r="R185" s="184">
        <f>Q185*H185</f>
        <v>0</v>
      </c>
      <c r="S185" s="184">
        <v>0</v>
      </c>
      <c r="T185" s="18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137</v>
      </c>
      <c r="AT185" s="186" t="s">
        <v>132</v>
      </c>
      <c r="AU185" s="186" t="s">
        <v>85</v>
      </c>
      <c r="AY185" s="19" t="s">
        <v>130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83</v>
      </c>
      <c r="BK185" s="187">
        <f>ROUND(I185*H185,2)</f>
        <v>0</v>
      </c>
      <c r="BL185" s="19" t="s">
        <v>137</v>
      </c>
      <c r="BM185" s="186" t="s">
        <v>1054</v>
      </c>
    </row>
    <row r="186" spans="1:65" s="2" customFormat="1" ht="11.25">
      <c r="A186" s="36"/>
      <c r="B186" s="37"/>
      <c r="C186" s="38"/>
      <c r="D186" s="188" t="s">
        <v>139</v>
      </c>
      <c r="E186" s="38"/>
      <c r="F186" s="189" t="s">
        <v>1055</v>
      </c>
      <c r="G186" s="38"/>
      <c r="H186" s="38"/>
      <c r="I186" s="190"/>
      <c r="J186" s="38"/>
      <c r="K186" s="38"/>
      <c r="L186" s="41"/>
      <c r="M186" s="191"/>
      <c r="N186" s="192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139</v>
      </c>
      <c r="AU186" s="19" t="s">
        <v>85</v>
      </c>
    </row>
    <row r="187" spans="1:65" s="13" customFormat="1" ht="11.25">
      <c r="B187" s="193"/>
      <c r="C187" s="194"/>
      <c r="D187" s="195" t="s">
        <v>141</v>
      </c>
      <c r="E187" s="196" t="s">
        <v>21</v>
      </c>
      <c r="F187" s="197" t="s">
        <v>1056</v>
      </c>
      <c r="G187" s="194"/>
      <c r="H187" s="198">
        <v>45</v>
      </c>
      <c r="I187" s="199"/>
      <c r="J187" s="194"/>
      <c r="K187" s="194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141</v>
      </c>
      <c r="AU187" s="204" t="s">
        <v>85</v>
      </c>
      <c r="AV187" s="13" t="s">
        <v>85</v>
      </c>
      <c r="AW187" s="13" t="s">
        <v>36</v>
      </c>
      <c r="AX187" s="13" t="s">
        <v>75</v>
      </c>
      <c r="AY187" s="204" t="s">
        <v>130</v>
      </c>
    </row>
    <row r="188" spans="1:65" s="13" customFormat="1" ht="11.25">
      <c r="B188" s="193"/>
      <c r="C188" s="194"/>
      <c r="D188" s="195" t="s">
        <v>141</v>
      </c>
      <c r="E188" s="196" t="s">
        <v>21</v>
      </c>
      <c r="F188" s="197" t="s">
        <v>1057</v>
      </c>
      <c r="G188" s="194"/>
      <c r="H188" s="198">
        <v>27</v>
      </c>
      <c r="I188" s="199"/>
      <c r="J188" s="194"/>
      <c r="K188" s="194"/>
      <c r="L188" s="200"/>
      <c r="M188" s="201"/>
      <c r="N188" s="202"/>
      <c r="O188" s="202"/>
      <c r="P188" s="202"/>
      <c r="Q188" s="202"/>
      <c r="R188" s="202"/>
      <c r="S188" s="202"/>
      <c r="T188" s="203"/>
      <c r="AT188" s="204" t="s">
        <v>141</v>
      </c>
      <c r="AU188" s="204" t="s">
        <v>85</v>
      </c>
      <c r="AV188" s="13" t="s">
        <v>85</v>
      </c>
      <c r="AW188" s="13" t="s">
        <v>36</v>
      </c>
      <c r="AX188" s="13" t="s">
        <v>75</v>
      </c>
      <c r="AY188" s="204" t="s">
        <v>130</v>
      </c>
    </row>
    <row r="189" spans="1:65" s="15" customFormat="1" ht="11.25">
      <c r="B189" s="215"/>
      <c r="C189" s="216"/>
      <c r="D189" s="195" t="s">
        <v>141</v>
      </c>
      <c r="E189" s="217" t="s">
        <v>21</v>
      </c>
      <c r="F189" s="218" t="s">
        <v>156</v>
      </c>
      <c r="G189" s="216"/>
      <c r="H189" s="219">
        <v>72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141</v>
      </c>
      <c r="AU189" s="225" t="s">
        <v>85</v>
      </c>
      <c r="AV189" s="15" t="s">
        <v>137</v>
      </c>
      <c r="AW189" s="15" t="s">
        <v>36</v>
      </c>
      <c r="AX189" s="15" t="s">
        <v>83</v>
      </c>
      <c r="AY189" s="225" t="s">
        <v>130</v>
      </c>
    </row>
    <row r="190" spans="1:65" s="2" customFormat="1" ht="37.9" customHeight="1">
      <c r="A190" s="36"/>
      <c r="B190" s="37"/>
      <c r="C190" s="175" t="s">
        <v>276</v>
      </c>
      <c r="D190" s="175" t="s">
        <v>132</v>
      </c>
      <c r="E190" s="176" t="s">
        <v>335</v>
      </c>
      <c r="F190" s="177" t="s">
        <v>336</v>
      </c>
      <c r="G190" s="178" t="s">
        <v>183</v>
      </c>
      <c r="H190" s="179">
        <v>117</v>
      </c>
      <c r="I190" s="180"/>
      <c r="J190" s="181">
        <f>ROUND(I190*H190,2)</f>
        <v>0</v>
      </c>
      <c r="K190" s="177" t="s">
        <v>136</v>
      </c>
      <c r="L190" s="41"/>
      <c r="M190" s="182" t="s">
        <v>21</v>
      </c>
      <c r="N190" s="183" t="s">
        <v>46</v>
      </c>
      <c r="O190" s="66"/>
      <c r="P190" s="184">
        <f>O190*H190</f>
        <v>0</v>
      </c>
      <c r="Q190" s="184">
        <v>0</v>
      </c>
      <c r="R190" s="184">
        <f>Q190*H190</f>
        <v>0</v>
      </c>
      <c r="S190" s="184">
        <v>0</v>
      </c>
      <c r="T190" s="185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137</v>
      </c>
      <c r="AT190" s="186" t="s">
        <v>132</v>
      </c>
      <c r="AU190" s="186" t="s">
        <v>85</v>
      </c>
      <c r="AY190" s="19" t="s">
        <v>130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9" t="s">
        <v>83</v>
      </c>
      <c r="BK190" s="187">
        <f>ROUND(I190*H190,2)</f>
        <v>0</v>
      </c>
      <c r="BL190" s="19" t="s">
        <v>137</v>
      </c>
      <c r="BM190" s="186" t="s">
        <v>1058</v>
      </c>
    </row>
    <row r="191" spans="1:65" s="2" customFormat="1" ht="11.25">
      <c r="A191" s="36"/>
      <c r="B191" s="37"/>
      <c r="C191" s="38"/>
      <c r="D191" s="188" t="s">
        <v>139</v>
      </c>
      <c r="E191" s="38"/>
      <c r="F191" s="189" t="s">
        <v>338</v>
      </c>
      <c r="G191" s="38"/>
      <c r="H191" s="38"/>
      <c r="I191" s="190"/>
      <c r="J191" s="38"/>
      <c r="K191" s="38"/>
      <c r="L191" s="41"/>
      <c r="M191" s="191"/>
      <c r="N191" s="192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139</v>
      </c>
      <c r="AU191" s="19" t="s">
        <v>85</v>
      </c>
    </row>
    <row r="192" spans="1:65" s="13" customFormat="1" ht="11.25">
      <c r="B192" s="193"/>
      <c r="C192" s="194"/>
      <c r="D192" s="195" t="s">
        <v>141</v>
      </c>
      <c r="E192" s="196" t="s">
        <v>21</v>
      </c>
      <c r="F192" s="197" t="s">
        <v>1059</v>
      </c>
      <c r="G192" s="194"/>
      <c r="H192" s="198">
        <v>45</v>
      </c>
      <c r="I192" s="199"/>
      <c r="J192" s="194"/>
      <c r="K192" s="194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141</v>
      </c>
      <c r="AU192" s="204" t="s">
        <v>85</v>
      </c>
      <c r="AV192" s="13" t="s">
        <v>85</v>
      </c>
      <c r="AW192" s="13" t="s">
        <v>36</v>
      </c>
      <c r="AX192" s="13" t="s">
        <v>75</v>
      </c>
      <c r="AY192" s="204" t="s">
        <v>130</v>
      </c>
    </row>
    <row r="193" spans="1:65" s="13" customFormat="1" ht="11.25">
      <c r="B193" s="193"/>
      <c r="C193" s="194"/>
      <c r="D193" s="195" t="s">
        <v>141</v>
      </c>
      <c r="E193" s="196" t="s">
        <v>21</v>
      </c>
      <c r="F193" s="197" t="s">
        <v>1060</v>
      </c>
      <c r="G193" s="194"/>
      <c r="H193" s="198">
        <v>45</v>
      </c>
      <c r="I193" s="199"/>
      <c r="J193" s="194"/>
      <c r="K193" s="194"/>
      <c r="L193" s="200"/>
      <c r="M193" s="201"/>
      <c r="N193" s="202"/>
      <c r="O193" s="202"/>
      <c r="P193" s="202"/>
      <c r="Q193" s="202"/>
      <c r="R193" s="202"/>
      <c r="S193" s="202"/>
      <c r="T193" s="203"/>
      <c r="AT193" s="204" t="s">
        <v>141</v>
      </c>
      <c r="AU193" s="204" t="s">
        <v>85</v>
      </c>
      <c r="AV193" s="13" t="s">
        <v>85</v>
      </c>
      <c r="AW193" s="13" t="s">
        <v>36</v>
      </c>
      <c r="AX193" s="13" t="s">
        <v>75</v>
      </c>
      <c r="AY193" s="204" t="s">
        <v>130</v>
      </c>
    </row>
    <row r="194" spans="1:65" s="13" customFormat="1" ht="11.25">
      <c r="B194" s="193"/>
      <c r="C194" s="194"/>
      <c r="D194" s="195" t="s">
        <v>141</v>
      </c>
      <c r="E194" s="196" t="s">
        <v>21</v>
      </c>
      <c r="F194" s="197" t="s">
        <v>1061</v>
      </c>
      <c r="G194" s="194"/>
      <c r="H194" s="198">
        <v>27</v>
      </c>
      <c r="I194" s="199"/>
      <c r="J194" s="194"/>
      <c r="K194" s="194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141</v>
      </c>
      <c r="AU194" s="204" t="s">
        <v>85</v>
      </c>
      <c r="AV194" s="13" t="s">
        <v>85</v>
      </c>
      <c r="AW194" s="13" t="s">
        <v>36</v>
      </c>
      <c r="AX194" s="13" t="s">
        <v>75</v>
      </c>
      <c r="AY194" s="204" t="s">
        <v>130</v>
      </c>
    </row>
    <row r="195" spans="1:65" s="15" customFormat="1" ht="11.25">
      <c r="B195" s="215"/>
      <c r="C195" s="216"/>
      <c r="D195" s="195" t="s">
        <v>141</v>
      </c>
      <c r="E195" s="217" t="s">
        <v>21</v>
      </c>
      <c r="F195" s="218" t="s">
        <v>156</v>
      </c>
      <c r="G195" s="216"/>
      <c r="H195" s="219">
        <v>117</v>
      </c>
      <c r="I195" s="220"/>
      <c r="J195" s="216"/>
      <c r="K195" s="216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141</v>
      </c>
      <c r="AU195" s="225" t="s">
        <v>85</v>
      </c>
      <c r="AV195" s="15" t="s">
        <v>137</v>
      </c>
      <c r="AW195" s="15" t="s">
        <v>36</v>
      </c>
      <c r="AX195" s="15" t="s">
        <v>83</v>
      </c>
      <c r="AY195" s="225" t="s">
        <v>130</v>
      </c>
    </row>
    <row r="196" spans="1:65" s="2" customFormat="1" ht="44.25" customHeight="1">
      <c r="A196" s="36"/>
      <c r="B196" s="37"/>
      <c r="C196" s="175" t="s">
        <v>7</v>
      </c>
      <c r="D196" s="175" t="s">
        <v>132</v>
      </c>
      <c r="E196" s="176" t="s">
        <v>343</v>
      </c>
      <c r="F196" s="177" t="s">
        <v>344</v>
      </c>
      <c r="G196" s="178" t="s">
        <v>345</v>
      </c>
      <c r="H196" s="179">
        <v>129.6</v>
      </c>
      <c r="I196" s="180"/>
      <c r="J196" s="181">
        <f>ROUND(I196*H196,2)</f>
        <v>0</v>
      </c>
      <c r="K196" s="177" t="s">
        <v>136</v>
      </c>
      <c r="L196" s="41"/>
      <c r="M196" s="182" t="s">
        <v>21</v>
      </c>
      <c r="N196" s="183" t="s">
        <v>46</v>
      </c>
      <c r="O196" s="66"/>
      <c r="P196" s="184">
        <f>O196*H196</f>
        <v>0</v>
      </c>
      <c r="Q196" s="184">
        <v>0</v>
      </c>
      <c r="R196" s="184">
        <f>Q196*H196</f>
        <v>0</v>
      </c>
      <c r="S196" s="184">
        <v>0</v>
      </c>
      <c r="T196" s="185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6" t="s">
        <v>137</v>
      </c>
      <c r="AT196" s="186" t="s">
        <v>132</v>
      </c>
      <c r="AU196" s="186" t="s">
        <v>85</v>
      </c>
      <c r="AY196" s="19" t="s">
        <v>130</v>
      </c>
      <c r="BE196" s="187">
        <f>IF(N196="základní",J196,0)</f>
        <v>0</v>
      </c>
      <c r="BF196" s="187">
        <f>IF(N196="snížená",J196,0)</f>
        <v>0</v>
      </c>
      <c r="BG196" s="187">
        <f>IF(N196="zákl. přenesená",J196,0)</f>
        <v>0</v>
      </c>
      <c r="BH196" s="187">
        <f>IF(N196="sníž. přenesená",J196,0)</f>
        <v>0</v>
      </c>
      <c r="BI196" s="187">
        <f>IF(N196="nulová",J196,0)</f>
        <v>0</v>
      </c>
      <c r="BJ196" s="19" t="s">
        <v>83</v>
      </c>
      <c r="BK196" s="187">
        <f>ROUND(I196*H196,2)</f>
        <v>0</v>
      </c>
      <c r="BL196" s="19" t="s">
        <v>137</v>
      </c>
      <c r="BM196" s="186" t="s">
        <v>1062</v>
      </c>
    </row>
    <row r="197" spans="1:65" s="2" customFormat="1" ht="11.25">
      <c r="A197" s="36"/>
      <c r="B197" s="37"/>
      <c r="C197" s="38"/>
      <c r="D197" s="188" t="s">
        <v>139</v>
      </c>
      <c r="E197" s="38"/>
      <c r="F197" s="189" t="s">
        <v>347</v>
      </c>
      <c r="G197" s="38"/>
      <c r="H197" s="38"/>
      <c r="I197" s="190"/>
      <c r="J197" s="38"/>
      <c r="K197" s="38"/>
      <c r="L197" s="41"/>
      <c r="M197" s="191"/>
      <c r="N197" s="192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139</v>
      </c>
      <c r="AU197" s="19" t="s">
        <v>85</v>
      </c>
    </row>
    <row r="198" spans="1:65" s="13" customFormat="1" ht="11.25">
      <c r="B198" s="193"/>
      <c r="C198" s="194"/>
      <c r="D198" s="195" t="s">
        <v>141</v>
      </c>
      <c r="E198" s="196" t="s">
        <v>21</v>
      </c>
      <c r="F198" s="197" t="s">
        <v>1063</v>
      </c>
      <c r="G198" s="194"/>
      <c r="H198" s="198">
        <v>72</v>
      </c>
      <c r="I198" s="199"/>
      <c r="J198" s="194"/>
      <c r="K198" s="194"/>
      <c r="L198" s="200"/>
      <c r="M198" s="201"/>
      <c r="N198" s="202"/>
      <c r="O198" s="202"/>
      <c r="P198" s="202"/>
      <c r="Q198" s="202"/>
      <c r="R198" s="202"/>
      <c r="S198" s="202"/>
      <c r="T198" s="203"/>
      <c r="AT198" s="204" t="s">
        <v>141</v>
      </c>
      <c r="AU198" s="204" t="s">
        <v>85</v>
      </c>
      <c r="AV198" s="13" t="s">
        <v>85</v>
      </c>
      <c r="AW198" s="13" t="s">
        <v>36</v>
      </c>
      <c r="AX198" s="13" t="s">
        <v>83</v>
      </c>
      <c r="AY198" s="204" t="s">
        <v>130</v>
      </c>
    </row>
    <row r="199" spans="1:65" s="13" customFormat="1" ht="11.25">
      <c r="B199" s="193"/>
      <c r="C199" s="194"/>
      <c r="D199" s="195" t="s">
        <v>141</v>
      </c>
      <c r="E199" s="194"/>
      <c r="F199" s="197" t="s">
        <v>1064</v>
      </c>
      <c r="G199" s="194"/>
      <c r="H199" s="198">
        <v>129.6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141</v>
      </c>
      <c r="AU199" s="204" t="s">
        <v>85</v>
      </c>
      <c r="AV199" s="13" t="s">
        <v>85</v>
      </c>
      <c r="AW199" s="13" t="s">
        <v>4</v>
      </c>
      <c r="AX199" s="13" t="s">
        <v>83</v>
      </c>
      <c r="AY199" s="204" t="s">
        <v>130</v>
      </c>
    </row>
    <row r="200" spans="1:65" s="2" customFormat="1" ht="44.25" customHeight="1">
      <c r="A200" s="36"/>
      <c r="B200" s="37"/>
      <c r="C200" s="175" t="s">
        <v>285</v>
      </c>
      <c r="D200" s="175" t="s">
        <v>132</v>
      </c>
      <c r="E200" s="176" t="s">
        <v>351</v>
      </c>
      <c r="F200" s="177" t="s">
        <v>352</v>
      </c>
      <c r="G200" s="178" t="s">
        <v>183</v>
      </c>
      <c r="H200" s="179">
        <v>45</v>
      </c>
      <c r="I200" s="180"/>
      <c r="J200" s="181">
        <f>ROUND(I200*H200,2)</f>
        <v>0</v>
      </c>
      <c r="K200" s="177" t="s">
        <v>136</v>
      </c>
      <c r="L200" s="41"/>
      <c r="M200" s="182" t="s">
        <v>21</v>
      </c>
      <c r="N200" s="183" t="s">
        <v>46</v>
      </c>
      <c r="O200" s="66"/>
      <c r="P200" s="184">
        <f>O200*H200</f>
        <v>0</v>
      </c>
      <c r="Q200" s="184">
        <v>0</v>
      </c>
      <c r="R200" s="184">
        <f>Q200*H200</f>
        <v>0</v>
      </c>
      <c r="S200" s="184">
        <v>0</v>
      </c>
      <c r="T200" s="185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137</v>
      </c>
      <c r="AT200" s="186" t="s">
        <v>132</v>
      </c>
      <c r="AU200" s="186" t="s">
        <v>85</v>
      </c>
      <c r="AY200" s="19" t="s">
        <v>130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9" t="s">
        <v>83</v>
      </c>
      <c r="BK200" s="187">
        <f>ROUND(I200*H200,2)</f>
        <v>0</v>
      </c>
      <c r="BL200" s="19" t="s">
        <v>137</v>
      </c>
      <c r="BM200" s="186" t="s">
        <v>1065</v>
      </c>
    </row>
    <row r="201" spans="1:65" s="2" customFormat="1" ht="11.25">
      <c r="A201" s="36"/>
      <c r="B201" s="37"/>
      <c r="C201" s="38"/>
      <c r="D201" s="188" t="s">
        <v>139</v>
      </c>
      <c r="E201" s="38"/>
      <c r="F201" s="189" t="s">
        <v>354</v>
      </c>
      <c r="G201" s="38"/>
      <c r="H201" s="38"/>
      <c r="I201" s="190"/>
      <c r="J201" s="38"/>
      <c r="K201" s="38"/>
      <c r="L201" s="41"/>
      <c r="M201" s="191"/>
      <c r="N201" s="192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139</v>
      </c>
      <c r="AU201" s="19" t="s">
        <v>85</v>
      </c>
    </row>
    <row r="202" spans="1:65" s="14" customFormat="1" ht="11.25">
      <c r="B202" s="205"/>
      <c r="C202" s="206"/>
      <c r="D202" s="195" t="s">
        <v>141</v>
      </c>
      <c r="E202" s="207" t="s">
        <v>21</v>
      </c>
      <c r="F202" s="208" t="s">
        <v>300</v>
      </c>
      <c r="G202" s="206"/>
      <c r="H202" s="207" t="s">
        <v>21</v>
      </c>
      <c r="I202" s="209"/>
      <c r="J202" s="206"/>
      <c r="K202" s="206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141</v>
      </c>
      <c r="AU202" s="214" t="s">
        <v>85</v>
      </c>
      <c r="AV202" s="14" t="s">
        <v>83</v>
      </c>
      <c r="AW202" s="14" t="s">
        <v>36</v>
      </c>
      <c r="AX202" s="14" t="s">
        <v>75</v>
      </c>
      <c r="AY202" s="214" t="s">
        <v>130</v>
      </c>
    </row>
    <row r="203" spans="1:65" s="13" customFormat="1" ht="11.25">
      <c r="B203" s="193"/>
      <c r="C203" s="194"/>
      <c r="D203" s="195" t="s">
        <v>141</v>
      </c>
      <c r="E203" s="196" t="s">
        <v>21</v>
      </c>
      <c r="F203" s="197" t="s">
        <v>1066</v>
      </c>
      <c r="G203" s="194"/>
      <c r="H203" s="198">
        <v>144</v>
      </c>
      <c r="I203" s="199"/>
      <c r="J203" s="194"/>
      <c r="K203" s="194"/>
      <c r="L203" s="200"/>
      <c r="M203" s="201"/>
      <c r="N203" s="202"/>
      <c r="O203" s="202"/>
      <c r="P203" s="202"/>
      <c r="Q203" s="202"/>
      <c r="R203" s="202"/>
      <c r="S203" s="202"/>
      <c r="T203" s="203"/>
      <c r="AT203" s="204" t="s">
        <v>141</v>
      </c>
      <c r="AU203" s="204" t="s">
        <v>85</v>
      </c>
      <c r="AV203" s="13" t="s">
        <v>85</v>
      </c>
      <c r="AW203" s="13" t="s">
        <v>36</v>
      </c>
      <c r="AX203" s="13" t="s">
        <v>75</v>
      </c>
      <c r="AY203" s="204" t="s">
        <v>130</v>
      </c>
    </row>
    <row r="204" spans="1:65" s="16" customFormat="1" ht="11.25">
      <c r="B204" s="226"/>
      <c r="C204" s="227"/>
      <c r="D204" s="195" t="s">
        <v>141</v>
      </c>
      <c r="E204" s="228" t="s">
        <v>21</v>
      </c>
      <c r="F204" s="229" t="s">
        <v>178</v>
      </c>
      <c r="G204" s="227"/>
      <c r="H204" s="230">
        <v>144</v>
      </c>
      <c r="I204" s="231"/>
      <c r="J204" s="227"/>
      <c r="K204" s="227"/>
      <c r="L204" s="232"/>
      <c r="M204" s="233"/>
      <c r="N204" s="234"/>
      <c r="O204" s="234"/>
      <c r="P204" s="234"/>
      <c r="Q204" s="234"/>
      <c r="R204" s="234"/>
      <c r="S204" s="234"/>
      <c r="T204" s="235"/>
      <c r="AT204" s="236" t="s">
        <v>141</v>
      </c>
      <c r="AU204" s="236" t="s">
        <v>85</v>
      </c>
      <c r="AV204" s="16" t="s">
        <v>149</v>
      </c>
      <c r="AW204" s="16" t="s">
        <v>36</v>
      </c>
      <c r="AX204" s="16" t="s">
        <v>75</v>
      </c>
      <c r="AY204" s="236" t="s">
        <v>130</v>
      </c>
    </row>
    <row r="205" spans="1:65" s="14" customFormat="1" ht="11.25">
      <c r="B205" s="205"/>
      <c r="C205" s="206"/>
      <c r="D205" s="195" t="s">
        <v>141</v>
      </c>
      <c r="E205" s="207" t="s">
        <v>21</v>
      </c>
      <c r="F205" s="208" t="s">
        <v>306</v>
      </c>
      <c r="G205" s="206"/>
      <c r="H205" s="207" t="s">
        <v>21</v>
      </c>
      <c r="I205" s="209"/>
      <c r="J205" s="206"/>
      <c r="K205" s="206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141</v>
      </c>
      <c r="AU205" s="214" t="s">
        <v>85</v>
      </c>
      <c r="AV205" s="14" t="s">
        <v>83</v>
      </c>
      <c r="AW205" s="14" t="s">
        <v>36</v>
      </c>
      <c r="AX205" s="14" t="s">
        <v>75</v>
      </c>
      <c r="AY205" s="214" t="s">
        <v>130</v>
      </c>
    </row>
    <row r="206" spans="1:65" s="13" customFormat="1" ht="11.25">
      <c r="B206" s="193"/>
      <c r="C206" s="194"/>
      <c r="D206" s="195" t="s">
        <v>141</v>
      </c>
      <c r="E206" s="196" t="s">
        <v>21</v>
      </c>
      <c r="F206" s="197" t="s">
        <v>1042</v>
      </c>
      <c r="G206" s="194"/>
      <c r="H206" s="198">
        <v>-9</v>
      </c>
      <c r="I206" s="199"/>
      <c r="J206" s="194"/>
      <c r="K206" s="194"/>
      <c r="L206" s="200"/>
      <c r="M206" s="201"/>
      <c r="N206" s="202"/>
      <c r="O206" s="202"/>
      <c r="P206" s="202"/>
      <c r="Q206" s="202"/>
      <c r="R206" s="202"/>
      <c r="S206" s="202"/>
      <c r="T206" s="203"/>
      <c r="AT206" s="204" t="s">
        <v>141</v>
      </c>
      <c r="AU206" s="204" t="s">
        <v>85</v>
      </c>
      <c r="AV206" s="13" t="s">
        <v>85</v>
      </c>
      <c r="AW206" s="13" t="s">
        <v>36</v>
      </c>
      <c r="AX206" s="13" t="s">
        <v>75</v>
      </c>
      <c r="AY206" s="204" t="s">
        <v>130</v>
      </c>
    </row>
    <row r="207" spans="1:65" s="13" customFormat="1" ht="11.25">
      <c r="B207" s="193"/>
      <c r="C207" s="194"/>
      <c r="D207" s="195" t="s">
        <v>141</v>
      </c>
      <c r="E207" s="196" t="s">
        <v>21</v>
      </c>
      <c r="F207" s="197" t="s">
        <v>1043</v>
      </c>
      <c r="G207" s="194"/>
      <c r="H207" s="198">
        <v>-36</v>
      </c>
      <c r="I207" s="199"/>
      <c r="J207" s="194"/>
      <c r="K207" s="194"/>
      <c r="L207" s="200"/>
      <c r="M207" s="201"/>
      <c r="N207" s="202"/>
      <c r="O207" s="202"/>
      <c r="P207" s="202"/>
      <c r="Q207" s="202"/>
      <c r="R207" s="202"/>
      <c r="S207" s="202"/>
      <c r="T207" s="203"/>
      <c r="AT207" s="204" t="s">
        <v>141</v>
      </c>
      <c r="AU207" s="204" t="s">
        <v>85</v>
      </c>
      <c r="AV207" s="13" t="s">
        <v>85</v>
      </c>
      <c r="AW207" s="13" t="s">
        <v>36</v>
      </c>
      <c r="AX207" s="13" t="s">
        <v>75</v>
      </c>
      <c r="AY207" s="204" t="s">
        <v>130</v>
      </c>
    </row>
    <row r="208" spans="1:65" s="13" customFormat="1" ht="11.25">
      <c r="B208" s="193"/>
      <c r="C208" s="194"/>
      <c r="D208" s="195" t="s">
        <v>141</v>
      </c>
      <c r="E208" s="196" t="s">
        <v>21</v>
      </c>
      <c r="F208" s="197" t="s">
        <v>1044</v>
      </c>
      <c r="G208" s="194"/>
      <c r="H208" s="198">
        <v>-54</v>
      </c>
      <c r="I208" s="199"/>
      <c r="J208" s="194"/>
      <c r="K208" s="194"/>
      <c r="L208" s="200"/>
      <c r="M208" s="201"/>
      <c r="N208" s="202"/>
      <c r="O208" s="202"/>
      <c r="P208" s="202"/>
      <c r="Q208" s="202"/>
      <c r="R208" s="202"/>
      <c r="S208" s="202"/>
      <c r="T208" s="203"/>
      <c r="AT208" s="204" t="s">
        <v>141</v>
      </c>
      <c r="AU208" s="204" t="s">
        <v>85</v>
      </c>
      <c r="AV208" s="13" t="s">
        <v>85</v>
      </c>
      <c r="AW208" s="13" t="s">
        <v>36</v>
      </c>
      <c r="AX208" s="13" t="s">
        <v>75</v>
      </c>
      <c r="AY208" s="204" t="s">
        <v>130</v>
      </c>
    </row>
    <row r="209" spans="1:65" s="16" customFormat="1" ht="11.25">
      <c r="B209" s="226"/>
      <c r="C209" s="227"/>
      <c r="D209" s="195" t="s">
        <v>141</v>
      </c>
      <c r="E209" s="228" t="s">
        <v>21</v>
      </c>
      <c r="F209" s="229" t="s">
        <v>178</v>
      </c>
      <c r="G209" s="227"/>
      <c r="H209" s="230">
        <v>-99</v>
      </c>
      <c r="I209" s="231"/>
      <c r="J209" s="227"/>
      <c r="K209" s="227"/>
      <c r="L209" s="232"/>
      <c r="M209" s="233"/>
      <c r="N209" s="234"/>
      <c r="O209" s="234"/>
      <c r="P209" s="234"/>
      <c r="Q209" s="234"/>
      <c r="R209" s="234"/>
      <c r="S209" s="234"/>
      <c r="T209" s="235"/>
      <c r="AT209" s="236" t="s">
        <v>141</v>
      </c>
      <c r="AU209" s="236" t="s">
        <v>85</v>
      </c>
      <c r="AV209" s="16" t="s">
        <v>149</v>
      </c>
      <c r="AW209" s="16" t="s">
        <v>36</v>
      </c>
      <c r="AX209" s="16" t="s">
        <v>75</v>
      </c>
      <c r="AY209" s="236" t="s">
        <v>130</v>
      </c>
    </row>
    <row r="210" spans="1:65" s="15" customFormat="1" ht="11.25">
      <c r="B210" s="215"/>
      <c r="C210" s="216"/>
      <c r="D210" s="195" t="s">
        <v>141</v>
      </c>
      <c r="E210" s="217" t="s">
        <v>21</v>
      </c>
      <c r="F210" s="218" t="s">
        <v>156</v>
      </c>
      <c r="G210" s="216"/>
      <c r="H210" s="219">
        <v>45</v>
      </c>
      <c r="I210" s="220"/>
      <c r="J210" s="216"/>
      <c r="K210" s="216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141</v>
      </c>
      <c r="AU210" s="225" t="s">
        <v>85</v>
      </c>
      <c r="AV210" s="15" t="s">
        <v>137</v>
      </c>
      <c r="AW210" s="15" t="s">
        <v>36</v>
      </c>
      <c r="AX210" s="15" t="s">
        <v>83</v>
      </c>
      <c r="AY210" s="225" t="s">
        <v>130</v>
      </c>
    </row>
    <row r="211" spans="1:65" s="2" customFormat="1" ht="16.5" customHeight="1">
      <c r="A211" s="36"/>
      <c r="B211" s="37"/>
      <c r="C211" s="237" t="s">
        <v>290</v>
      </c>
      <c r="D211" s="237" t="s">
        <v>356</v>
      </c>
      <c r="E211" s="238" t="s">
        <v>357</v>
      </c>
      <c r="F211" s="239" t="s">
        <v>1067</v>
      </c>
      <c r="G211" s="240" t="s">
        <v>345</v>
      </c>
      <c r="H211" s="241">
        <v>48.6</v>
      </c>
      <c r="I211" s="242"/>
      <c r="J211" s="243">
        <f>ROUND(I211*H211,2)</f>
        <v>0</v>
      </c>
      <c r="K211" s="239" t="s">
        <v>21</v>
      </c>
      <c r="L211" s="244"/>
      <c r="M211" s="245" t="s">
        <v>21</v>
      </c>
      <c r="N211" s="246" t="s">
        <v>46</v>
      </c>
      <c r="O211" s="66"/>
      <c r="P211" s="184">
        <f>O211*H211</f>
        <v>0</v>
      </c>
      <c r="Q211" s="184">
        <v>0</v>
      </c>
      <c r="R211" s="184">
        <f>Q211*H211</f>
        <v>0</v>
      </c>
      <c r="S211" s="184">
        <v>0</v>
      </c>
      <c r="T211" s="185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187</v>
      </c>
      <c r="AT211" s="186" t="s">
        <v>356</v>
      </c>
      <c r="AU211" s="186" t="s">
        <v>85</v>
      </c>
      <c r="AY211" s="19" t="s">
        <v>130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9" t="s">
        <v>83</v>
      </c>
      <c r="BK211" s="187">
        <f>ROUND(I211*H211,2)</f>
        <v>0</v>
      </c>
      <c r="BL211" s="19" t="s">
        <v>137</v>
      </c>
      <c r="BM211" s="186" t="s">
        <v>1068</v>
      </c>
    </row>
    <row r="212" spans="1:65" s="13" customFormat="1" ht="22.5">
      <c r="B212" s="193"/>
      <c r="C212" s="194"/>
      <c r="D212" s="195" t="s">
        <v>141</v>
      </c>
      <c r="E212" s="196" t="s">
        <v>21</v>
      </c>
      <c r="F212" s="197" t="s">
        <v>1069</v>
      </c>
      <c r="G212" s="194"/>
      <c r="H212" s="198">
        <v>48.6</v>
      </c>
      <c r="I212" s="199"/>
      <c r="J212" s="194"/>
      <c r="K212" s="194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141</v>
      </c>
      <c r="AU212" s="204" t="s">
        <v>85</v>
      </c>
      <c r="AV212" s="13" t="s">
        <v>85</v>
      </c>
      <c r="AW212" s="13" t="s">
        <v>36</v>
      </c>
      <c r="AX212" s="13" t="s">
        <v>83</v>
      </c>
      <c r="AY212" s="204" t="s">
        <v>130</v>
      </c>
    </row>
    <row r="213" spans="1:65" s="2" customFormat="1" ht="66.75" customHeight="1">
      <c r="A213" s="36"/>
      <c r="B213" s="37"/>
      <c r="C213" s="175" t="s">
        <v>295</v>
      </c>
      <c r="D213" s="175" t="s">
        <v>132</v>
      </c>
      <c r="E213" s="176" t="s">
        <v>362</v>
      </c>
      <c r="F213" s="177" t="s">
        <v>363</v>
      </c>
      <c r="G213" s="178" t="s">
        <v>183</v>
      </c>
      <c r="H213" s="179">
        <v>36</v>
      </c>
      <c r="I213" s="180"/>
      <c r="J213" s="181">
        <f>ROUND(I213*H213,2)</f>
        <v>0</v>
      </c>
      <c r="K213" s="177" t="s">
        <v>136</v>
      </c>
      <c r="L213" s="41"/>
      <c r="M213" s="182" t="s">
        <v>21</v>
      </c>
      <c r="N213" s="183" t="s">
        <v>46</v>
      </c>
      <c r="O213" s="66"/>
      <c r="P213" s="184">
        <f>O213*H213</f>
        <v>0</v>
      </c>
      <c r="Q213" s="184">
        <v>0</v>
      </c>
      <c r="R213" s="184">
        <f>Q213*H213</f>
        <v>0</v>
      </c>
      <c r="S213" s="184">
        <v>0</v>
      </c>
      <c r="T213" s="185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6" t="s">
        <v>137</v>
      </c>
      <c r="AT213" s="186" t="s">
        <v>132</v>
      </c>
      <c r="AU213" s="186" t="s">
        <v>85</v>
      </c>
      <c r="AY213" s="19" t="s">
        <v>130</v>
      </c>
      <c r="BE213" s="187">
        <f>IF(N213="základní",J213,0)</f>
        <v>0</v>
      </c>
      <c r="BF213" s="187">
        <f>IF(N213="snížená",J213,0)</f>
        <v>0</v>
      </c>
      <c r="BG213" s="187">
        <f>IF(N213="zákl. přenesená",J213,0)</f>
        <v>0</v>
      </c>
      <c r="BH213" s="187">
        <f>IF(N213="sníž. přenesená",J213,0)</f>
        <v>0</v>
      </c>
      <c r="BI213" s="187">
        <f>IF(N213="nulová",J213,0)</f>
        <v>0</v>
      </c>
      <c r="BJ213" s="19" t="s">
        <v>83</v>
      </c>
      <c r="BK213" s="187">
        <f>ROUND(I213*H213,2)</f>
        <v>0</v>
      </c>
      <c r="BL213" s="19" t="s">
        <v>137</v>
      </c>
      <c r="BM213" s="186" t="s">
        <v>1070</v>
      </c>
    </row>
    <row r="214" spans="1:65" s="2" customFormat="1" ht="11.25">
      <c r="A214" s="36"/>
      <c r="B214" s="37"/>
      <c r="C214" s="38"/>
      <c r="D214" s="188" t="s">
        <v>139</v>
      </c>
      <c r="E214" s="38"/>
      <c r="F214" s="189" t="s">
        <v>365</v>
      </c>
      <c r="G214" s="38"/>
      <c r="H214" s="38"/>
      <c r="I214" s="190"/>
      <c r="J214" s="38"/>
      <c r="K214" s="38"/>
      <c r="L214" s="41"/>
      <c r="M214" s="191"/>
      <c r="N214" s="192"/>
      <c r="O214" s="66"/>
      <c r="P214" s="66"/>
      <c r="Q214" s="66"/>
      <c r="R214" s="66"/>
      <c r="S214" s="66"/>
      <c r="T214" s="67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139</v>
      </c>
      <c r="AU214" s="19" t="s">
        <v>85</v>
      </c>
    </row>
    <row r="215" spans="1:65" s="13" customFormat="1" ht="11.25">
      <c r="B215" s="193"/>
      <c r="C215" s="194"/>
      <c r="D215" s="195" t="s">
        <v>141</v>
      </c>
      <c r="E215" s="196" t="s">
        <v>21</v>
      </c>
      <c r="F215" s="197" t="s">
        <v>1049</v>
      </c>
      <c r="G215" s="194"/>
      <c r="H215" s="198">
        <v>36</v>
      </c>
      <c r="I215" s="199"/>
      <c r="J215" s="194"/>
      <c r="K215" s="194"/>
      <c r="L215" s="200"/>
      <c r="M215" s="201"/>
      <c r="N215" s="202"/>
      <c r="O215" s="202"/>
      <c r="P215" s="202"/>
      <c r="Q215" s="202"/>
      <c r="R215" s="202"/>
      <c r="S215" s="202"/>
      <c r="T215" s="203"/>
      <c r="AT215" s="204" t="s">
        <v>141</v>
      </c>
      <c r="AU215" s="204" t="s">
        <v>85</v>
      </c>
      <c r="AV215" s="13" t="s">
        <v>85</v>
      </c>
      <c r="AW215" s="13" t="s">
        <v>36</v>
      </c>
      <c r="AX215" s="13" t="s">
        <v>83</v>
      </c>
      <c r="AY215" s="204" t="s">
        <v>130</v>
      </c>
    </row>
    <row r="216" spans="1:65" s="2" customFormat="1" ht="16.5" customHeight="1">
      <c r="A216" s="36"/>
      <c r="B216" s="37"/>
      <c r="C216" s="237" t="s">
        <v>313</v>
      </c>
      <c r="D216" s="237" t="s">
        <v>356</v>
      </c>
      <c r="E216" s="238" t="s">
        <v>367</v>
      </c>
      <c r="F216" s="239" t="s">
        <v>368</v>
      </c>
      <c r="G216" s="240" t="s">
        <v>345</v>
      </c>
      <c r="H216" s="241">
        <v>72</v>
      </c>
      <c r="I216" s="242"/>
      <c r="J216" s="243">
        <f>ROUND(I216*H216,2)</f>
        <v>0</v>
      </c>
      <c r="K216" s="239" t="s">
        <v>136</v>
      </c>
      <c r="L216" s="244"/>
      <c r="M216" s="245" t="s">
        <v>21</v>
      </c>
      <c r="N216" s="246" t="s">
        <v>46</v>
      </c>
      <c r="O216" s="66"/>
      <c r="P216" s="184">
        <f>O216*H216</f>
        <v>0</v>
      </c>
      <c r="Q216" s="184">
        <v>1</v>
      </c>
      <c r="R216" s="184">
        <f>Q216*H216</f>
        <v>72</v>
      </c>
      <c r="S216" s="184">
        <v>0</v>
      </c>
      <c r="T216" s="185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187</v>
      </c>
      <c r="AT216" s="186" t="s">
        <v>356</v>
      </c>
      <c r="AU216" s="186" t="s">
        <v>85</v>
      </c>
      <c r="AY216" s="19" t="s">
        <v>130</v>
      </c>
      <c r="BE216" s="187">
        <f>IF(N216="základní",J216,0)</f>
        <v>0</v>
      </c>
      <c r="BF216" s="187">
        <f>IF(N216="snížená",J216,0)</f>
        <v>0</v>
      </c>
      <c r="BG216" s="187">
        <f>IF(N216="zákl. přenesená",J216,0)</f>
        <v>0</v>
      </c>
      <c r="BH216" s="187">
        <f>IF(N216="sníž. přenesená",J216,0)</f>
        <v>0</v>
      </c>
      <c r="BI216" s="187">
        <f>IF(N216="nulová",J216,0)</f>
        <v>0</v>
      </c>
      <c r="BJ216" s="19" t="s">
        <v>83</v>
      </c>
      <c r="BK216" s="187">
        <f>ROUND(I216*H216,2)</f>
        <v>0</v>
      </c>
      <c r="BL216" s="19" t="s">
        <v>137</v>
      </c>
      <c r="BM216" s="186" t="s">
        <v>1071</v>
      </c>
    </row>
    <row r="217" spans="1:65" s="13" customFormat="1" ht="11.25">
      <c r="B217" s="193"/>
      <c r="C217" s="194"/>
      <c r="D217" s="195" t="s">
        <v>141</v>
      </c>
      <c r="E217" s="194"/>
      <c r="F217" s="197" t="s">
        <v>1072</v>
      </c>
      <c r="G217" s="194"/>
      <c r="H217" s="198">
        <v>72</v>
      </c>
      <c r="I217" s="199"/>
      <c r="J217" s="194"/>
      <c r="K217" s="194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141</v>
      </c>
      <c r="AU217" s="204" t="s">
        <v>85</v>
      </c>
      <c r="AV217" s="13" t="s">
        <v>85</v>
      </c>
      <c r="AW217" s="13" t="s">
        <v>4</v>
      </c>
      <c r="AX217" s="13" t="s">
        <v>83</v>
      </c>
      <c r="AY217" s="204" t="s">
        <v>130</v>
      </c>
    </row>
    <row r="218" spans="1:65" s="12" customFormat="1" ht="22.9" customHeight="1">
      <c r="B218" s="159"/>
      <c r="C218" s="160"/>
      <c r="D218" s="161" t="s">
        <v>74</v>
      </c>
      <c r="E218" s="173" t="s">
        <v>137</v>
      </c>
      <c r="F218" s="173" t="s">
        <v>371</v>
      </c>
      <c r="G218" s="160"/>
      <c r="H218" s="160"/>
      <c r="I218" s="163"/>
      <c r="J218" s="174">
        <f>BK218</f>
        <v>0</v>
      </c>
      <c r="K218" s="160"/>
      <c r="L218" s="165"/>
      <c r="M218" s="166"/>
      <c r="N218" s="167"/>
      <c r="O218" s="167"/>
      <c r="P218" s="168">
        <f>SUM(P219:P254)</f>
        <v>0</v>
      </c>
      <c r="Q218" s="167"/>
      <c r="R218" s="168">
        <f>SUM(R219:R254)</f>
        <v>22.408058350000005</v>
      </c>
      <c r="S218" s="167"/>
      <c r="T218" s="169">
        <f>SUM(T219:T254)</f>
        <v>0</v>
      </c>
      <c r="AR218" s="170" t="s">
        <v>83</v>
      </c>
      <c r="AT218" s="171" t="s">
        <v>74</v>
      </c>
      <c r="AU218" s="171" t="s">
        <v>83</v>
      </c>
      <c r="AY218" s="170" t="s">
        <v>130</v>
      </c>
      <c r="BK218" s="172">
        <f>SUM(BK219:BK254)</f>
        <v>0</v>
      </c>
    </row>
    <row r="219" spans="1:65" s="2" customFormat="1" ht="33" customHeight="1">
      <c r="A219" s="36"/>
      <c r="B219" s="37"/>
      <c r="C219" s="175" t="s">
        <v>321</v>
      </c>
      <c r="D219" s="175" t="s">
        <v>132</v>
      </c>
      <c r="E219" s="176" t="s">
        <v>373</v>
      </c>
      <c r="F219" s="177" t="s">
        <v>374</v>
      </c>
      <c r="G219" s="178" t="s">
        <v>183</v>
      </c>
      <c r="H219" s="179">
        <v>9.6289999999999996</v>
      </c>
      <c r="I219" s="180"/>
      <c r="J219" s="181">
        <f>ROUND(I219*H219,2)</f>
        <v>0</v>
      </c>
      <c r="K219" s="177" t="s">
        <v>136</v>
      </c>
      <c r="L219" s="41"/>
      <c r="M219" s="182" t="s">
        <v>21</v>
      </c>
      <c r="N219" s="183" t="s">
        <v>46</v>
      </c>
      <c r="O219" s="66"/>
      <c r="P219" s="184">
        <f>O219*H219</f>
        <v>0</v>
      </c>
      <c r="Q219" s="184">
        <v>1.8907700000000001</v>
      </c>
      <c r="R219" s="184">
        <f>Q219*H219</f>
        <v>18.206224330000001</v>
      </c>
      <c r="S219" s="184">
        <v>0</v>
      </c>
      <c r="T219" s="185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137</v>
      </c>
      <c r="AT219" s="186" t="s">
        <v>132</v>
      </c>
      <c r="AU219" s="186" t="s">
        <v>85</v>
      </c>
      <c r="AY219" s="19" t="s">
        <v>130</v>
      </c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9" t="s">
        <v>83</v>
      </c>
      <c r="BK219" s="187">
        <f>ROUND(I219*H219,2)</f>
        <v>0</v>
      </c>
      <c r="BL219" s="19" t="s">
        <v>137</v>
      </c>
      <c r="BM219" s="186" t="s">
        <v>1073</v>
      </c>
    </row>
    <row r="220" spans="1:65" s="2" customFormat="1" ht="11.25">
      <c r="A220" s="36"/>
      <c r="B220" s="37"/>
      <c r="C220" s="38"/>
      <c r="D220" s="188" t="s">
        <v>139</v>
      </c>
      <c r="E220" s="38"/>
      <c r="F220" s="189" t="s">
        <v>376</v>
      </c>
      <c r="G220" s="38"/>
      <c r="H220" s="38"/>
      <c r="I220" s="190"/>
      <c r="J220" s="38"/>
      <c r="K220" s="38"/>
      <c r="L220" s="41"/>
      <c r="M220" s="191"/>
      <c r="N220" s="192"/>
      <c r="O220" s="66"/>
      <c r="P220" s="66"/>
      <c r="Q220" s="66"/>
      <c r="R220" s="66"/>
      <c r="S220" s="66"/>
      <c r="T220" s="67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139</v>
      </c>
      <c r="AU220" s="19" t="s">
        <v>85</v>
      </c>
    </row>
    <row r="221" spans="1:65" s="13" customFormat="1" ht="11.25">
      <c r="B221" s="193"/>
      <c r="C221" s="194"/>
      <c r="D221" s="195" t="s">
        <v>141</v>
      </c>
      <c r="E221" s="196" t="s">
        <v>21</v>
      </c>
      <c r="F221" s="197" t="s">
        <v>1048</v>
      </c>
      <c r="G221" s="194"/>
      <c r="H221" s="198">
        <v>9</v>
      </c>
      <c r="I221" s="199"/>
      <c r="J221" s="194"/>
      <c r="K221" s="194"/>
      <c r="L221" s="200"/>
      <c r="M221" s="201"/>
      <c r="N221" s="202"/>
      <c r="O221" s="202"/>
      <c r="P221" s="202"/>
      <c r="Q221" s="202"/>
      <c r="R221" s="202"/>
      <c r="S221" s="202"/>
      <c r="T221" s="203"/>
      <c r="AT221" s="204" t="s">
        <v>141</v>
      </c>
      <c r="AU221" s="204" t="s">
        <v>85</v>
      </c>
      <c r="AV221" s="13" t="s">
        <v>85</v>
      </c>
      <c r="AW221" s="13" t="s">
        <v>36</v>
      </c>
      <c r="AX221" s="13" t="s">
        <v>75</v>
      </c>
      <c r="AY221" s="204" t="s">
        <v>130</v>
      </c>
    </row>
    <row r="222" spans="1:65" s="13" customFormat="1" ht="11.25">
      <c r="B222" s="193"/>
      <c r="C222" s="194"/>
      <c r="D222" s="195" t="s">
        <v>141</v>
      </c>
      <c r="E222" s="196" t="s">
        <v>21</v>
      </c>
      <c r="F222" s="197" t="s">
        <v>1074</v>
      </c>
      <c r="G222" s="194"/>
      <c r="H222" s="198">
        <v>0.629</v>
      </c>
      <c r="I222" s="199"/>
      <c r="J222" s="194"/>
      <c r="K222" s="194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141</v>
      </c>
      <c r="AU222" s="204" t="s">
        <v>85</v>
      </c>
      <c r="AV222" s="13" t="s">
        <v>85</v>
      </c>
      <c r="AW222" s="13" t="s">
        <v>36</v>
      </c>
      <c r="AX222" s="13" t="s">
        <v>75</v>
      </c>
      <c r="AY222" s="204" t="s">
        <v>130</v>
      </c>
    </row>
    <row r="223" spans="1:65" s="15" customFormat="1" ht="11.25">
      <c r="B223" s="215"/>
      <c r="C223" s="216"/>
      <c r="D223" s="195" t="s">
        <v>141</v>
      </c>
      <c r="E223" s="217" t="s">
        <v>21</v>
      </c>
      <c r="F223" s="218" t="s">
        <v>156</v>
      </c>
      <c r="G223" s="216"/>
      <c r="H223" s="219">
        <v>9.6289999999999996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141</v>
      </c>
      <c r="AU223" s="225" t="s">
        <v>85</v>
      </c>
      <c r="AV223" s="15" t="s">
        <v>137</v>
      </c>
      <c r="AW223" s="15" t="s">
        <v>36</v>
      </c>
      <c r="AX223" s="15" t="s">
        <v>83</v>
      </c>
      <c r="AY223" s="225" t="s">
        <v>130</v>
      </c>
    </row>
    <row r="224" spans="1:65" s="2" customFormat="1" ht="24.2" customHeight="1">
      <c r="A224" s="36"/>
      <c r="B224" s="37"/>
      <c r="C224" s="175" t="s">
        <v>327</v>
      </c>
      <c r="D224" s="175" t="s">
        <v>132</v>
      </c>
      <c r="E224" s="176" t="s">
        <v>380</v>
      </c>
      <c r="F224" s="177" t="s">
        <v>381</v>
      </c>
      <c r="G224" s="178" t="s">
        <v>212</v>
      </c>
      <c r="H224" s="179">
        <v>1</v>
      </c>
      <c r="I224" s="180"/>
      <c r="J224" s="181">
        <f>ROUND(I224*H224,2)</f>
        <v>0</v>
      </c>
      <c r="K224" s="177" t="s">
        <v>136</v>
      </c>
      <c r="L224" s="41"/>
      <c r="M224" s="182" t="s">
        <v>21</v>
      </c>
      <c r="N224" s="183" t="s">
        <v>46</v>
      </c>
      <c r="O224" s="66"/>
      <c r="P224" s="184">
        <f>O224*H224</f>
        <v>0</v>
      </c>
      <c r="Q224" s="184">
        <v>0.22394</v>
      </c>
      <c r="R224" s="184">
        <f>Q224*H224</f>
        <v>0.22394</v>
      </c>
      <c r="S224" s="184">
        <v>0</v>
      </c>
      <c r="T224" s="185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137</v>
      </c>
      <c r="AT224" s="186" t="s">
        <v>132</v>
      </c>
      <c r="AU224" s="186" t="s">
        <v>85</v>
      </c>
      <c r="AY224" s="19" t="s">
        <v>130</v>
      </c>
      <c r="BE224" s="187">
        <f>IF(N224="základní",J224,0)</f>
        <v>0</v>
      </c>
      <c r="BF224" s="187">
        <f>IF(N224="snížená",J224,0)</f>
        <v>0</v>
      </c>
      <c r="BG224" s="187">
        <f>IF(N224="zákl. přenesená",J224,0)</f>
        <v>0</v>
      </c>
      <c r="BH224" s="187">
        <f>IF(N224="sníž. přenesená",J224,0)</f>
        <v>0</v>
      </c>
      <c r="BI224" s="187">
        <f>IF(N224="nulová",J224,0)</f>
        <v>0</v>
      </c>
      <c r="BJ224" s="19" t="s">
        <v>83</v>
      </c>
      <c r="BK224" s="187">
        <f>ROUND(I224*H224,2)</f>
        <v>0</v>
      </c>
      <c r="BL224" s="19" t="s">
        <v>137</v>
      </c>
      <c r="BM224" s="186" t="s">
        <v>1075</v>
      </c>
    </row>
    <row r="225" spans="1:65" s="2" customFormat="1" ht="11.25">
      <c r="A225" s="36"/>
      <c r="B225" s="37"/>
      <c r="C225" s="38"/>
      <c r="D225" s="188" t="s">
        <v>139</v>
      </c>
      <c r="E225" s="38"/>
      <c r="F225" s="189" t="s">
        <v>383</v>
      </c>
      <c r="G225" s="38"/>
      <c r="H225" s="38"/>
      <c r="I225" s="190"/>
      <c r="J225" s="38"/>
      <c r="K225" s="38"/>
      <c r="L225" s="41"/>
      <c r="M225" s="191"/>
      <c r="N225" s="192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139</v>
      </c>
      <c r="AU225" s="19" t="s">
        <v>85</v>
      </c>
    </row>
    <row r="226" spans="1:65" s="2" customFormat="1" ht="24.2" customHeight="1">
      <c r="A226" s="36"/>
      <c r="B226" s="37"/>
      <c r="C226" s="237" t="s">
        <v>334</v>
      </c>
      <c r="D226" s="237" t="s">
        <v>356</v>
      </c>
      <c r="E226" s="238" t="s">
        <v>385</v>
      </c>
      <c r="F226" s="239" t="s">
        <v>386</v>
      </c>
      <c r="G226" s="240" t="s">
        <v>212</v>
      </c>
      <c r="H226" s="241">
        <v>1</v>
      </c>
      <c r="I226" s="242"/>
      <c r="J226" s="243">
        <f>ROUND(I226*H226,2)</f>
        <v>0</v>
      </c>
      <c r="K226" s="239" t="s">
        <v>136</v>
      </c>
      <c r="L226" s="244"/>
      <c r="M226" s="245" t="s">
        <v>21</v>
      </c>
      <c r="N226" s="246" t="s">
        <v>46</v>
      </c>
      <c r="O226" s="66"/>
      <c r="P226" s="184">
        <f>O226*H226</f>
        <v>0</v>
      </c>
      <c r="Q226" s="184">
        <v>6.8000000000000005E-2</v>
      </c>
      <c r="R226" s="184">
        <f>Q226*H226</f>
        <v>6.8000000000000005E-2</v>
      </c>
      <c r="S226" s="184">
        <v>0</v>
      </c>
      <c r="T226" s="185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187</v>
      </c>
      <c r="AT226" s="186" t="s">
        <v>356</v>
      </c>
      <c r="AU226" s="186" t="s">
        <v>85</v>
      </c>
      <c r="AY226" s="19" t="s">
        <v>130</v>
      </c>
      <c r="BE226" s="187">
        <f>IF(N226="základní",J226,0)</f>
        <v>0</v>
      </c>
      <c r="BF226" s="187">
        <f>IF(N226="snížená",J226,0)</f>
        <v>0</v>
      </c>
      <c r="BG226" s="187">
        <f>IF(N226="zákl. přenesená",J226,0)</f>
        <v>0</v>
      </c>
      <c r="BH226" s="187">
        <f>IF(N226="sníž. přenesená",J226,0)</f>
        <v>0</v>
      </c>
      <c r="BI226" s="187">
        <f>IF(N226="nulová",J226,0)</f>
        <v>0</v>
      </c>
      <c r="BJ226" s="19" t="s">
        <v>83</v>
      </c>
      <c r="BK226" s="187">
        <f>ROUND(I226*H226,2)</f>
        <v>0</v>
      </c>
      <c r="BL226" s="19" t="s">
        <v>137</v>
      </c>
      <c r="BM226" s="186" t="s">
        <v>1076</v>
      </c>
    </row>
    <row r="227" spans="1:65" s="2" customFormat="1" ht="33" customHeight="1">
      <c r="A227" s="36"/>
      <c r="B227" s="37"/>
      <c r="C227" s="175" t="s">
        <v>342</v>
      </c>
      <c r="D227" s="175" t="s">
        <v>132</v>
      </c>
      <c r="E227" s="176" t="s">
        <v>389</v>
      </c>
      <c r="F227" s="177" t="s">
        <v>390</v>
      </c>
      <c r="G227" s="178" t="s">
        <v>183</v>
      </c>
      <c r="H227" s="179">
        <v>1.21</v>
      </c>
      <c r="I227" s="180"/>
      <c r="J227" s="181">
        <f>ROUND(I227*H227,2)</f>
        <v>0</v>
      </c>
      <c r="K227" s="177" t="s">
        <v>136</v>
      </c>
      <c r="L227" s="41"/>
      <c r="M227" s="182" t="s">
        <v>21</v>
      </c>
      <c r="N227" s="183" t="s">
        <v>46</v>
      </c>
      <c r="O227" s="66"/>
      <c r="P227" s="184">
        <f>O227*H227</f>
        <v>0</v>
      </c>
      <c r="Q227" s="184">
        <v>2.3010199999999998</v>
      </c>
      <c r="R227" s="184">
        <f>Q227*H227</f>
        <v>2.7842341999999998</v>
      </c>
      <c r="S227" s="184">
        <v>0</v>
      </c>
      <c r="T227" s="185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137</v>
      </c>
      <c r="AT227" s="186" t="s">
        <v>132</v>
      </c>
      <c r="AU227" s="186" t="s">
        <v>85</v>
      </c>
      <c r="AY227" s="19" t="s">
        <v>130</v>
      </c>
      <c r="BE227" s="187">
        <f>IF(N227="základní",J227,0)</f>
        <v>0</v>
      </c>
      <c r="BF227" s="187">
        <f>IF(N227="snížená",J227,0)</f>
        <v>0</v>
      </c>
      <c r="BG227" s="187">
        <f>IF(N227="zákl. přenesená",J227,0)</f>
        <v>0</v>
      </c>
      <c r="BH227" s="187">
        <f>IF(N227="sníž. přenesená",J227,0)</f>
        <v>0</v>
      </c>
      <c r="BI227" s="187">
        <f>IF(N227="nulová",J227,0)</f>
        <v>0</v>
      </c>
      <c r="BJ227" s="19" t="s">
        <v>83</v>
      </c>
      <c r="BK227" s="187">
        <f>ROUND(I227*H227,2)</f>
        <v>0</v>
      </c>
      <c r="BL227" s="19" t="s">
        <v>137</v>
      </c>
      <c r="BM227" s="186" t="s">
        <v>1077</v>
      </c>
    </row>
    <row r="228" spans="1:65" s="2" customFormat="1" ht="11.25">
      <c r="A228" s="36"/>
      <c r="B228" s="37"/>
      <c r="C228" s="38"/>
      <c r="D228" s="188" t="s">
        <v>139</v>
      </c>
      <c r="E228" s="38"/>
      <c r="F228" s="189" t="s">
        <v>392</v>
      </c>
      <c r="G228" s="38"/>
      <c r="H228" s="38"/>
      <c r="I228" s="190"/>
      <c r="J228" s="38"/>
      <c r="K228" s="38"/>
      <c r="L228" s="41"/>
      <c r="M228" s="191"/>
      <c r="N228" s="192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139</v>
      </c>
      <c r="AU228" s="19" t="s">
        <v>85</v>
      </c>
    </row>
    <row r="229" spans="1:65" s="13" customFormat="1" ht="11.25">
      <c r="B229" s="193"/>
      <c r="C229" s="194"/>
      <c r="D229" s="195" t="s">
        <v>141</v>
      </c>
      <c r="E229" s="196" t="s">
        <v>21</v>
      </c>
      <c r="F229" s="197" t="s">
        <v>1078</v>
      </c>
      <c r="G229" s="194"/>
      <c r="H229" s="198">
        <v>0.23499999999999999</v>
      </c>
      <c r="I229" s="199"/>
      <c r="J229" s="194"/>
      <c r="K229" s="194"/>
      <c r="L229" s="200"/>
      <c r="M229" s="201"/>
      <c r="N229" s="202"/>
      <c r="O229" s="202"/>
      <c r="P229" s="202"/>
      <c r="Q229" s="202"/>
      <c r="R229" s="202"/>
      <c r="S229" s="202"/>
      <c r="T229" s="203"/>
      <c r="AT229" s="204" t="s">
        <v>141</v>
      </c>
      <c r="AU229" s="204" t="s">
        <v>85</v>
      </c>
      <c r="AV229" s="13" t="s">
        <v>85</v>
      </c>
      <c r="AW229" s="13" t="s">
        <v>36</v>
      </c>
      <c r="AX229" s="13" t="s">
        <v>75</v>
      </c>
      <c r="AY229" s="204" t="s">
        <v>130</v>
      </c>
    </row>
    <row r="230" spans="1:65" s="13" customFormat="1" ht="11.25">
      <c r="B230" s="193"/>
      <c r="C230" s="194"/>
      <c r="D230" s="195" t="s">
        <v>141</v>
      </c>
      <c r="E230" s="196" t="s">
        <v>21</v>
      </c>
      <c r="F230" s="197" t="s">
        <v>1079</v>
      </c>
      <c r="G230" s="194"/>
      <c r="H230" s="198">
        <v>0.17299999999999999</v>
      </c>
      <c r="I230" s="199"/>
      <c r="J230" s="194"/>
      <c r="K230" s="194"/>
      <c r="L230" s="200"/>
      <c r="M230" s="201"/>
      <c r="N230" s="202"/>
      <c r="O230" s="202"/>
      <c r="P230" s="202"/>
      <c r="Q230" s="202"/>
      <c r="R230" s="202"/>
      <c r="S230" s="202"/>
      <c r="T230" s="203"/>
      <c r="AT230" s="204" t="s">
        <v>141</v>
      </c>
      <c r="AU230" s="204" t="s">
        <v>85</v>
      </c>
      <c r="AV230" s="13" t="s">
        <v>85</v>
      </c>
      <c r="AW230" s="13" t="s">
        <v>36</v>
      </c>
      <c r="AX230" s="13" t="s">
        <v>75</v>
      </c>
      <c r="AY230" s="204" t="s">
        <v>130</v>
      </c>
    </row>
    <row r="231" spans="1:65" s="13" customFormat="1" ht="11.25">
      <c r="B231" s="193"/>
      <c r="C231" s="194"/>
      <c r="D231" s="195" t="s">
        <v>141</v>
      </c>
      <c r="E231" s="196" t="s">
        <v>21</v>
      </c>
      <c r="F231" s="197" t="s">
        <v>395</v>
      </c>
      <c r="G231" s="194"/>
      <c r="H231" s="198">
        <v>0.26</v>
      </c>
      <c r="I231" s="199"/>
      <c r="J231" s="194"/>
      <c r="K231" s="194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141</v>
      </c>
      <c r="AU231" s="204" t="s">
        <v>85</v>
      </c>
      <c r="AV231" s="13" t="s">
        <v>85</v>
      </c>
      <c r="AW231" s="13" t="s">
        <v>36</v>
      </c>
      <c r="AX231" s="13" t="s">
        <v>75</v>
      </c>
      <c r="AY231" s="204" t="s">
        <v>130</v>
      </c>
    </row>
    <row r="232" spans="1:65" s="13" customFormat="1" ht="11.25">
      <c r="B232" s="193"/>
      <c r="C232" s="194"/>
      <c r="D232" s="195" t="s">
        <v>141</v>
      </c>
      <c r="E232" s="196" t="s">
        <v>21</v>
      </c>
      <c r="F232" s="197" t="s">
        <v>1080</v>
      </c>
      <c r="G232" s="194"/>
      <c r="H232" s="198">
        <v>0.28499999999999998</v>
      </c>
      <c r="I232" s="199"/>
      <c r="J232" s="194"/>
      <c r="K232" s="194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141</v>
      </c>
      <c r="AU232" s="204" t="s">
        <v>85</v>
      </c>
      <c r="AV232" s="13" t="s">
        <v>85</v>
      </c>
      <c r="AW232" s="13" t="s">
        <v>36</v>
      </c>
      <c r="AX232" s="13" t="s">
        <v>75</v>
      </c>
      <c r="AY232" s="204" t="s">
        <v>130</v>
      </c>
    </row>
    <row r="233" spans="1:65" s="13" customFormat="1" ht="11.25">
      <c r="B233" s="193"/>
      <c r="C233" s="194"/>
      <c r="D233" s="195" t="s">
        <v>141</v>
      </c>
      <c r="E233" s="196" t="s">
        <v>21</v>
      </c>
      <c r="F233" s="197" t="s">
        <v>397</v>
      </c>
      <c r="G233" s="194"/>
      <c r="H233" s="198">
        <v>0.14399999999999999</v>
      </c>
      <c r="I233" s="199"/>
      <c r="J233" s="194"/>
      <c r="K233" s="194"/>
      <c r="L233" s="200"/>
      <c r="M233" s="201"/>
      <c r="N233" s="202"/>
      <c r="O233" s="202"/>
      <c r="P233" s="202"/>
      <c r="Q233" s="202"/>
      <c r="R233" s="202"/>
      <c r="S233" s="202"/>
      <c r="T233" s="203"/>
      <c r="AT233" s="204" t="s">
        <v>141</v>
      </c>
      <c r="AU233" s="204" t="s">
        <v>85</v>
      </c>
      <c r="AV233" s="13" t="s">
        <v>85</v>
      </c>
      <c r="AW233" s="13" t="s">
        <v>36</v>
      </c>
      <c r="AX233" s="13" t="s">
        <v>75</v>
      </c>
      <c r="AY233" s="204" t="s">
        <v>130</v>
      </c>
    </row>
    <row r="234" spans="1:65" s="13" customFormat="1" ht="11.25">
      <c r="B234" s="193"/>
      <c r="C234" s="194"/>
      <c r="D234" s="195" t="s">
        <v>141</v>
      </c>
      <c r="E234" s="196" t="s">
        <v>21</v>
      </c>
      <c r="F234" s="197" t="s">
        <v>1081</v>
      </c>
      <c r="G234" s="194"/>
      <c r="H234" s="198">
        <v>0.113</v>
      </c>
      <c r="I234" s="199"/>
      <c r="J234" s="194"/>
      <c r="K234" s="194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141</v>
      </c>
      <c r="AU234" s="204" t="s">
        <v>85</v>
      </c>
      <c r="AV234" s="13" t="s">
        <v>85</v>
      </c>
      <c r="AW234" s="13" t="s">
        <v>36</v>
      </c>
      <c r="AX234" s="13" t="s">
        <v>75</v>
      </c>
      <c r="AY234" s="204" t="s">
        <v>130</v>
      </c>
    </row>
    <row r="235" spans="1:65" s="15" customFormat="1" ht="11.25">
      <c r="B235" s="215"/>
      <c r="C235" s="216"/>
      <c r="D235" s="195" t="s">
        <v>141</v>
      </c>
      <c r="E235" s="217" t="s">
        <v>21</v>
      </c>
      <c r="F235" s="218" t="s">
        <v>156</v>
      </c>
      <c r="G235" s="216"/>
      <c r="H235" s="219">
        <v>1.21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141</v>
      </c>
      <c r="AU235" s="225" t="s">
        <v>85</v>
      </c>
      <c r="AV235" s="15" t="s">
        <v>137</v>
      </c>
      <c r="AW235" s="15" t="s">
        <v>36</v>
      </c>
      <c r="AX235" s="15" t="s">
        <v>83</v>
      </c>
      <c r="AY235" s="225" t="s">
        <v>130</v>
      </c>
    </row>
    <row r="236" spans="1:65" s="2" customFormat="1" ht="44.25" customHeight="1">
      <c r="A236" s="36"/>
      <c r="B236" s="37"/>
      <c r="C236" s="175" t="s">
        <v>350</v>
      </c>
      <c r="D236" s="175" t="s">
        <v>132</v>
      </c>
      <c r="E236" s="176" t="s">
        <v>400</v>
      </c>
      <c r="F236" s="177" t="s">
        <v>401</v>
      </c>
      <c r="G236" s="178" t="s">
        <v>183</v>
      </c>
      <c r="H236" s="179">
        <v>0.434</v>
      </c>
      <c r="I236" s="180"/>
      <c r="J236" s="181">
        <f>ROUND(I236*H236,2)</f>
        <v>0</v>
      </c>
      <c r="K236" s="177" t="s">
        <v>136</v>
      </c>
      <c r="L236" s="41"/>
      <c r="M236" s="182" t="s">
        <v>21</v>
      </c>
      <c r="N236" s="183" t="s">
        <v>46</v>
      </c>
      <c r="O236" s="66"/>
      <c r="P236" s="184">
        <f>O236*H236</f>
        <v>0</v>
      </c>
      <c r="Q236" s="184">
        <v>2.3010199999999998</v>
      </c>
      <c r="R236" s="184">
        <f>Q236*H236</f>
        <v>0.99864267999999989</v>
      </c>
      <c r="S236" s="184">
        <v>0</v>
      </c>
      <c r="T236" s="185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137</v>
      </c>
      <c r="AT236" s="186" t="s">
        <v>132</v>
      </c>
      <c r="AU236" s="186" t="s">
        <v>85</v>
      </c>
      <c r="AY236" s="19" t="s">
        <v>130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9" t="s">
        <v>83</v>
      </c>
      <c r="BK236" s="187">
        <f>ROUND(I236*H236,2)</f>
        <v>0</v>
      </c>
      <c r="BL236" s="19" t="s">
        <v>137</v>
      </c>
      <c r="BM236" s="186" t="s">
        <v>1082</v>
      </c>
    </row>
    <row r="237" spans="1:65" s="2" customFormat="1" ht="11.25">
      <c r="A237" s="36"/>
      <c r="B237" s="37"/>
      <c r="C237" s="38"/>
      <c r="D237" s="188" t="s">
        <v>139</v>
      </c>
      <c r="E237" s="38"/>
      <c r="F237" s="189" t="s">
        <v>403</v>
      </c>
      <c r="G237" s="38"/>
      <c r="H237" s="38"/>
      <c r="I237" s="190"/>
      <c r="J237" s="38"/>
      <c r="K237" s="38"/>
      <c r="L237" s="41"/>
      <c r="M237" s="191"/>
      <c r="N237" s="192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139</v>
      </c>
      <c r="AU237" s="19" t="s">
        <v>85</v>
      </c>
    </row>
    <row r="238" spans="1:65" s="13" customFormat="1" ht="11.25">
      <c r="B238" s="193"/>
      <c r="C238" s="194"/>
      <c r="D238" s="195" t="s">
        <v>141</v>
      </c>
      <c r="E238" s="196" t="s">
        <v>21</v>
      </c>
      <c r="F238" s="197" t="s">
        <v>1083</v>
      </c>
      <c r="G238" s="194"/>
      <c r="H238" s="198">
        <v>0.434</v>
      </c>
      <c r="I238" s="199"/>
      <c r="J238" s="194"/>
      <c r="K238" s="194"/>
      <c r="L238" s="200"/>
      <c r="M238" s="201"/>
      <c r="N238" s="202"/>
      <c r="O238" s="202"/>
      <c r="P238" s="202"/>
      <c r="Q238" s="202"/>
      <c r="R238" s="202"/>
      <c r="S238" s="202"/>
      <c r="T238" s="203"/>
      <c r="AT238" s="204" t="s">
        <v>141</v>
      </c>
      <c r="AU238" s="204" t="s">
        <v>85</v>
      </c>
      <c r="AV238" s="13" t="s">
        <v>85</v>
      </c>
      <c r="AW238" s="13" t="s">
        <v>36</v>
      </c>
      <c r="AX238" s="13" t="s">
        <v>83</v>
      </c>
      <c r="AY238" s="204" t="s">
        <v>130</v>
      </c>
    </row>
    <row r="239" spans="1:65" s="2" customFormat="1" ht="37.9" customHeight="1">
      <c r="A239" s="36"/>
      <c r="B239" s="37"/>
      <c r="C239" s="175" t="s">
        <v>355</v>
      </c>
      <c r="D239" s="175" t="s">
        <v>132</v>
      </c>
      <c r="E239" s="176" t="s">
        <v>407</v>
      </c>
      <c r="F239" s="177" t="s">
        <v>408</v>
      </c>
      <c r="G239" s="178" t="s">
        <v>135</v>
      </c>
      <c r="H239" s="179">
        <v>1.02</v>
      </c>
      <c r="I239" s="180"/>
      <c r="J239" s="181">
        <f>ROUND(I239*H239,2)</f>
        <v>0</v>
      </c>
      <c r="K239" s="177" t="s">
        <v>136</v>
      </c>
      <c r="L239" s="41"/>
      <c r="M239" s="182" t="s">
        <v>21</v>
      </c>
      <c r="N239" s="183" t="s">
        <v>46</v>
      </c>
      <c r="O239" s="66"/>
      <c r="P239" s="184">
        <f>O239*H239</f>
        <v>0</v>
      </c>
      <c r="Q239" s="184">
        <v>6.3200000000000001E-3</v>
      </c>
      <c r="R239" s="184">
        <f>Q239*H239</f>
        <v>6.4464000000000006E-3</v>
      </c>
      <c r="S239" s="184">
        <v>0</v>
      </c>
      <c r="T239" s="185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137</v>
      </c>
      <c r="AT239" s="186" t="s">
        <v>132</v>
      </c>
      <c r="AU239" s="186" t="s">
        <v>85</v>
      </c>
      <c r="AY239" s="19" t="s">
        <v>130</v>
      </c>
      <c r="BE239" s="187">
        <f>IF(N239="základní",J239,0)</f>
        <v>0</v>
      </c>
      <c r="BF239" s="187">
        <f>IF(N239="snížená",J239,0)</f>
        <v>0</v>
      </c>
      <c r="BG239" s="187">
        <f>IF(N239="zákl. přenesená",J239,0)</f>
        <v>0</v>
      </c>
      <c r="BH239" s="187">
        <f>IF(N239="sníž. přenesená",J239,0)</f>
        <v>0</v>
      </c>
      <c r="BI239" s="187">
        <f>IF(N239="nulová",J239,0)</f>
        <v>0</v>
      </c>
      <c r="BJ239" s="19" t="s">
        <v>83</v>
      </c>
      <c r="BK239" s="187">
        <f>ROUND(I239*H239,2)</f>
        <v>0</v>
      </c>
      <c r="BL239" s="19" t="s">
        <v>137</v>
      </c>
      <c r="BM239" s="186" t="s">
        <v>1084</v>
      </c>
    </row>
    <row r="240" spans="1:65" s="2" customFormat="1" ht="11.25">
      <c r="A240" s="36"/>
      <c r="B240" s="37"/>
      <c r="C240" s="38"/>
      <c r="D240" s="188" t="s">
        <v>139</v>
      </c>
      <c r="E240" s="38"/>
      <c r="F240" s="189" t="s">
        <v>410</v>
      </c>
      <c r="G240" s="38"/>
      <c r="H240" s="38"/>
      <c r="I240" s="190"/>
      <c r="J240" s="38"/>
      <c r="K240" s="38"/>
      <c r="L240" s="41"/>
      <c r="M240" s="191"/>
      <c r="N240" s="19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139</v>
      </c>
      <c r="AU240" s="19" t="s">
        <v>85</v>
      </c>
    </row>
    <row r="241" spans="1:65" s="13" customFormat="1" ht="11.25">
      <c r="B241" s="193"/>
      <c r="C241" s="194"/>
      <c r="D241" s="195" t="s">
        <v>141</v>
      </c>
      <c r="E241" s="196" t="s">
        <v>21</v>
      </c>
      <c r="F241" s="197" t="s">
        <v>1085</v>
      </c>
      <c r="G241" s="194"/>
      <c r="H241" s="198">
        <v>1.02</v>
      </c>
      <c r="I241" s="199"/>
      <c r="J241" s="194"/>
      <c r="K241" s="194"/>
      <c r="L241" s="200"/>
      <c r="M241" s="201"/>
      <c r="N241" s="202"/>
      <c r="O241" s="202"/>
      <c r="P241" s="202"/>
      <c r="Q241" s="202"/>
      <c r="R241" s="202"/>
      <c r="S241" s="202"/>
      <c r="T241" s="203"/>
      <c r="AT241" s="204" t="s">
        <v>141</v>
      </c>
      <c r="AU241" s="204" t="s">
        <v>85</v>
      </c>
      <c r="AV241" s="13" t="s">
        <v>85</v>
      </c>
      <c r="AW241" s="13" t="s">
        <v>36</v>
      </c>
      <c r="AX241" s="13" t="s">
        <v>83</v>
      </c>
      <c r="AY241" s="204" t="s">
        <v>130</v>
      </c>
    </row>
    <row r="242" spans="1:65" s="2" customFormat="1" ht="24.2" customHeight="1">
      <c r="A242" s="36"/>
      <c r="B242" s="37"/>
      <c r="C242" s="175" t="s">
        <v>361</v>
      </c>
      <c r="D242" s="175" t="s">
        <v>132</v>
      </c>
      <c r="E242" s="176" t="s">
        <v>1086</v>
      </c>
      <c r="F242" s="177" t="s">
        <v>1087</v>
      </c>
      <c r="G242" s="178" t="s">
        <v>135</v>
      </c>
      <c r="H242" s="179">
        <v>11.717000000000001</v>
      </c>
      <c r="I242" s="180"/>
      <c r="J242" s="181">
        <f>ROUND(I242*H242,2)</f>
        <v>0</v>
      </c>
      <c r="K242" s="177" t="s">
        <v>136</v>
      </c>
      <c r="L242" s="41"/>
      <c r="M242" s="182" t="s">
        <v>21</v>
      </c>
      <c r="N242" s="183" t="s">
        <v>46</v>
      </c>
      <c r="O242" s="66"/>
      <c r="P242" s="184">
        <f>O242*H242</f>
        <v>0</v>
      </c>
      <c r="Q242" s="184">
        <v>6.3899999999999998E-3</v>
      </c>
      <c r="R242" s="184">
        <f>Q242*H242</f>
        <v>7.4871630000000008E-2</v>
      </c>
      <c r="S242" s="184">
        <v>0</v>
      </c>
      <c r="T242" s="185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6" t="s">
        <v>137</v>
      </c>
      <c r="AT242" s="186" t="s">
        <v>132</v>
      </c>
      <c r="AU242" s="186" t="s">
        <v>85</v>
      </c>
      <c r="AY242" s="19" t="s">
        <v>130</v>
      </c>
      <c r="BE242" s="187">
        <f>IF(N242="základní",J242,0)</f>
        <v>0</v>
      </c>
      <c r="BF242" s="187">
        <f>IF(N242="snížená",J242,0)</f>
        <v>0</v>
      </c>
      <c r="BG242" s="187">
        <f>IF(N242="zákl. přenesená",J242,0)</f>
        <v>0</v>
      </c>
      <c r="BH242" s="187">
        <f>IF(N242="sníž. přenesená",J242,0)</f>
        <v>0</v>
      </c>
      <c r="BI242" s="187">
        <f>IF(N242="nulová",J242,0)</f>
        <v>0</v>
      </c>
      <c r="BJ242" s="19" t="s">
        <v>83</v>
      </c>
      <c r="BK242" s="187">
        <f>ROUND(I242*H242,2)</f>
        <v>0</v>
      </c>
      <c r="BL242" s="19" t="s">
        <v>137</v>
      </c>
      <c r="BM242" s="186" t="s">
        <v>1088</v>
      </c>
    </row>
    <row r="243" spans="1:65" s="2" customFormat="1" ht="11.25">
      <c r="A243" s="36"/>
      <c r="B243" s="37"/>
      <c r="C243" s="38"/>
      <c r="D243" s="188" t="s">
        <v>139</v>
      </c>
      <c r="E243" s="38"/>
      <c r="F243" s="189" t="s">
        <v>1089</v>
      </c>
      <c r="G243" s="38"/>
      <c r="H243" s="38"/>
      <c r="I243" s="190"/>
      <c r="J243" s="38"/>
      <c r="K243" s="38"/>
      <c r="L243" s="41"/>
      <c r="M243" s="191"/>
      <c r="N243" s="192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139</v>
      </c>
      <c r="AU243" s="19" t="s">
        <v>85</v>
      </c>
    </row>
    <row r="244" spans="1:65" s="13" customFormat="1" ht="11.25">
      <c r="B244" s="193"/>
      <c r="C244" s="194"/>
      <c r="D244" s="195" t="s">
        <v>141</v>
      </c>
      <c r="E244" s="196" t="s">
        <v>21</v>
      </c>
      <c r="F244" s="197" t="s">
        <v>1090</v>
      </c>
      <c r="G244" s="194"/>
      <c r="H244" s="198">
        <v>2.4079999999999999</v>
      </c>
      <c r="I244" s="199"/>
      <c r="J244" s="194"/>
      <c r="K244" s="194"/>
      <c r="L244" s="200"/>
      <c r="M244" s="201"/>
      <c r="N244" s="202"/>
      <c r="O244" s="202"/>
      <c r="P244" s="202"/>
      <c r="Q244" s="202"/>
      <c r="R244" s="202"/>
      <c r="S244" s="202"/>
      <c r="T244" s="203"/>
      <c r="AT244" s="204" t="s">
        <v>141</v>
      </c>
      <c r="AU244" s="204" t="s">
        <v>85</v>
      </c>
      <c r="AV244" s="13" t="s">
        <v>85</v>
      </c>
      <c r="AW244" s="13" t="s">
        <v>36</v>
      </c>
      <c r="AX244" s="13" t="s">
        <v>75</v>
      </c>
      <c r="AY244" s="204" t="s">
        <v>130</v>
      </c>
    </row>
    <row r="245" spans="1:65" s="13" customFormat="1" ht="11.25">
      <c r="B245" s="193"/>
      <c r="C245" s="194"/>
      <c r="D245" s="195" t="s">
        <v>141</v>
      </c>
      <c r="E245" s="196" t="s">
        <v>21</v>
      </c>
      <c r="F245" s="197" t="s">
        <v>1091</v>
      </c>
      <c r="G245" s="194"/>
      <c r="H245" s="198">
        <v>1.635</v>
      </c>
      <c r="I245" s="199"/>
      <c r="J245" s="194"/>
      <c r="K245" s="194"/>
      <c r="L245" s="200"/>
      <c r="M245" s="201"/>
      <c r="N245" s="202"/>
      <c r="O245" s="202"/>
      <c r="P245" s="202"/>
      <c r="Q245" s="202"/>
      <c r="R245" s="202"/>
      <c r="S245" s="202"/>
      <c r="T245" s="203"/>
      <c r="AT245" s="204" t="s">
        <v>141</v>
      </c>
      <c r="AU245" s="204" t="s">
        <v>85</v>
      </c>
      <c r="AV245" s="13" t="s">
        <v>85</v>
      </c>
      <c r="AW245" s="13" t="s">
        <v>36</v>
      </c>
      <c r="AX245" s="13" t="s">
        <v>75</v>
      </c>
      <c r="AY245" s="204" t="s">
        <v>130</v>
      </c>
    </row>
    <row r="246" spans="1:65" s="13" customFormat="1" ht="11.25">
      <c r="B246" s="193"/>
      <c r="C246" s="194"/>
      <c r="D246" s="195" t="s">
        <v>141</v>
      </c>
      <c r="E246" s="196" t="s">
        <v>21</v>
      </c>
      <c r="F246" s="197" t="s">
        <v>413</v>
      </c>
      <c r="G246" s="194"/>
      <c r="H246" s="198">
        <v>2.4529999999999998</v>
      </c>
      <c r="I246" s="199"/>
      <c r="J246" s="194"/>
      <c r="K246" s="194"/>
      <c r="L246" s="200"/>
      <c r="M246" s="201"/>
      <c r="N246" s="202"/>
      <c r="O246" s="202"/>
      <c r="P246" s="202"/>
      <c r="Q246" s="202"/>
      <c r="R246" s="202"/>
      <c r="S246" s="202"/>
      <c r="T246" s="203"/>
      <c r="AT246" s="204" t="s">
        <v>141</v>
      </c>
      <c r="AU246" s="204" t="s">
        <v>85</v>
      </c>
      <c r="AV246" s="13" t="s">
        <v>85</v>
      </c>
      <c r="AW246" s="13" t="s">
        <v>36</v>
      </c>
      <c r="AX246" s="13" t="s">
        <v>75</v>
      </c>
      <c r="AY246" s="204" t="s">
        <v>130</v>
      </c>
    </row>
    <row r="247" spans="1:65" s="13" customFormat="1" ht="11.25">
      <c r="B247" s="193"/>
      <c r="C247" s="194"/>
      <c r="D247" s="195" t="s">
        <v>141</v>
      </c>
      <c r="E247" s="196" t="s">
        <v>21</v>
      </c>
      <c r="F247" s="197" t="s">
        <v>1092</v>
      </c>
      <c r="G247" s="194"/>
      <c r="H247" s="198">
        <v>2.4980000000000002</v>
      </c>
      <c r="I247" s="199"/>
      <c r="J247" s="194"/>
      <c r="K247" s="194"/>
      <c r="L247" s="200"/>
      <c r="M247" s="201"/>
      <c r="N247" s="202"/>
      <c r="O247" s="202"/>
      <c r="P247" s="202"/>
      <c r="Q247" s="202"/>
      <c r="R247" s="202"/>
      <c r="S247" s="202"/>
      <c r="T247" s="203"/>
      <c r="AT247" s="204" t="s">
        <v>141</v>
      </c>
      <c r="AU247" s="204" t="s">
        <v>85</v>
      </c>
      <c r="AV247" s="13" t="s">
        <v>85</v>
      </c>
      <c r="AW247" s="13" t="s">
        <v>36</v>
      </c>
      <c r="AX247" s="13" t="s">
        <v>75</v>
      </c>
      <c r="AY247" s="204" t="s">
        <v>130</v>
      </c>
    </row>
    <row r="248" spans="1:65" s="13" customFormat="1" ht="11.25">
      <c r="B248" s="193"/>
      <c r="C248" s="194"/>
      <c r="D248" s="195" t="s">
        <v>141</v>
      </c>
      <c r="E248" s="196" t="s">
        <v>21</v>
      </c>
      <c r="F248" s="197" t="s">
        <v>415</v>
      </c>
      <c r="G248" s="194"/>
      <c r="H248" s="198">
        <v>1.4350000000000001</v>
      </c>
      <c r="I248" s="199"/>
      <c r="J248" s="194"/>
      <c r="K248" s="194"/>
      <c r="L248" s="200"/>
      <c r="M248" s="201"/>
      <c r="N248" s="202"/>
      <c r="O248" s="202"/>
      <c r="P248" s="202"/>
      <c r="Q248" s="202"/>
      <c r="R248" s="202"/>
      <c r="S248" s="202"/>
      <c r="T248" s="203"/>
      <c r="AT248" s="204" t="s">
        <v>141</v>
      </c>
      <c r="AU248" s="204" t="s">
        <v>85</v>
      </c>
      <c r="AV248" s="13" t="s">
        <v>85</v>
      </c>
      <c r="AW248" s="13" t="s">
        <v>36</v>
      </c>
      <c r="AX248" s="13" t="s">
        <v>75</v>
      </c>
      <c r="AY248" s="204" t="s">
        <v>130</v>
      </c>
    </row>
    <row r="249" spans="1:65" s="13" customFormat="1" ht="11.25">
      <c r="B249" s="193"/>
      <c r="C249" s="194"/>
      <c r="D249" s="195" t="s">
        <v>141</v>
      </c>
      <c r="E249" s="196" t="s">
        <v>21</v>
      </c>
      <c r="F249" s="197" t="s">
        <v>1093</v>
      </c>
      <c r="G249" s="194"/>
      <c r="H249" s="198">
        <v>1.288</v>
      </c>
      <c r="I249" s="199"/>
      <c r="J249" s="194"/>
      <c r="K249" s="194"/>
      <c r="L249" s="200"/>
      <c r="M249" s="201"/>
      <c r="N249" s="202"/>
      <c r="O249" s="202"/>
      <c r="P249" s="202"/>
      <c r="Q249" s="202"/>
      <c r="R249" s="202"/>
      <c r="S249" s="202"/>
      <c r="T249" s="203"/>
      <c r="AT249" s="204" t="s">
        <v>141</v>
      </c>
      <c r="AU249" s="204" t="s">
        <v>85</v>
      </c>
      <c r="AV249" s="13" t="s">
        <v>85</v>
      </c>
      <c r="AW249" s="13" t="s">
        <v>36</v>
      </c>
      <c r="AX249" s="13" t="s">
        <v>75</v>
      </c>
      <c r="AY249" s="204" t="s">
        <v>130</v>
      </c>
    </row>
    <row r="250" spans="1:65" s="15" customFormat="1" ht="11.25">
      <c r="B250" s="215"/>
      <c r="C250" s="216"/>
      <c r="D250" s="195" t="s">
        <v>141</v>
      </c>
      <c r="E250" s="217" t="s">
        <v>21</v>
      </c>
      <c r="F250" s="218" t="s">
        <v>156</v>
      </c>
      <c r="G250" s="216"/>
      <c r="H250" s="219">
        <v>11.717000000000001</v>
      </c>
      <c r="I250" s="220"/>
      <c r="J250" s="216"/>
      <c r="K250" s="216"/>
      <c r="L250" s="221"/>
      <c r="M250" s="222"/>
      <c r="N250" s="223"/>
      <c r="O250" s="223"/>
      <c r="P250" s="223"/>
      <c r="Q250" s="223"/>
      <c r="R250" s="223"/>
      <c r="S250" s="223"/>
      <c r="T250" s="224"/>
      <c r="AT250" s="225" t="s">
        <v>141</v>
      </c>
      <c r="AU250" s="225" t="s">
        <v>85</v>
      </c>
      <c r="AV250" s="15" t="s">
        <v>137</v>
      </c>
      <c r="AW250" s="15" t="s">
        <v>36</v>
      </c>
      <c r="AX250" s="15" t="s">
        <v>83</v>
      </c>
      <c r="AY250" s="225" t="s">
        <v>130</v>
      </c>
    </row>
    <row r="251" spans="1:65" s="2" customFormat="1" ht="24.2" customHeight="1">
      <c r="A251" s="36"/>
      <c r="B251" s="37"/>
      <c r="C251" s="175" t="s">
        <v>366</v>
      </c>
      <c r="D251" s="175" t="s">
        <v>132</v>
      </c>
      <c r="E251" s="176" t="s">
        <v>420</v>
      </c>
      <c r="F251" s="177" t="s">
        <v>421</v>
      </c>
      <c r="G251" s="178" t="s">
        <v>345</v>
      </c>
      <c r="H251" s="179">
        <v>4.2999999999999997E-2</v>
      </c>
      <c r="I251" s="180"/>
      <c r="J251" s="181">
        <f>ROUND(I251*H251,2)</f>
        <v>0</v>
      </c>
      <c r="K251" s="177" t="s">
        <v>136</v>
      </c>
      <c r="L251" s="41"/>
      <c r="M251" s="182" t="s">
        <v>21</v>
      </c>
      <c r="N251" s="183" t="s">
        <v>46</v>
      </c>
      <c r="O251" s="66"/>
      <c r="P251" s="184">
        <f>O251*H251</f>
        <v>0</v>
      </c>
      <c r="Q251" s="184">
        <v>1.06277</v>
      </c>
      <c r="R251" s="184">
        <f>Q251*H251</f>
        <v>4.5699109999999994E-2</v>
      </c>
      <c r="S251" s="184">
        <v>0</v>
      </c>
      <c r="T251" s="185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137</v>
      </c>
      <c r="AT251" s="186" t="s">
        <v>132</v>
      </c>
      <c r="AU251" s="186" t="s">
        <v>85</v>
      </c>
      <c r="AY251" s="19" t="s">
        <v>130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9" t="s">
        <v>83</v>
      </c>
      <c r="BK251" s="187">
        <f>ROUND(I251*H251,2)</f>
        <v>0</v>
      </c>
      <c r="BL251" s="19" t="s">
        <v>137</v>
      </c>
      <c r="BM251" s="186" t="s">
        <v>1094</v>
      </c>
    </row>
    <row r="252" spans="1:65" s="2" customFormat="1" ht="11.25">
      <c r="A252" s="36"/>
      <c r="B252" s="37"/>
      <c r="C252" s="38"/>
      <c r="D252" s="188" t="s">
        <v>139</v>
      </c>
      <c r="E252" s="38"/>
      <c r="F252" s="189" t="s">
        <v>423</v>
      </c>
      <c r="G252" s="38"/>
      <c r="H252" s="38"/>
      <c r="I252" s="190"/>
      <c r="J252" s="38"/>
      <c r="K252" s="38"/>
      <c r="L252" s="41"/>
      <c r="M252" s="191"/>
      <c r="N252" s="192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139</v>
      </c>
      <c r="AU252" s="19" t="s">
        <v>85</v>
      </c>
    </row>
    <row r="253" spans="1:65" s="13" customFormat="1" ht="11.25">
      <c r="B253" s="193"/>
      <c r="C253" s="194"/>
      <c r="D253" s="195" t="s">
        <v>141</v>
      </c>
      <c r="E253" s="196" t="s">
        <v>21</v>
      </c>
      <c r="F253" s="197" t="s">
        <v>1095</v>
      </c>
      <c r="G253" s="194"/>
      <c r="H253" s="198">
        <v>4.2999999999999997E-2</v>
      </c>
      <c r="I253" s="199"/>
      <c r="J253" s="194"/>
      <c r="K253" s="194"/>
      <c r="L253" s="200"/>
      <c r="M253" s="201"/>
      <c r="N253" s="202"/>
      <c r="O253" s="202"/>
      <c r="P253" s="202"/>
      <c r="Q253" s="202"/>
      <c r="R253" s="202"/>
      <c r="S253" s="202"/>
      <c r="T253" s="203"/>
      <c r="AT253" s="204" t="s">
        <v>141</v>
      </c>
      <c r="AU253" s="204" t="s">
        <v>85</v>
      </c>
      <c r="AV253" s="13" t="s">
        <v>85</v>
      </c>
      <c r="AW253" s="13" t="s">
        <v>36</v>
      </c>
      <c r="AX253" s="13" t="s">
        <v>83</v>
      </c>
      <c r="AY253" s="204" t="s">
        <v>130</v>
      </c>
    </row>
    <row r="254" spans="1:65" s="2" customFormat="1" ht="49.15" customHeight="1">
      <c r="A254" s="36"/>
      <c r="B254" s="37"/>
      <c r="C254" s="175" t="s">
        <v>372</v>
      </c>
      <c r="D254" s="175" t="s">
        <v>132</v>
      </c>
      <c r="E254" s="176" t="s">
        <v>1096</v>
      </c>
      <c r="F254" s="177" t="s">
        <v>434</v>
      </c>
      <c r="G254" s="178" t="s">
        <v>435</v>
      </c>
      <c r="H254" s="179">
        <v>1</v>
      </c>
      <c r="I254" s="180"/>
      <c r="J254" s="181">
        <f>ROUND(I254*H254,2)</f>
        <v>0</v>
      </c>
      <c r="K254" s="177" t="s">
        <v>21</v>
      </c>
      <c r="L254" s="41"/>
      <c r="M254" s="182" t="s">
        <v>21</v>
      </c>
      <c r="N254" s="183" t="s">
        <v>46</v>
      </c>
      <c r="O254" s="66"/>
      <c r="P254" s="184">
        <f>O254*H254</f>
        <v>0</v>
      </c>
      <c r="Q254" s="184">
        <v>0</v>
      </c>
      <c r="R254" s="184">
        <f>Q254*H254</f>
        <v>0</v>
      </c>
      <c r="S254" s="184">
        <v>0</v>
      </c>
      <c r="T254" s="185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6" t="s">
        <v>137</v>
      </c>
      <c r="AT254" s="186" t="s">
        <v>132</v>
      </c>
      <c r="AU254" s="186" t="s">
        <v>85</v>
      </c>
      <c r="AY254" s="19" t="s">
        <v>130</v>
      </c>
      <c r="BE254" s="187">
        <f>IF(N254="základní",J254,0)</f>
        <v>0</v>
      </c>
      <c r="BF254" s="187">
        <f>IF(N254="snížená",J254,0)</f>
        <v>0</v>
      </c>
      <c r="BG254" s="187">
        <f>IF(N254="zákl. přenesená",J254,0)</f>
        <v>0</v>
      </c>
      <c r="BH254" s="187">
        <f>IF(N254="sníž. přenesená",J254,0)</f>
        <v>0</v>
      </c>
      <c r="BI254" s="187">
        <f>IF(N254="nulová",J254,0)</f>
        <v>0</v>
      </c>
      <c r="BJ254" s="19" t="s">
        <v>83</v>
      </c>
      <c r="BK254" s="187">
        <f>ROUND(I254*H254,2)</f>
        <v>0</v>
      </c>
      <c r="BL254" s="19" t="s">
        <v>137</v>
      </c>
      <c r="BM254" s="186" t="s">
        <v>1097</v>
      </c>
    </row>
    <row r="255" spans="1:65" s="12" customFormat="1" ht="22.9" customHeight="1">
      <c r="B255" s="159"/>
      <c r="C255" s="160"/>
      <c r="D255" s="161" t="s">
        <v>74</v>
      </c>
      <c r="E255" s="173" t="s">
        <v>163</v>
      </c>
      <c r="F255" s="173" t="s">
        <v>437</v>
      </c>
      <c r="G255" s="160"/>
      <c r="H255" s="160"/>
      <c r="I255" s="163"/>
      <c r="J255" s="174">
        <f>BK255</f>
        <v>0</v>
      </c>
      <c r="K255" s="160"/>
      <c r="L255" s="165"/>
      <c r="M255" s="166"/>
      <c r="N255" s="167"/>
      <c r="O255" s="167"/>
      <c r="P255" s="168">
        <f>SUM(P256:P295)</f>
        <v>0</v>
      </c>
      <c r="Q255" s="167"/>
      <c r="R255" s="168">
        <f>SUM(R256:R295)</f>
        <v>150.78003199999998</v>
      </c>
      <c r="S255" s="167"/>
      <c r="T255" s="169">
        <f>SUM(T256:T295)</f>
        <v>0</v>
      </c>
      <c r="AR255" s="170" t="s">
        <v>83</v>
      </c>
      <c r="AT255" s="171" t="s">
        <v>74</v>
      </c>
      <c r="AU255" s="171" t="s">
        <v>83</v>
      </c>
      <c r="AY255" s="170" t="s">
        <v>130</v>
      </c>
      <c r="BK255" s="172">
        <f>SUM(BK256:BK295)</f>
        <v>0</v>
      </c>
    </row>
    <row r="256" spans="1:65" s="2" customFormat="1" ht="37.9" customHeight="1">
      <c r="A256" s="36"/>
      <c r="B256" s="37"/>
      <c r="C256" s="175" t="s">
        <v>379</v>
      </c>
      <c r="D256" s="175" t="s">
        <v>132</v>
      </c>
      <c r="E256" s="176" t="s">
        <v>1098</v>
      </c>
      <c r="F256" s="177" t="s">
        <v>1099</v>
      </c>
      <c r="G256" s="178" t="s">
        <v>135</v>
      </c>
      <c r="H256" s="179">
        <v>129</v>
      </c>
      <c r="I256" s="180"/>
      <c r="J256" s="181">
        <f>ROUND(I256*H256,2)</f>
        <v>0</v>
      </c>
      <c r="K256" s="177" t="s">
        <v>136</v>
      </c>
      <c r="L256" s="41"/>
      <c r="M256" s="182" t="s">
        <v>21</v>
      </c>
      <c r="N256" s="183" t="s">
        <v>46</v>
      </c>
      <c r="O256" s="66"/>
      <c r="P256" s="184">
        <f>O256*H256</f>
        <v>0</v>
      </c>
      <c r="Q256" s="184">
        <v>0</v>
      </c>
      <c r="R256" s="184">
        <f>Q256*H256</f>
        <v>0</v>
      </c>
      <c r="S256" s="184">
        <v>0</v>
      </c>
      <c r="T256" s="185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137</v>
      </c>
      <c r="AT256" s="186" t="s">
        <v>132</v>
      </c>
      <c r="AU256" s="186" t="s">
        <v>85</v>
      </c>
      <c r="AY256" s="19" t="s">
        <v>130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9" t="s">
        <v>83</v>
      </c>
      <c r="BK256" s="187">
        <f>ROUND(I256*H256,2)</f>
        <v>0</v>
      </c>
      <c r="BL256" s="19" t="s">
        <v>137</v>
      </c>
      <c r="BM256" s="186" t="s">
        <v>1100</v>
      </c>
    </row>
    <row r="257" spans="1:65" s="2" customFormat="1" ht="11.25">
      <c r="A257" s="36"/>
      <c r="B257" s="37"/>
      <c r="C257" s="38"/>
      <c r="D257" s="188" t="s">
        <v>139</v>
      </c>
      <c r="E257" s="38"/>
      <c r="F257" s="189" t="s">
        <v>1101</v>
      </c>
      <c r="G257" s="38"/>
      <c r="H257" s="38"/>
      <c r="I257" s="190"/>
      <c r="J257" s="38"/>
      <c r="K257" s="38"/>
      <c r="L257" s="41"/>
      <c r="M257" s="191"/>
      <c r="N257" s="192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139</v>
      </c>
      <c r="AU257" s="19" t="s">
        <v>85</v>
      </c>
    </row>
    <row r="258" spans="1:65" s="14" customFormat="1" ht="11.25">
      <c r="B258" s="205"/>
      <c r="C258" s="206"/>
      <c r="D258" s="195" t="s">
        <v>141</v>
      </c>
      <c r="E258" s="207" t="s">
        <v>21</v>
      </c>
      <c r="F258" s="208" t="s">
        <v>147</v>
      </c>
      <c r="G258" s="206"/>
      <c r="H258" s="207" t="s">
        <v>21</v>
      </c>
      <c r="I258" s="209"/>
      <c r="J258" s="206"/>
      <c r="K258" s="206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141</v>
      </c>
      <c r="AU258" s="214" t="s">
        <v>85</v>
      </c>
      <c r="AV258" s="14" t="s">
        <v>83</v>
      </c>
      <c r="AW258" s="14" t="s">
        <v>36</v>
      </c>
      <c r="AX258" s="14" t="s">
        <v>75</v>
      </c>
      <c r="AY258" s="214" t="s">
        <v>130</v>
      </c>
    </row>
    <row r="259" spans="1:65" s="13" customFormat="1" ht="22.5">
      <c r="B259" s="193"/>
      <c r="C259" s="194"/>
      <c r="D259" s="195" t="s">
        <v>141</v>
      </c>
      <c r="E259" s="196" t="s">
        <v>21</v>
      </c>
      <c r="F259" s="197" t="s">
        <v>1102</v>
      </c>
      <c r="G259" s="194"/>
      <c r="H259" s="198">
        <v>90</v>
      </c>
      <c r="I259" s="199"/>
      <c r="J259" s="194"/>
      <c r="K259" s="194"/>
      <c r="L259" s="200"/>
      <c r="M259" s="201"/>
      <c r="N259" s="202"/>
      <c r="O259" s="202"/>
      <c r="P259" s="202"/>
      <c r="Q259" s="202"/>
      <c r="R259" s="202"/>
      <c r="S259" s="202"/>
      <c r="T259" s="203"/>
      <c r="AT259" s="204" t="s">
        <v>141</v>
      </c>
      <c r="AU259" s="204" t="s">
        <v>85</v>
      </c>
      <c r="AV259" s="13" t="s">
        <v>85</v>
      </c>
      <c r="AW259" s="13" t="s">
        <v>36</v>
      </c>
      <c r="AX259" s="13" t="s">
        <v>75</v>
      </c>
      <c r="AY259" s="204" t="s">
        <v>130</v>
      </c>
    </row>
    <row r="260" spans="1:65" s="13" customFormat="1" ht="11.25">
      <c r="B260" s="193"/>
      <c r="C260" s="194"/>
      <c r="D260" s="195" t="s">
        <v>141</v>
      </c>
      <c r="E260" s="196" t="s">
        <v>21</v>
      </c>
      <c r="F260" s="197" t="s">
        <v>986</v>
      </c>
      <c r="G260" s="194"/>
      <c r="H260" s="198">
        <v>19</v>
      </c>
      <c r="I260" s="199"/>
      <c r="J260" s="194"/>
      <c r="K260" s="194"/>
      <c r="L260" s="200"/>
      <c r="M260" s="201"/>
      <c r="N260" s="202"/>
      <c r="O260" s="202"/>
      <c r="P260" s="202"/>
      <c r="Q260" s="202"/>
      <c r="R260" s="202"/>
      <c r="S260" s="202"/>
      <c r="T260" s="203"/>
      <c r="AT260" s="204" t="s">
        <v>141</v>
      </c>
      <c r="AU260" s="204" t="s">
        <v>85</v>
      </c>
      <c r="AV260" s="13" t="s">
        <v>85</v>
      </c>
      <c r="AW260" s="13" t="s">
        <v>36</v>
      </c>
      <c r="AX260" s="13" t="s">
        <v>75</v>
      </c>
      <c r="AY260" s="204" t="s">
        <v>130</v>
      </c>
    </row>
    <row r="261" spans="1:65" s="13" customFormat="1" ht="11.25">
      <c r="B261" s="193"/>
      <c r="C261" s="194"/>
      <c r="D261" s="195" t="s">
        <v>141</v>
      </c>
      <c r="E261" s="196" t="s">
        <v>21</v>
      </c>
      <c r="F261" s="197" t="s">
        <v>987</v>
      </c>
      <c r="G261" s="194"/>
      <c r="H261" s="198">
        <v>20</v>
      </c>
      <c r="I261" s="199"/>
      <c r="J261" s="194"/>
      <c r="K261" s="194"/>
      <c r="L261" s="200"/>
      <c r="M261" s="201"/>
      <c r="N261" s="202"/>
      <c r="O261" s="202"/>
      <c r="P261" s="202"/>
      <c r="Q261" s="202"/>
      <c r="R261" s="202"/>
      <c r="S261" s="202"/>
      <c r="T261" s="203"/>
      <c r="AT261" s="204" t="s">
        <v>141</v>
      </c>
      <c r="AU261" s="204" t="s">
        <v>85</v>
      </c>
      <c r="AV261" s="13" t="s">
        <v>85</v>
      </c>
      <c r="AW261" s="13" t="s">
        <v>36</v>
      </c>
      <c r="AX261" s="13" t="s">
        <v>75</v>
      </c>
      <c r="AY261" s="204" t="s">
        <v>130</v>
      </c>
    </row>
    <row r="262" spans="1:65" s="15" customFormat="1" ht="11.25">
      <c r="B262" s="215"/>
      <c r="C262" s="216"/>
      <c r="D262" s="195" t="s">
        <v>141</v>
      </c>
      <c r="E262" s="217" t="s">
        <v>21</v>
      </c>
      <c r="F262" s="218" t="s">
        <v>156</v>
      </c>
      <c r="G262" s="216"/>
      <c r="H262" s="219">
        <v>129</v>
      </c>
      <c r="I262" s="220"/>
      <c r="J262" s="216"/>
      <c r="K262" s="216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141</v>
      </c>
      <c r="AU262" s="225" t="s">
        <v>85</v>
      </c>
      <c r="AV262" s="15" t="s">
        <v>137</v>
      </c>
      <c r="AW262" s="15" t="s">
        <v>36</v>
      </c>
      <c r="AX262" s="15" t="s">
        <v>83</v>
      </c>
      <c r="AY262" s="225" t="s">
        <v>130</v>
      </c>
    </row>
    <row r="263" spans="1:65" s="2" customFormat="1" ht="49.15" customHeight="1">
      <c r="A263" s="36"/>
      <c r="B263" s="37"/>
      <c r="C263" s="175" t="s">
        <v>384</v>
      </c>
      <c r="D263" s="175" t="s">
        <v>132</v>
      </c>
      <c r="E263" s="176" t="s">
        <v>1103</v>
      </c>
      <c r="F263" s="177" t="s">
        <v>1104</v>
      </c>
      <c r="G263" s="178" t="s">
        <v>135</v>
      </c>
      <c r="H263" s="179">
        <v>231.08</v>
      </c>
      <c r="I263" s="180"/>
      <c r="J263" s="181">
        <f>ROUND(I263*H263,2)</f>
        <v>0</v>
      </c>
      <c r="K263" s="177" t="s">
        <v>136</v>
      </c>
      <c r="L263" s="41"/>
      <c r="M263" s="182" t="s">
        <v>21</v>
      </c>
      <c r="N263" s="183" t="s">
        <v>46</v>
      </c>
      <c r="O263" s="66"/>
      <c r="P263" s="184">
        <f>O263*H263</f>
        <v>0</v>
      </c>
      <c r="Q263" s="184">
        <v>0.21099999999999999</v>
      </c>
      <c r="R263" s="184">
        <f>Q263*H263</f>
        <v>48.75788</v>
      </c>
      <c r="S263" s="184">
        <v>0</v>
      </c>
      <c r="T263" s="185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137</v>
      </c>
      <c r="AT263" s="186" t="s">
        <v>132</v>
      </c>
      <c r="AU263" s="186" t="s">
        <v>85</v>
      </c>
      <c r="AY263" s="19" t="s">
        <v>130</v>
      </c>
      <c r="BE263" s="187">
        <f>IF(N263="základní",J263,0)</f>
        <v>0</v>
      </c>
      <c r="BF263" s="187">
        <f>IF(N263="snížená",J263,0)</f>
        <v>0</v>
      </c>
      <c r="BG263" s="187">
        <f>IF(N263="zákl. přenesená",J263,0)</f>
        <v>0</v>
      </c>
      <c r="BH263" s="187">
        <f>IF(N263="sníž. přenesená",J263,0)</f>
        <v>0</v>
      </c>
      <c r="BI263" s="187">
        <f>IF(N263="nulová",J263,0)</f>
        <v>0</v>
      </c>
      <c r="BJ263" s="19" t="s">
        <v>83</v>
      </c>
      <c r="BK263" s="187">
        <f>ROUND(I263*H263,2)</f>
        <v>0</v>
      </c>
      <c r="BL263" s="19" t="s">
        <v>137</v>
      </c>
      <c r="BM263" s="186" t="s">
        <v>1105</v>
      </c>
    </row>
    <row r="264" spans="1:65" s="2" customFormat="1" ht="11.25">
      <c r="A264" s="36"/>
      <c r="B264" s="37"/>
      <c r="C264" s="38"/>
      <c r="D264" s="188" t="s">
        <v>139</v>
      </c>
      <c r="E264" s="38"/>
      <c r="F264" s="189" t="s">
        <v>1106</v>
      </c>
      <c r="G264" s="38"/>
      <c r="H264" s="38"/>
      <c r="I264" s="190"/>
      <c r="J264" s="38"/>
      <c r="K264" s="38"/>
      <c r="L264" s="41"/>
      <c r="M264" s="191"/>
      <c r="N264" s="192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139</v>
      </c>
      <c r="AU264" s="19" t="s">
        <v>85</v>
      </c>
    </row>
    <row r="265" spans="1:65" s="14" customFormat="1" ht="11.25">
      <c r="B265" s="205"/>
      <c r="C265" s="206"/>
      <c r="D265" s="195" t="s">
        <v>141</v>
      </c>
      <c r="E265" s="207" t="s">
        <v>21</v>
      </c>
      <c r="F265" s="208" t="s">
        <v>1001</v>
      </c>
      <c r="G265" s="206"/>
      <c r="H265" s="207" t="s">
        <v>21</v>
      </c>
      <c r="I265" s="209"/>
      <c r="J265" s="206"/>
      <c r="K265" s="206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141</v>
      </c>
      <c r="AU265" s="214" t="s">
        <v>85</v>
      </c>
      <c r="AV265" s="14" t="s">
        <v>83</v>
      </c>
      <c r="AW265" s="14" t="s">
        <v>36</v>
      </c>
      <c r="AX265" s="14" t="s">
        <v>75</v>
      </c>
      <c r="AY265" s="214" t="s">
        <v>130</v>
      </c>
    </row>
    <row r="266" spans="1:65" s="13" customFormat="1" ht="22.5">
      <c r="B266" s="193"/>
      <c r="C266" s="194"/>
      <c r="D266" s="195" t="s">
        <v>141</v>
      </c>
      <c r="E266" s="196" t="s">
        <v>21</v>
      </c>
      <c r="F266" s="197" t="s">
        <v>1010</v>
      </c>
      <c r="G266" s="194"/>
      <c r="H266" s="198">
        <v>162</v>
      </c>
      <c r="I266" s="199"/>
      <c r="J266" s="194"/>
      <c r="K266" s="194"/>
      <c r="L266" s="200"/>
      <c r="M266" s="201"/>
      <c r="N266" s="202"/>
      <c r="O266" s="202"/>
      <c r="P266" s="202"/>
      <c r="Q266" s="202"/>
      <c r="R266" s="202"/>
      <c r="S266" s="202"/>
      <c r="T266" s="203"/>
      <c r="AT266" s="204" t="s">
        <v>141</v>
      </c>
      <c r="AU266" s="204" t="s">
        <v>85</v>
      </c>
      <c r="AV266" s="13" t="s">
        <v>85</v>
      </c>
      <c r="AW266" s="13" t="s">
        <v>36</v>
      </c>
      <c r="AX266" s="13" t="s">
        <v>75</v>
      </c>
      <c r="AY266" s="204" t="s">
        <v>130</v>
      </c>
    </row>
    <row r="267" spans="1:65" s="13" customFormat="1" ht="11.25">
      <c r="B267" s="193"/>
      <c r="C267" s="194"/>
      <c r="D267" s="195" t="s">
        <v>141</v>
      </c>
      <c r="E267" s="196" t="s">
        <v>21</v>
      </c>
      <c r="F267" s="197" t="s">
        <v>1002</v>
      </c>
      <c r="G267" s="194"/>
      <c r="H267" s="198">
        <v>29.88</v>
      </c>
      <c r="I267" s="199"/>
      <c r="J267" s="194"/>
      <c r="K267" s="194"/>
      <c r="L267" s="200"/>
      <c r="M267" s="201"/>
      <c r="N267" s="202"/>
      <c r="O267" s="202"/>
      <c r="P267" s="202"/>
      <c r="Q267" s="202"/>
      <c r="R267" s="202"/>
      <c r="S267" s="202"/>
      <c r="T267" s="203"/>
      <c r="AT267" s="204" t="s">
        <v>141</v>
      </c>
      <c r="AU267" s="204" t="s">
        <v>85</v>
      </c>
      <c r="AV267" s="13" t="s">
        <v>85</v>
      </c>
      <c r="AW267" s="13" t="s">
        <v>36</v>
      </c>
      <c r="AX267" s="13" t="s">
        <v>75</v>
      </c>
      <c r="AY267" s="204" t="s">
        <v>130</v>
      </c>
    </row>
    <row r="268" spans="1:65" s="13" customFormat="1" ht="11.25">
      <c r="B268" s="193"/>
      <c r="C268" s="194"/>
      <c r="D268" s="195" t="s">
        <v>141</v>
      </c>
      <c r="E268" s="196" t="s">
        <v>21</v>
      </c>
      <c r="F268" s="197" t="s">
        <v>1003</v>
      </c>
      <c r="G268" s="194"/>
      <c r="H268" s="198">
        <v>39.200000000000003</v>
      </c>
      <c r="I268" s="199"/>
      <c r="J268" s="194"/>
      <c r="K268" s="194"/>
      <c r="L268" s="200"/>
      <c r="M268" s="201"/>
      <c r="N268" s="202"/>
      <c r="O268" s="202"/>
      <c r="P268" s="202"/>
      <c r="Q268" s="202"/>
      <c r="R268" s="202"/>
      <c r="S268" s="202"/>
      <c r="T268" s="203"/>
      <c r="AT268" s="204" t="s">
        <v>141</v>
      </c>
      <c r="AU268" s="204" t="s">
        <v>85</v>
      </c>
      <c r="AV268" s="13" t="s">
        <v>85</v>
      </c>
      <c r="AW268" s="13" t="s">
        <v>36</v>
      </c>
      <c r="AX268" s="13" t="s">
        <v>75</v>
      </c>
      <c r="AY268" s="204" t="s">
        <v>130</v>
      </c>
    </row>
    <row r="269" spans="1:65" s="15" customFormat="1" ht="11.25">
      <c r="B269" s="215"/>
      <c r="C269" s="216"/>
      <c r="D269" s="195" t="s">
        <v>141</v>
      </c>
      <c r="E269" s="217" t="s">
        <v>21</v>
      </c>
      <c r="F269" s="218" t="s">
        <v>156</v>
      </c>
      <c r="G269" s="216"/>
      <c r="H269" s="219">
        <v>231.08</v>
      </c>
      <c r="I269" s="220"/>
      <c r="J269" s="216"/>
      <c r="K269" s="216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141</v>
      </c>
      <c r="AU269" s="225" t="s">
        <v>85</v>
      </c>
      <c r="AV269" s="15" t="s">
        <v>137</v>
      </c>
      <c r="AW269" s="15" t="s">
        <v>36</v>
      </c>
      <c r="AX269" s="15" t="s">
        <v>83</v>
      </c>
      <c r="AY269" s="225" t="s">
        <v>130</v>
      </c>
    </row>
    <row r="270" spans="1:65" s="2" customFormat="1" ht="37.9" customHeight="1">
      <c r="A270" s="36"/>
      <c r="B270" s="37"/>
      <c r="C270" s="175" t="s">
        <v>388</v>
      </c>
      <c r="D270" s="175" t="s">
        <v>132</v>
      </c>
      <c r="E270" s="176" t="s">
        <v>1107</v>
      </c>
      <c r="F270" s="177" t="s">
        <v>1108</v>
      </c>
      <c r="G270" s="178" t="s">
        <v>135</v>
      </c>
      <c r="H270" s="179">
        <v>178.92</v>
      </c>
      <c r="I270" s="180"/>
      <c r="J270" s="181">
        <f>ROUND(I270*H270,2)</f>
        <v>0</v>
      </c>
      <c r="K270" s="177" t="s">
        <v>136</v>
      </c>
      <c r="L270" s="41"/>
      <c r="M270" s="182" t="s">
        <v>21</v>
      </c>
      <c r="N270" s="183" t="s">
        <v>46</v>
      </c>
      <c r="O270" s="66"/>
      <c r="P270" s="184">
        <f>O270*H270</f>
        <v>0</v>
      </c>
      <c r="Q270" s="184">
        <v>0</v>
      </c>
      <c r="R270" s="184">
        <f>Q270*H270</f>
        <v>0</v>
      </c>
      <c r="S270" s="184">
        <v>0</v>
      </c>
      <c r="T270" s="185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6" t="s">
        <v>137</v>
      </c>
      <c r="AT270" s="186" t="s">
        <v>132</v>
      </c>
      <c r="AU270" s="186" t="s">
        <v>85</v>
      </c>
      <c r="AY270" s="19" t="s">
        <v>130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9" t="s">
        <v>83</v>
      </c>
      <c r="BK270" s="187">
        <f>ROUND(I270*H270,2)</f>
        <v>0</v>
      </c>
      <c r="BL270" s="19" t="s">
        <v>137</v>
      </c>
      <c r="BM270" s="186" t="s">
        <v>1109</v>
      </c>
    </row>
    <row r="271" spans="1:65" s="2" customFormat="1" ht="11.25">
      <c r="A271" s="36"/>
      <c r="B271" s="37"/>
      <c r="C271" s="38"/>
      <c r="D271" s="188" t="s">
        <v>139</v>
      </c>
      <c r="E271" s="38"/>
      <c r="F271" s="189" t="s">
        <v>1110</v>
      </c>
      <c r="G271" s="38"/>
      <c r="H271" s="38"/>
      <c r="I271" s="190"/>
      <c r="J271" s="38"/>
      <c r="K271" s="38"/>
      <c r="L271" s="41"/>
      <c r="M271" s="191"/>
      <c r="N271" s="192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139</v>
      </c>
      <c r="AU271" s="19" t="s">
        <v>85</v>
      </c>
    </row>
    <row r="272" spans="1:65" s="14" customFormat="1" ht="11.25">
      <c r="B272" s="205"/>
      <c r="C272" s="206"/>
      <c r="D272" s="195" t="s">
        <v>141</v>
      </c>
      <c r="E272" s="207" t="s">
        <v>21</v>
      </c>
      <c r="F272" s="208" t="s">
        <v>992</v>
      </c>
      <c r="G272" s="206"/>
      <c r="H272" s="207" t="s">
        <v>21</v>
      </c>
      <c r="I272" s="209"/>
      <c r="J272" s="206"/>
      <c r="K272" s="206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141</v>
      </c>
      <c r="AU272" s="214" t="s">
        <v>85</v>
      </c>
      <c r="AV272" s="14" t="s">
        <v>83</v>
      </c>
      <c r="AW272" s="14" t="s">
        <v>36</v>
      </c>
      <c r="AX272" s="14" t="s">
        <v>75</v>
      </c>
      <c r="AY272" s="214" t="s">
        <v>130</v>
      </c>
    </row>
    <row r="273" spans="1:65" s="13" customFormat="1" ht="22.5">
      <c r="B273" s="193"/>
      <c r="C273" s="194"/>
      <c r="D273" s="195" t="s">
        <v>141</v>
      </c>
      <c r="E273" s="196" t="s">
        <v>21</v>
      </c>
      <c r="F273" s="197" t="s">
        <v>993</v>
      </c>
      <c r="G273" s="194"/>
      <c r="H273" s="198">
        <v>126</v>
      </c>
      <c r="I273" s="199"/>
      <c r="J273" s="194"/>
      <c r="K273" s="194"/>
      <c r="L273" s="200"/>
      <c r="M273" s="201"/>
      <c r="N273" s="202"/>
      <c r="O273" s="202"/>
      <c r="P273" s="202"/>
      <c r="Q273" s="202"/>
      <c r="R273" s="202"/>
      <c r="S273" s="202"/>
      <c r="T273" s="203"/>
      <c r="AT273" s="204" t="s">
        <v>141</v>
      </c>
      <c r="AU273" s="204" t="s">
        <v>85</v>
      </c>
      <c r="AV273" s="13" t="s">
        <v>85</v>
      </c>
      <c r="AW273" s="13" t="s">
        <v>36</v>
      </c>
      <c r="AX273" s="13" t="s">
        <v>75</v>
      </c>
      <c r="AY273" s="204" t="s">
        <v>130</v>
      </c>
    </row>
    <row r="274" spans="1:65" s="13" customFormat="1" ht="11.25">
      <c r="B274" s="193"/>
      <c r="C274" s="194"/>
      <c r="D274" s="195" t="s">
        <v>141</v>
      </c>
      <c r="E274" s="196" t="s">
        <v>21</v>
      </c>
      <c r="F274" s="197" t="s">
        <v>998</v>
      </c>
      <c r="G274" s="194"/>
      <c r="H274" s="198">
        <v>24.12</v>
      </c>
      <c r="I274" s="199"/>
      <c r="J274" s="194"/>
      <c r="K274" s="194"/>
      <c r="L274" s="200"/>
      <c r="M274" s="201"/>
      <c r="N274" s="202"/>
      <c r="O274" s="202"/>
      <c r="P274" s="202"/>
      <c r="Q274" s="202"/>
      <c r="R274" s="202"/>
      <c r="S274" s="202"/>
      <c r="T274" s="203"/>
      <c r="AT274" s="204" t="s">
        <v>141</v>
      </c>
      <c r="AU274" s="204" t="s">
        <v>85</v>
      </c>
      <c r="AV274" s="13" t="s">
        <v>85</v>
      </c>
      <c r="AW274" s="13" t="s">
        <v>36</v>
      </c>
      <c r="AX274" s="13" t="s">
        <v>75</v>
      </c>
      <c r="AY274" s="204" t="s">
        <v>130</v>
      </c>
    </row>
    <row r="275" spans="1:65" s="13" customFormat="1" ht="11.25">
      <c r="B275" s="193"/>
      <c r="C275" s="194"/>
      <c r="D275" s="195" t="s">
        <v>141</v>
      </c>
      <c r="E275" s="196" t="s">
        <v>21</v>
      </c>
      <c r="F275" s="197" t="s">
        <v>999</v>
      </c>
      <c r="G275" s="194"/>
      <c r="H275" s="198">
        <v>28.8</v>
      </c>
      <c r="I275" s="199"/>
      <c r="J275" s="194"/>
      <c r="K275" s="194"/>
      <c r="L275" s="200"/>
      <c r="M275" s="201"/>
      <c r="N275" s="202"/>
      <c r="O275" s="202"/>
      <c r="P275" s="202"/>
      <c r="Q275" s="202"/>
      <c r="R275" s="202"/>
      <c r="S275" s="202"/>
      <c r="T275" s="203"/>
      <c r="AT275" s="204" t="s">
        <v>141</v>
      </c>
      <c r="AU275" s="204" t="s">
        <v>85</v>
      </c>
      <c r="AV275" s="13" t="s">
        <v>85</v>
      </c>
      <c r="AW275" s="13" t="s">
        <v>36</v>
      </c>
      <c r="AX275" s="13" t="s">
        <v>75</v>
      </c>
      <c r="AY275" s="204" t="s">
        <v>130</v>
      </c>
    </row>
    <row r="276" spans="1:65" s="15" customFormat="1" ht="11.25">
      <c r="B276" s="215"/>
      <c r="C276" s="216"/>
      <c r="D276" s="195" t="s">
        <v>141</v>
      </c>
      <c r="E276" s="217" t="s">
        <v>21</v>
      </c>
      <c r="F276" s="218" t="s">
        <v>156</v>
      </c>
      <c r="G276" s="216"/>
      <c r="H276" s="219">
        <v>178.92</v>
      </c>
      <c r="I276" s="220"/>
      <c r="J276" s="216"/>
      <c r="K276" s="216"/>
      <c r="L276" s="221"/>
      <c r="M276" s="222"/>
      <c r="N276" s="223"/>
      <c r="O276" s="223"/>
      <c r="P276" s="223"/>
      <c r="Q276" s="223"/>
      <c r="R276" s="223"/>
      <c r="S276" s="223"/>
      <c r="T276" s="224"/>
      <c r="AT276" s="225" t="s">
        <v>141</v>
      </c>
      <c r="AU276" s="225" t="s">
        <v>85</v>
      </c>
      <c r="AV276" s="15" t="s">
        <v>137</v>
      </c>
      <c r="AW276" s="15" t="s">
        <v>36</v>
      </c>
      <c r="AX276" s="15" t="s">
        <v>83</v>
      </c>
      <c r="AY276" s="225" t="s">
        <v>130</v>
      </c>
    </row>
    <row r="277" spans="1:65" s="2" customFormat="1" ht="24.2" customHeight="1">
      <c r="A277" s="36"/>
      <c r="B277" s="37"/>
      <c r="C277" s="175" t="s">
        <v>399</v>
      </c>
      <c r="D277" s="175" t="s">
        <v>132</v>
      </c>
      <c r="E277" s="176" t="s">
        <v>1111</v>
      </c>
      <c r="F277" s="177" t="s">
        <v>1112</v>
      </c>
      <c r="G277" s="178" t="s">
        <v>135</v>
      </c>
      <c r="H277" s="179">
        <v>291.88</v>
      </c>
      <c r="I277" s="180"/>
      <c r="J277" s="181">
        <f>ROUND(I277*H277,2)</f>
        <v>0</v>
      </c>
      <c r="K277" s="177" t="s">
        <v>136</v>
      </c>
      <c r="L277" s="41"/>
      <c r="M277" s="182" t="s">
        <v>21</v>
      </c>
      <c r="N277" s="183" t="s">
        <v>46</v>
      </c>
      <c r="O277" s="66"/>
      <c r="P277" s="184">
        <f>O277*H277</f>
        <v>0</v>
      </c>
      <c r="Q277" s="184">
        <v>5.6100000000000004E-3</v>
      </c>
      <c r="R277" s="184">
        <f>Q277*H277</f>
        <v>1.6374468000000002</v>
      </c>
      <c r="S277" s="184">
        <v>0</v>
      </c>
      <c r="T277" s="185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6" t="s">
        <v>137</v>
      </c>
      <c r="AT277" s="186" t="s">
        <v>132</v>
      </c>
      <c r="AU277" s="186" t="s">
        <v>85</v>
      </c>
      <c r="AY277" s="19" t="s">
        <v>130</v>
      </c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19" t="s">
        <v>83</v>
      </c>
      <c r="BK277" s="187">
        <f>ROUND(I277*H277,2)</f>
        <v>0</v>
      </c>
      <c r="BL277" s="19" t="s">
        <v>137</v>
      </c>
      <c r="BM277" s="186" t="s">
        <v>1113</v>
      </c>
    </row>
    <row r="278" spans="1:65" s="2" customFormat="1" ht="11.25">
      <c r="A278" s="36"/>
      <c r="B278" s="37"/>
      <c r="C278" s="38"/>
      <c r="D278" s="188" t="s">
        <v>139</v>
      </c>
      <c r="E278" s="38"/>
      <c r="F278" s="189" t="s">
        <v>1114</v>
      </c>
      <c r="G278" s="38"/>
      <c r="H278" s="38"/>
      <c r="I278" s="190"/>
      <c r="J278" s="38"/>
      <c r="K278" s="38"/>
      <c r="L278" s="41"/>
      <c r="M278" s="191"/>
      <c r="N278" s="192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139</v>
      </c>
      <c r="AU278" s="19" t="s">
        <v>85</v>
      </c>
    </row>
    <row r="279" spans="1:65" s="2" customFormat="1" ht="24.2" customHeight="1">
      <c r="A279" s="36"/>
      <c r="B279" s="37"/>
      <c r="C279" s="175" t="s">
        <v>406</v>
      </c>
      <c r="D279" s="175" t="s">
        <v>132</v>
      </c>
      <c r="E279" s="176" t="s">
        <v>452</v>
      </c>
      <c r="F279" s="177" t="s">
        <v>453</v>
      </c>
      <c r="G279" s="178" t="s">
        <v>135</v>
      </c>
      <c r="H279" s="179">
        <v>363.88</v>
      </c>
      <c r="I279" s="180"/>
      <c r="J279" s="181">
        <f>ROUND(I279*H279,2)</f>
        <v>0</v>
      </c>
      <c r="K279" s="177" t="s">
        <v>136</v>
      </c>
      <c r="L279" s="41"/>
      <c r="M279" s="182" t="s">
        <v>21</v>
      </c>
      <c r="N279" s="183" t="s">
        <v>46</v>
      </c>
      <c r="O279" s="66"/>
      <c r="P279" s="184">
        <f>O279*H279</f>
        <v>0</v>
      </c>
      <c r="Q279" s="184">
        <v>6.0999999999999997E-4</v>
      </c>
      <c r="R279" s="184">
        <f>Q279*H279</f>
        <v>0.22196679999999999</v>
      </c>
      <c r="S279" s="184">
        <v>0</v>
      </c>
      <c r="T279" s="185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6" t="s">
        <v>137</v>
      </c>
      <c r="AT279" s="186" t="s">
        <v>132</v>
      </c>
      <c r="AU279" s="186" t="s">
        <v>85</v>
      </c>
      <c r="AY279" s="19" t="s">
        <v>130</v>
      </c>
      <c r="BE279" s="187">
        <f>IF(N279="základní",J279,0)</f>
        <v>0</v>
      </c>
      <c r="BF279" s="187">
        <f>IF(N279="snížená",J279,0)</f>
        <v>0</v>
      </c>
      <c r="BG279" s="187">
        <f>IF(N279="zákl. přenesená",J279,0)</f>
        <v>0</v>
      </c>
      <c r="BH279" s="187">
        <f>IF(N279="sníž. přenesená",J279,0)</f>
        <v>0</v>
      </c>
      <c r="BI279" s="187">
        <f>IF(N279="nulová",J279,0)</f>
        <v>0</v>
      </c>
      <c r="BJ279" s="19" t="s">
        <v>83</v>
      </c>
      <c r="BK279" s="187">
        <f>ROUND(I279*H279,2)</f>
        <v>0</v>
      </c>
      <c r="BL279" s="19" t="s">
        <v>137</v>
      </c>
      <c r="BM279" s="186" t="s">
        <v>1115</v>
      </c>
    </row>
    <row r="280" spans="1:65" s="2" customFormat="1" ht="11.25">
      <c r="A280" s="36"/>
      <c r="B280" s="37"/>
      <c r="C280" s="38"/>
      <c r="D280" s="188" t="s">
        <v>139</v>
      </c>
      <c r="E280" s="38"/>
      <c r="F280" s="189" t="s">
        <v>455</v>
      </c>
      <c r="G280" s="38"/>
      <c r="H280" s="38"/>
      <c r="I280" s="190"/>
      <c r="J280" s="38"/>
      <c r="K280" s="38"/>
      <c r="L280" s="41"/>
      <c r="M280" s="191"/>
      <c r="N280" s="192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139</v>
      </c>
      <c r="AU280" s="19" t="s">
        <v>85</v>
      </c>
    </row>
    <row r="281" spans="1:65" s="2" customFormat="1" ht="44.25" customHeight="1">
      <c r="A281" s="36"/>
      <c r="B281" s="37"/>
      <c r="C281" s="175" t="s">
        <v>419</v>
      </c>
      <c r="D281" s="175" t="s">
        <v>132</v>
      </c>
      <c r="E281" s="176" t="s">
        <v>1116</v>
      </c>
      <c r="F281" s="177" t="s">
        <v>1117</v>
      </c>
      <c r="G281" s="178" t="s">
        <v>135</v>
      </c>
      <c r="H281" s="179">
        <v>363.88</v>
      </c>
      <c r="I281" s="180"/>
      <c r="J281" s="181">
        <f>ROUND(I281*H281,2)</f>
        <v>0</v>
      </c>
      <c r="K281" s="177" t="s">
        <v>136</v>
      </c>
      <c r="L281" s="41"/>
      <c r="M281" s="182" t="s">
        <v>21</v>
      </c>
      <c r="N281" s="183" t="s">
        <v>46</v>
      </c>
      <c r="O281" s="66"/>
      <c r="P281" s="184">
        <f>O281*H281</f>
        <v>0</v>
      </c>
      <c r="Q281" s="184">
        <v>0.12966</v>
      </c>
      <c r="R281" s="184">
        <f>Q281*H281</f>
        <v>47.180680799999998</v>
      </c>
      <c r="S281" s="184">
        <v>0</v>
      </c>
      <c r="T281" s="185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6" t="s">
        <v>137</v>
      </c>
      <c r="AT281" s="186" t="s">
        <v>132</v>
      </c>
      <c r="AU281" s="186" t="s">
        <v>85</v>
      </c>
      <c r="AY281" s="19" t="s">
        <v>130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9" t="s">
        <v>83</v>
      </c>
      <c r="BK281" s="187">
        <f>ROUND(I281*H281,2)</f>
        <v>0</v>
      </c>
      <c r="BL281" s="19" t="s">
        <v>137</v>
      </c>
      <c r="BM281" s="186" t="s">
        <v>1118</v>
      </c>
    </row>
    <row r="282" spans="1:65" s="2" customFormat="1" ht="11.25">
      <c r="A282" s="36"/>
      <c r="B282" s="37"/>
      <c r="C282" s="38"/>
      <c r="D282" s="188" t="s">
        <v>139</v>
      </c>
      <c r="E282" s="38"/>
      <c r="F282" s="189" t="s">
        <v>1119</v>
      </c>
      <c r="G282" s="38"/>
      <c r="H282" s="38"/>
      <c r="I282" s="190"/>
      <c r="J282" s="38"/>
      <c r="K282" s="38"/>
      <c r="L282" s="41"/>
      <c r="M282" s="191"/>
      <c r="N282" s="192"/>
      <c r="O282" s="66"/>
      <c r="P282" s="66"/>
      <c r="Q282" s="66"/>
      <c r="R282" s="66"/>
      <c r="S282" s="66"/>
      <c r="T282" s="67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139</v>
      </c>
      <c r="AU282" s="19" t="s">
        <v>85</v>
      </c>
    </row>
    <row r="283" spans="1:65" s="13" customFormat="1" ht="11.25">
      <c r="B283" s="193"/>
      <c r="C283" s="194"/>
      <c r="D283" s="195" t="s">
        <v>141</v>
      </c>
      <c r="E283" s="196" t="s">
        <v>21</v>
      </c>
      <c r="F283" s="197" t="s">
        <v>1005</v>
      </c>
      <c r="G283" s="194"/>
      <c r="H283" s="198">
        <v>36.28</v>
      </c>
      <c r="I283" s="199"/>
      <c r="J283" s="194"/>
      <c r="K283" s="194"/>
      <c r="L283" s="200"/>
      <c r="M283" s="201"/>
      <c r="N283" s="202"/>
      <c r="O283" s="202"/>
      <c r="P283" s="202"/>
      <c r="Q283" s="202"/>
      <c r="R283" s="202"/>
      <c r="S283" s="202"/>
      <c r="T283" s="203"/>
      <c r="AT283" s="204" t="s">
        <v>141</v>
      </c>
      <c r="AU283" s="204" t="s">
        <v>85</v>
      </c>
      <c r="AV283" s="13" t="s">
        <v>85</v>
      </c>
      <c r="AW283" s="13" t="s">
        <v>36</v>
      </c>
      <c r="AX283" s="13" t="s">
        <v>75</v>
      </c>
      <c r="AY283" s="204" t="s">
        <v>130</v>
      </c>
    </row>
    <row r="284" spans="1:65" s="13" customFormat="1" ht="11.25">
      <c r="B284" s="193"/>
      <c r="C284" s="194"/>
      <c r="D284" s="195" t="s">
        <v>141</v>
      </c>
      <c r="E284" s="196" t="s">
        <v>21</v>
      </c>
      <c r="F284" s="197" t="s">
        <v>1006</v>
      </c>
      <c r="G284" s="194"/>
      <c r="H284" s="198">
        <v>57.6</v>
      </c>
      <c r="I284" s="199"/>
      <c r="J284" s="194"/>
      <c r="K284" s="194"/>
      <c r="L284" s="200"/>
      <c r="M284" s="201"/>
      <c r="N284" s="202"/>
      <c r="O284" s="202"/>
      <c r="P284" s="202"/>
      <c r="Q284" s="202"/>
      <c r="R284" s="202"/>
      <c r="S284" s="202"/>
      <c r="T284" s="203"/>
      <c r="AT284" s="204" t="s">
        <v>141</v>
      </c>
      <c r="AU284" s="204" t="s">
        <v>85</v>
      </c>
      <c r="AV284" s="13" t="s">
        <v>85</v>
      </c>
      <c r="AW284" s="13" t="s">
        <v>36</v>
      </c>
      <c r="AX284" s="13" t="s">
        <v>75</v>
      </c>
      <c r="AY284" s="204" t="s">
        <v>130</v>
      </c>
    </row>
    <row r="285" spans="1:65" s="16" customFormat="1" ht="11.25">
      <c r="B285" s="226"/>
      <c r="C285" s="227"/>
      <c r="D285" s="195" t="s">
        <v>141</v>
      </c>
      <c r="E285" s="228" t="s">
        <v>21</v>
      </c>
      <c r="F285" s="229" t="s">
        <v>178</v>
      </c>
      <c r="G285" s="227"/>
      <c r="H285" s="230">
        <v>93.88</v>
      </c>
      <c r="I285" s="231"/>
      <c r="J285" s="227"/>
      <c r="K285" s="227"/>
      <c r="L285" s="232"/>
      <c r="M285" s="233"/>
      <c r="N285" s="234"/>
      <c r="O285" s="234"/>
      <c r="P285" s="234"/>
      <c r="Q285" s="234"/>
      <c r="R285" s="234"/>
      <c r="S285" s="234"/>
      <c r="T285" s="235"/>
      <c r="AT285" s="236" t="s">
        <v>141</v>
      </c>
      <c r="AU285" s="236" t="s">
        <v>85</v>
      </c>
      <c r="AV285" s="16" t="s">
        <v>149</v>
      </c>
      <c r="AW285" s="16" t="s">
        <v>36</v>
      </c>
      <c r="AX285" s="16" t="s">
        <v>75</v>
      </c>
      <c r="AY285" s="236" t="s">
        <v>130</v>
      </c>
    </row>
    <row r="286" spans="1:65" s="13" customFormat="1" ht="22.5">
      <c r="B286" s="193"/>
      <c r="C286" s="194"/>
      <c r="D286" s="195" t="s">
        <v>141</v>
      </c>
      <c r="E286" s="196" t="s">
        <v>21</v>
      </c>
      <c r="F286" s="197" t="s">
        <v>1016</v>
      </c>
      <c r="G286" s="194"/>
      <c r="H286" s="198">
        <v>270</v>
      </c>
      <c r="I286" s="199"/>
      <c r="J286" s="194"/>
      <c r="K286" s="194"/>
      <c r="L286" s="200"/>
      <c r="M286" s="201"/>
      <c r="N286" s="202"/>
      <c r="O286" s="202"/>
      <c r="P286" s="202"/>
      <c r="Q286" s="202"/>
      <c r="R286" s="202"/>
      <c r="S286" s="202"/>
      <c r="T286" s="203"/>
      <c r="AT286" s="204" t="s">
        <v>141</v>
      </c>
      <c r="AU286" s="204" t="s">
        <v>85</v>
      </c>
      <c r="AV286" s="13" t="s">
        <v>85</v>
      </c>
      <c r="AW286" s="13" t="s">
        <v>36</v>
      </c>
      <c r="AX286" s="13" t="s">
        <v>75</v>
      </c>
      <c r="AY286" s="204" t="s">
        <v>130</v>
      </c>
    </row>
    <row r="287" spans="1:65" s="16" customFormat="1" ht="11.25">
      <c r="B287" s="226"/>
      <c r="C287" s="227"/>
      <c r="D287" s="195" t="s">
        <v>141</v>
      </c>
      <c r="E287" s="228" t="s">
        <v>21</v>
      </c>
      <c r="F287" s="229" t="s">
        <v>178</v>
      </c>
      <c r="G287" s="227"/>
      <c r="H287" s="230">
        <v>270</v>
      </c>
      <c r="I287" s="231"/>
      <c r="J287" s="227"/>
      <c r="K287" s="227"/>
      <c r="L287" s="232"/>
      <c r="M287" s="233"/>
      <c r="N287" s="234"/>
      <c r="O287" s="234"/>
      <c r="P287" s="234"/>
      <c r="Q287" s="234"/>
      <c r="R287" s="234"/>
      <c r="S287" s="234"/>
      <c r="T287" s="235"/>
      <c r="AT287" s="236" t="s">
        <v>141</v>
      </c>
      <c r="AU287" s="236" t="s">
        <v>85</v>
      </c>
      <c r="AV287" s="16" t="s">
        <v>149</v>
      </c>
      <c r="AW287" s="16" t="s">
        <v>36</v>
      </c>
      <c r="AX287" s="16" t="s">
        <v>75</v>
      </c>
      <c r="AY287" s="236" t="s">
        <v>130</v>
      </c>
    </row>
    <row r="288" spans="1:65" s="15" customFormat="1" ht="11.25">
      <c r="B288" s="215"/>
      <c r="C288" s="216"/>
      <c r="D288" s="195" t="s">
        <v>141</v>
      </c>
      <c r="E288" s="217" t="s">
        <v>21</v>
      </c>
      <c r="F288" s="218" t="s">
        <v>156</v>
      </c>
      <c r="G288" s="216"/>
      <c r="H288" s="219">
        <v>363.88</v>
      </c>
      <c r="I288" s="220"/>
      <c r="J288" s="216"/>
      <c r="K288" s="216"/>
      <c r="L288" s="221"/>
      <c r="M288" s="222"/>
      <c r="N288" s="223"/>
      <c r="O288" s="223"/>
      <c r="P288" s="223"/>
      <c r="Q288" s="223"/>
      <c r="R288" s="223"/>
      <c r="S288" s="223"/>
      <c r="T288" s="224"/>
      <c r="AT288" s="225" t="s">
        <v>141</v>
      </c>
      <c r="AU288" s="225" t="s">
        <v>85</v>
      </c>
      <c r="AV288" s="15" t="s">
        <v>137</v>
      </c>
      <c r="AW288" s="15" t="s">
        <v>36</v>
      </c>
      <c r="AX288" s="15" t="s">
        <v>83</v>
      </c>
      <c r="AY288" s="225" t="s">
        <v>130</v>
      </c>
    </row>
    <row r="289" spans="1:65" s="2" customFormat="1" ht="44.25" customHeight="1">
      <c r="A289" s="36"/>
      <c r="B289" s="37"/>
      <c r="C289" s="175" t="s">
        <v>426</v>
      </c>
      <c r="D289" s="175" t="s">
        <v>132</v>
      </c>
      <c r="E289" s="176" t="s">
        <v>1120</v>
      </c>
      <c r="F289" s="177" t="s">
        <v>1121</v>
      </c>
      <c r="G289" s="178" t="s">
        <v>135</v>
      </c>
      <c r="H289" s="179">
        <v>291.88</v>
      </c>
      <c r="I289" s="180"/>
      <c r="J289" s="181">
        <f>ROUND(I289*H289,2)</f>
        <v>0</v>
      </c>
      <c r="K289" s="177" t="s">
        <v>136</v>
      </c>
      <c r="L289" s="41"/>
      <c r="M289" s="182" t="s">
        <v>21</v>
      </c>
      <c r="N289" s="183" t="s">
        <v>46</v>
      </c>
      <c r="O289" s="66"/>
      <c r="P289" s="184">
        <f>O289*H289</f>
        <v>0</v>
      </c>
      <c r="Q289" s="184">
        <v>0.18151999999999999</v>
      </c>
      <c r="R289" s="184">
        <f>Q289*H289</f>
        <v>52.982057599999997</v>
      </c>
      <c r="S289" s="184">
        <v>0</v>
      </c>
      <c r="T289" s="185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6" t="s">
        <v>137</v>
      </c>
      <c r="AT289" s="186" t="s">
        <v>132</v>
      </c>
      <c r="AU289" s="186" t="s">
        <v>85</v>
      </c>
      <c r="AY289" s="19" t="s">
        <v>130</v>
      </c>
      <c r="BE289" s="187">
        <f>IF(N289="základní",J289,0)</f>
        <v>0</v>
      </c>
      <c r="BF289" s="187">
        <f>IF(N289="snížená",J289,0)</f>
        <v>0</v>
      </c>
      <c r="BG289" s="187">
        <f>IF(N289="zákl. přenesená",J289,0)</f>
        <v>0</v>
      </c>
      <c r="BH289" s="187">
        <f>IF(N289="sníž. přenesená",J289,0)</f>
        <v>0</v>
      </c>
      <c r="BI289" s="187">
        <f>IF(N289="nulová",J289,0)</f>
        <v>0</v>
      </c>
      <c r="BJ289" s="19" t="s">
        <v>83</v>
      </c>
      <c r="BK289" s="187">
        <f>ROUND(I289*H289,2)</f>
        <v>0</v>
      </c>
      <c r="BL289" s="19" t="s">
        <v>137</v>
      </c>
      <c r="BM289" s="186" t="s">
        <v>1122</v>
      </c>
    </row>
    <row r="290" spans="1:65" s="2" customFormat="1" ht="11.25">
      <c r="A290" s="36"/>
      <c r="B290" s="37"/>
      <c r="C290" s="38"/>
      <c r="D290" s="188" t="s">
        <v>139</v>
      </c>
      <c r="E290" s="38"/>
      <c r="F290" s="189" t="s">
        <v>1123</v>
      </c>
      <c r="G290" s="38"/>
      <c r="H290" s="38"/>
      <c r="I290" s="190"/>
      <c r="J290" s="38"/>
      <c r="K290" s="38"/>
      <c r="L290" s="41"/>
      <c r="M290" s="191"/>
      <c r="N290" s="192"/>
      <c r="O290" s="66"/>
      <c r="P290" s="66"/>
      <c r="Q290" s="66"/>
      <c r="R290" s="66"/>
      <c r="S290" s="66"/>
      <c r="T290" s="67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139</v>
      </c>
      <c r="AU290" s="19" t="s">
        <v>85</v>
      </c>
    </row>
    <row r="291" spans="1:65" s="14" customFormat="1" ht="11.25">
      <c r="B291" s="205"/>
      <c r="C291" s="206"/>
      <c r="D291" s="195" t="s">
        <v>141</v>
      </c>
      <c r="E291" s="207" t="s">
        <v>21</v>
      </c>
      <c r="F291" s="208" t="s">
        <v>1004</v>
      </c>
      <c r="G291" s="206"/>
      <c r="H291" s="207" t="s">
        <v>21</v>
      </c>
      <c r="I291" s="209"/>
      <c r="J291" s="206"/>
      <c r="K291" s="206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141</v>
      </c>
      <c r="AU291" s="214" t="s">
        <v>85</v>
      </c>
      <c r="AV291" s="14" t="s">
        <v>83</v>
      </c>
      <c r="AW291" s="14" t="s">
        <v>36</v>
      </c>
      <c r="AX291" s="14" t="s">
        <v>75</v>
      </c>
      <c r="AY291" s="214" t="s">
        <v>130</v>
      </c>
    </row>
    <row r="292" spans="1:65" s="13" customFormat="1" ht="22.5">
      <c r="B292" s="193"/>
      <c r="C292" s="194"/>
      <c r="D292" s="195" t="s">
        <v>141</v>
      </c>
      <c r="E292" s="196" t="s">
        <v>21</v>
      </c>
      <c r="F292" s="197" t="s">
        <v>1011</v>
      </c>
      <c r="G292" s="194"/>
      <c r="H292" s="198">
        <v>198</v>
      </c>
      <c r="I292" s="199"/>
      <c r="J292" s="194"/>
      <c r="K292" s="194"/>
      <c r="L292" s="200"/>
      <c r="M292" s="201"/>
      <c r="N292" s="202"/>
      <c r="O292" s="202"/>
      <c r="P292" s="202"/>
      <c r="Q292" s="202"/>
      <c r="R292" s="202"/>
      <c r="S292" s="202"/>
      <c r="T292" s="203"/>
      <c r="AT292" s="204" t="s">
        <v>141</v>
      </c>
      <c r="AU292" s="204" t="s">
        <v>85</v>
      </c>
      <c r="AV292" s="13" t="s">
        <v>85</v>
      </c>
      <c r="AW292" s="13" t="s">
        <v>36</v>
      </c>
      <c r="AX292" s="13" t="s">
        <v>75</v>
      </c>
      <c r="AY292" s="204" t="s">
        <v>130</v>
      </c>
    </row>
    <row r="293" spans="1:65" s="13" customFormat="1" ht="11.25">
      <c r="B293" s="193"/>
      <c r="C293" s="194"/>
      <c r="D293" s="195" t="s">
        <v>141</v>
      </c>
      <c r="E293" s="196" t="s">
        <v>21</v>
      </c>
      <c r="F293" s="197" t="s">
        <v>1005</v>
      </c>
      <c r="G293" s="194"/>
      <c r="H293" s="198">
        <v>36.28</v>
      </c>
      <c r="I293" s="199"/>
      <c r="J293" s="194"/>
      <c r="K293" s="194"/>
      <c r="L293" s="200"/>
      <c r="M293" s="201"/>
      <c r="N293" s="202"/>
      <c r="O293" s="202"/>
      <c r="P293" s="202"/>
      <c r="Q293" s="202"/>
      <c r="R293" s="202"/>
      <c r="S293" s="202"/>
      <c r="T293" s="203"/>
      <c r="AT293" s="204" t="s">
        <v>141</v>
      </c>
      <c r="AU293" s="204" t="s">
        <v>85</v>
      </c>
      <c r="AV293" s="13" t="s">
        <v>85</v>
      </c>
      <c r="AW293" s="13" t="s">
        <v>36</v>
      </c>
      <c r="AX293" s="13" t="s">
        <v>75</v>
      </c>
      <c r="AY293" s="204" t="s">
        <v>130</v>
      </c>
    </row>
    <row r="294" spans="1:65" s="13" customFormat="1" ht="11.25">
      <c r="B294" s="193"/>
      <c r="C294" s="194"/>
      <c r="D294" s="195" t="s">
        <v>141</v>
      </c>
      <c r="E294" s="196" t="s">
        <v>21</v>
      </c>
      <c r="F294" s="197" t="s">
        <v>1006</v>
      </c>
      <c r="G294" s="194"/>
      <c r="H294" s="198">
        <v>57.6</v>
      </c>
      <c r="I294" s="199"/>
      <c r="J294" s="194"/>
      <c r="K294" s="194"/>
      <c r="L294" s="200"/>
      <c r="M294" s="201"/>
      <c r="N294" s="202"/>
      <c r="O294" s="202"/>
      <c r="P294" s="202"/>
      <c r="Q294" s="202"/>
      <c r="R294" s="202"/>
      <c r="S294" s="202"/>
      <c r="T294" s="203"/>
      <c r="AT294" s="204" t="s">
        <v>141</v>
      </c>
      <c r="AU294" s="204" t="s">
        <v>85</v>
      </c>
      <c r="AV294" s="13" t="s">
        <v>85</v>
      </c>
      <c r="AW294" s="13" t="s">
        <v>36</v>
      </c>
      <c r="AX294" s="13" t="s">
        <v>75</v>
      </c>
      <c r="AY294" s="204" t="s">
        <v>130</v>
      </c>
    </row>
    <row r="295" spans="1:65" s="15" customFormat="1" ht="11.25">
      <c r="B295" s="215"/>
      <c r="C295" s="216"/>
      <c r="D295" s="195" t="s">
        <v>141</v>
      </c>
      <c r="E295" s="217" t="s">
        <v>21</v>
      </c>
      <c r="F295" s="218" t="s">
        <v>156</v>
      </c>
      <c r="G295" s="216"/>
      <c r="H295" s="219">
        <v>291.88</v>
      </c>
      <c r="I295" s="220"/>
      <c r="J295" s="216"/>
      <c r="K295" s="216"/>
      <c r="L295" s="221"/>
      <c r="M295" s="222"/>
      <c r="N295" s="223"/>
      <c r="O295" s="223"/>
      <c r="P295" s="223"/>
      <c r="Q295" s="223"/>
      <c r="R295" s="223"/>
      <c r="S295" s="223"/>
      <c r="T295" s="224"/>
      <c r="AT295" s="225" t="s">
        <v>141</v>
      </c>
      <c r="AU295" s="225" t="s">
        <v>85</v>
      </c>
      <c r="AV295" s="15" t="s">
        <v>137</v>
      </c>
      <c r="AW295" s="15" t="s">
        <v>36</v>
      </c>
      <c r="AX295" s="15" t="s">
        <v>83</v>
      </c>
      <c r="AY295" s="225" t="s">
        <v>130</v>
      </c>
    </row>
    <row r="296" spans="1:65" s="12" customFormat="1" ht="22.9" customHeight="1">
      <c r="B296" s="159"/>
      <c r="C296" s="160"/>
      <c r="D296" s="161" t="s">
        <v>74</v>
      </c>
      <c r="E296" s="173" t="s">
        <v>187</v>
      </c>
      <c r="F296" s="173" t="s">
        <v>462</v>
      </c>
      <c r="G296" s="160"/>
      <c r="H296" s="160"/>
      <c r="I296" s="163"/>
      <c r="J296" s="174">
        <f>BK296</f>
        <v>0</v>
      </c>
      <c r="K296" s="160"/>
      <c r="L296" s="165"/>
      <c r="M296" s="166"/>
      <c r="N296" s="167"/>
      <c r="O296" s="167"/>
      <c r="P296" s="168">
        <f>SUM(P297:P379)</f>
        <v>0</v>
      </c>
      <c r="Q296" s="167"/>
      <c r="R296" s="168">
        <f>SUM(R297:R379)</f>
        <v>4.9160331999999993</v>
      </c>
      <c r="S296" s="167"/>
      <c r="T296" s="169">
        <f>SUM(T297:T379)</f>
        <v>0</v>
      </c>
      <c r="AR296" s="170" t="s">
        <v>83</v>
      </c>
      <c r="AT296" s="171" t="s">
        <v>74</v>
      </c>
      <c r="AU296" s="171" t="s">
        <v>83</v>
      </c>
      <c r="AY296" s="170" t="s">
        <v>130</v>
      </c>
      <c r="BK296" s="172">
        <f>SUM(BK297:BK379)</f>
        <v>0</v>
      </c>
    </row>
    <row r="297" spans="1:65" s="2" customFormat="1" ht="44.25" customHeight="1">
      <c r="A297" s="36"/>
      <c r="B297" s="37"/>
      <c r="C297" s="175" t="s">
        <v>432</v>
      </c>
      <c r="D297" s="175" t="s">
        <v>132</v>
      </c>
      <c r="E297" s="176" t="s">
        <v>464</v>
      </c>
      <c r="F297" s="177" t="s">
        <v>465</v>
      </c>
      <c r="G297" s="178" t="s">
        <v>212</v>
      </c>
      <c r="H297" s="179">
        <v>2</v>
      </c>
      <c r="I297" s="180"/>
      <c r="J297" s="181">
        <f>ROUND(I297*H297,2)</f>
        <v>0</v>
      </c>
      <c r="K297" s="177" t="s">
        <v>136</v>
      </c>
      <c r="L297" s="41"/>
      <c r="M297" s="182" t="s">
        <v>21</v>
      </c>
      <c r="N297" s="183" t="s">
        <v>46</v>
      </c>
      <c r="O297" s="66"/>
      <c r="P297" s="184">
        <f>O297*H297</f>
        <v>0</v>
      </c>
      <c r="Q297" s="184">
        <v>1.67E-3</v>
      </c>
      <c r="R297" s="184">
        <f>Q297*H297</f>
        <v>3.3400000000000001E-3</v>
      </c>
      <c r="S297" s="184">
        <v>0</v>
      </c>
      <c r="T297" s="185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6" t="s">
        <v>137</v>
      </c>
      <c r="AT297" s="186" t="s">
        <v>132</v>
      </c>
      <c r="AU297" s="186" t="s">
        <v>85</v>
      </c>
      <c r="AY297" s="19" t="s">
        <v>130</v>
      </c>
      <c r="BE297" s="187">
        <f>IF(N297="základní",J297,0)</f>
        <v>0</v>
      </c>
      <c r="BF297" s="187">
        <f>IF(N297="snížená",J297,0)</f>
        <v>0</v>
      </c>
      <c r="BG297" s="187">
        <f>IF(N297="zákl. přenesená",J297,0)</f>
        <v>0</v>
      </c>
      <c r="BH297" s="187">
        <f>IF(N297="sníž. přenesená",J297,0)</f>
        <v>0</v>
      </c>
      <c r="BI297" s="187">
        <f>IF(N297="nulová",J297,0)</f>
        <v>0</v>
      </c>
      <c r="BJ297" s="19" t="s">
        <v>83</v>
      </c>
      <c r="BK297" s="187">
        <f>ROUND(I297*H297,2)</f>
        <v>0</v>
      </c>
      <c r="BL297" s="19" t="s">
        <v>137</v>
      </c>
      <c r="BM297" s="186" t="s">
        <v>1124</v>
      </c>
    </row>
    <row r="298" spans="1:65" s="2" customFormat="1" ht="11.25">
      <c r="A298" s="36"/>
      <c r="B298" s="37"/>
      <c r="C298" s="38"/>
      <c r="D298" s="188" t="s">
        <v>139</v>
      </c>
      <c r="E298" s="38"/>
      <c r="F298" s="189" t="s">
        <v>467</v>
      </c>
      <c r="G298" s="38"/>
      <c r="H298" s="38"/>
      <c r="I298" s="190"/>
      <c r="J298" s="38"/>
      <c r="K298" s="38"/>
      <c r="L298" s="41"/>
      <c r="M298" s="191"/>
      <c r="N298" s="192"/>
      <c r="O298" s="66"/>
      <c r="P298" s="66"/>
      <c r="Q298" s="66"/>
      <c r="R298" s="66"/>
      <c r="S298" s="66"/>
      <c r="T298" s="67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9" t="s">
        <v>139</v>
      </c>
      <c r="AU298" s="19" t="s">
        <v>85</v>
      </c>
    </row>
    <row r="299" spans="1:65" s="2" customFormat="1" ht="16.5" customHeight="1">
      <c r="A299" s="36"/>
      <c r="B299" s="37"/>
      <c r="C299" s="237" t="s">
        <v>438</v>
      </c>
      <c r="D299" s="237" t="s">
        <v>356</v>
      </c>
      <c r="E299" s="238" t="s">
        <v>478</v>
      </c>
      <c r="F299" s="239" t="s">
        <v>479</v>
      </c>
      <c r="G299" s="240" t="s">
        <v>212</v>
      </c>
      <c r="H299" s="241">
        <v>2</v>
      </c>
      <c r="I299" s="242"/>
      <c r="J299" s="243">
        <f t="shared" ref="J299:J304" si="0">ROUND(I299*H299,2)</f>
        <v>0</v>
      </c>
      <c r="K299" s="239" t="s">
        <v>21</v>
      </c>
      <c r="L299" s="244"/>
      <c r="M299" s="245" t="s">
        <v>21</v>
      </c>
      <c r="N299" s="246" t="s">
        <v>46</v>
      </c>
      <c r="O299" s="66"/>
      <c r="P299" s="184">
        <f t="shared" ref="P299:P304" si="1">O299*H299</f>
        <v>0</v>
      </c>
      <c r="Q299" s="184">
        <v>0.01</v>
      </c>
      <c r="R299" s="184">
        <f t="shared" ref="R299:R304" si="2">Q299*H299</f>
        <v>0.02</v>
      </c>
      <c r="S299" s="184">
        <v>0</v>
      </c>
      <c r="T299" s="185">
        <f t="shared" ref="T299:T304" si="3"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6" t="s">
        <v>187</v>
      </c>
      <c r="AT299" s="186" t="s">
        <v>356</v>
      </c>
      <c r="AU299" s="186" t="s">
        <v>85</v>
      </c>
      <c r="AY299" s="19" t="s">
        <v>130</v>
      </c>
      <c r="BE299" s="187">
        <f t="shared" ref="BE299:BE304" si="4">IF(N299="základní",J299,0)</f>
        <v>0</v>
      </c>
      <c r="BF299" s="187">
        <f t="shared" ref="BF299:BF304" si="5">IF(N299="snížená",J299,0)</f>
        <v>0</v>
      </c>
      <c r="BG299" s="187">
        <f t="shared" ref="BG299:BG304" si="6">IF(N299="zákl. přenesená",J299,0)</f>
        <v>0</v>
      </c>
      <c r="BH299" s="187">
        <f t="shared" ref="BH299:BH304" si="7">IF(N299="sníž. přenesená",J299,0)</f>
        <v>0</v>
      </c>
      <c r="BI299" s="187">
        <f t="shared" ref="BI299:BI304" si="8">IF(N299="nulová",J299,0)</f>
        <v>0</v>
      </c>
      <c r="BJ299" s="19" t="s">
        <v>83</v>
      </c>
      <c r="BK299" s="187">
        <f t="shared" ref="BK299:BK304" si="9">ROUND(I299*H299,2)</f>
        <v>0</v>
      </c>
      <c r="BL299" s="19" t="s">
        <v>137</v>
      </c>
      <c r="BM299" s="186" t="s">
        <v>1125</v>
      </c>
    </row>
    <row r="300" spans="1:65" s="2" customFormat="1" ht="44.25" customHeight="1">
      <c r="A300" s="36"/>
      <c r="B300" s="37"/>
      <c r="C300" s="175" t="s">
        <v>446</v>
      </c>
      <c r="D300" s="175" t="s">
        <v>132</v>
      </c>
      <c r="E300" s="176" t="s">
        <v>487</v>
      </c>
      <c r="F300" s="177" t="s">
        <v>488</v>
      </c>
      <c r="G300" s="178" t="s">
        <v>212</v>
      </c>
      <c r="H300" s="179">
        <v>6</v>
      </c>
      <c r="I300" s="180"/>
      <c r="J300" s="181">
        <f t="shared" si="0"/>
        <v>0</v>
      </c>
      <c r="K300" s="177" t="s">
        <v>21</v>
      </c>
      <c r="L300" s="41"/>
      <c r="M300" s="182" t="s">
        <v>21</v>
      </c>
      <c r="N300" s="183" t="s">
        <v>46</v>
      </c>
      <c r="O300" s="66"/>
      <c r="P300" s="184">
        <f t="shared" si="1"/>
        <v>0</v>
      </c>
      <c r="Q300" s="184">
        <v>1.67E-3</v>
      </c>
      <c r="R300" s="184">
        <f t="shared" si="2"/>
        <v>1.0020000000000001E-2</v>
      </c>
      <c r="S300" s="184">
        <v>0</v>
      </c>
      <c r="T300" s="185">
        <f t="shared" si="3"/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6" t="s">
        <v>137</v>
      </c>
      <c r="AT300" s="186" t="s">
        <v>132</v>
      </c>
      <c r="AU300" s="186" t="s">
        <v>85</v>
      </c>
      <c r="AY300" s="19" t="s">
        <v>130</v>
      </c>
      <c r="BE300" s="187">
        <f t="shared" si="4"/>
        <v>0</v>
      </c>
      <c r="BF300" s="187">
        <f t="shared" si="5"/>
        <v>0</v>
      </c>
      <c r="BG300" s="187">
        <f t="shared" si="6"/>
        <v>0</v>
      </c>
      <c r="BH300" s="187">
        <f t="shared" si="7"/>
        <v>0</v>
      </c>
      <c r="BI300" s="187">
        <f t="shared" si="8"/>
        <v>0</v>
      </c>
      <c r="BJ300" s="19" t="s">
        <v>83</v>
      </c>
      <c r="BK300" s="187">
        <f t="shared" si="9"/>
        <v>0</v>
      </c>
      <c r="BL300" s="19" t="s">
        <v>137</v>
      </c>
      <c r="BM300" s="186" t="s">
        <v>1126</v>
      </c>
    </row>
    <row r="301" spans="1:65" s="2" customFormat="1" ht="16.5" customHeight="1">
      <c r="A301" s="36"/>
      <c r="B301" s="37"/>
      <c r="C301" s="237" t="s">
        <v>451</v>
      </c>
      <c r="D301" s="237" t="s">
        <v>356</v>
      </c>
      <c r="E301" s="238" t="s">
        <v>492</v>
      </c>
      <c r="F301" s="239" t="s">
        <v>493</v>
      </c>
      <c r="G301" s="240" t="s">
        <v>212</v>
      </c>
      <c r="H301" s="241">
        <v>2</v>
      </c>
      <c r="I301" s="242"/>
      <c r="J301" s="243">
        <f t="shared" si="0"/>
        <v>0</v>
      </c>
      <c r="K301" s="239" t="s">
        <v>21</v>
      </c>
      <c r="L301" s="244"/>
      <c r="M301" s="245" t="s">
        <v>21</v>
      </c>
      <c r="N301" s="246" t="s">
        <v>46</v>
      </c>
      <c r="O301" s="66"/>
      <c r="P301" s="184">
        <f t="shared" si="1"/>
        <v>0</v>
      </c>
      <c r="Q301" s="184">
        <v>1.34E-2</v>
      </c>
      <c r="R301" s="184">
        <f t="shared" si="2"/>
        <v>2.6800000000000001E-2</v>
      </c>
      <c r="S301" s="184">
        <v>0</v>
      </c>
      <c r="T301" s="185">
        <f t="shared" si="3"/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6" t="s">
        <v>187</v>
      </c>
      <c r="AT301" s="186" t="s">
        <v>356</v>
      </c>
      <c r="AU301" s="186" t="s">
        <v>85</v>
      </c>
      <c r="AY301" s="19" t="s">
        <v>130</v>
      </c>
      <c r="BE301" s="187">
        <f t="shared" si="4"/>
        <v>0</v>
      </c>
      <c r="BF301" s="187">
        <f t="shared" si="5"/>
        <v>0</v>
      </c>
      <c r="BG301" s="187">
        <f t="shared" si="6"/>
        <v>0</v>
      </c>
      <c r="BH301" s="187">
        <f t="shared" si="7"/>
        <v>0</v>
      </c>
      <c r="BI301" s="187">
        <f t="shared" si="8"/>
        <v>0</v>
      </c>
      <c r="BJ301" s="19" t="s">
        <v>83</v>
      </c>
      <c r="BK301" s="187">
        <f t="shared" si="9"/>
        <v>0</v>
      </c>
      <c r="BL301" s="19" t="s">
        <v>137</v>
      </c>
      <c r="BM301" s="186" t="s">
        <v>1127</v>
      </c>
    </row>
    <row r="302" spans="1:65" s="2" customFormat="1" ht="33" customHeight="1">
      <c r="A302" s="36"/>
      <c r="B302" s="37"/>
      <c r="C302" s="237" t="s">
        <v>456</v>
      </c>
      <c r="D302" s="237" t="s">
        <v>356</v>
      </c>
      <c r="E302" s="238" t="s">
        <v>1128</v>
      </c>
      <c r="F302" s="239" t="s">
        <v>1129</v>
      </c>
      <c r="G302" s="240" t="s">
        <v>212</v>
      </c>
      <c r="H302" s="241">
        <v>2</v>
      </c>
      <c r="I302" s="242"/>
      <c r="J302" s="243">
        <f t="shared" si="0"/>
        <v>0</v>
      </c>
      <c r="K302" s="239" t="s">
        <v>21</v>
      </c>
      <c r="L302" s="244"/>
      <c r="M302" s="245" t="s">
        <v>21</v>
      </c>
      <c r="N302" s="246" t="s">
        <v>46</v>
      </c>
      <c r="O302" s="66"/>
      <c r="P302" s="184">
        <f t="shared" si="1"/>
        <v>0</v>
      </c>
      <c r="Q302" s="184">
        <v>3.7100000000000002E-3</v>
      </c>
      <c r="R302" s="184">
        <f t="shared" si="2"/>
        <v>7.4200000000000004E-3</v>
      </c>
      <c r="S302" s="184">
        <v>0</v>
      </c>
      <c r="T302" s="185">
        <f t="shared" si="3"/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6" t="s">
        <v>187</v>
      </c>
      <c r="AT302" s="186" t="s">
        <v>356</v>
      </c>
      <c r="AU302" s="186" t="s">
        <v>85</v>
      </c>
      <c r="AY302" s="19" t="s">
        <v>130</v>
      </c>
      <c r="BE302" s="187">
        <f t="shared" si="4"/>
        <v>0</v>
      </c>
      <c r="BF302" s="187">
        <f t="shared" si="5"/>
        <v>0</v>
      </c>
      <c r="BG302" s="187">
        <f t="shared" si="6"/>
        <v>0</v>
      </c>
      <c r="BH302" s="187">
        <f t="shared" si="7"/>
        <v>0</v>
      </c>
      <c r="BI302" s="187">
        <f t="shared" si="8"/>
        <v>0</v>
      </c>
      <c r="BJ302" s="19" t="s">
        <v>83</v>
      </c>
      <c r="BK302" s="187">
        <f t="shared" si="9"/>
        <v>0</v>
      </c>
      <c r="BL302" s="19" t="s">
        <v>137</v>
      </c>
      <c r="BM302" s="186" t="s">
        <v>1130</v>
      </c>
    </row>
    <row r="303" spans="1:65" s="2" customFormat="1" ht="33" customHeight="1">
      <c r="A303" s="36"/>
      <c r="B303" s="37"/>
      <c r="C303" s="237" t="s">
        <v>463</v>
      </c>
      <c r="D303" s="237" t="s">
        <v>356</v>
      </c>
      <c r="E303" s="238" t="s">
        <v>1131</v>
      </c>
      <c r="F303" s="239" t="s">
        <v>1132</v>
      </c>
      <c r="G303" s="240" t="s">
        <v>212</v>
      </c>
      <c r="H303" s="241">
        <v>2</v>
      </c>
      <c r="I303" s="242"/>
      <c r="J303" s="243">
        <f t="shared" si="0"/>
        <v>0</v>
      </c>
      <c r="K303" s="239" t="s">
        <v>21</v>
      </c>
      <c r="L303" s="244"/>
      <c r="M303" s="245" t="s">
        <v>21</v>
      </c>
      <c r="N303" s="246" t="s">
        <v>46</v>
      </c>
      <c r="O303" s="66"/>
      <c r="P303" s="184">
        <f t="shared" si="1"/>
        <v>0</v>
      </c>
      <c r="Q303" s="184">
        <v>5.0400000000000002E-3</v>
      </c>
      <c r="R303" s="184">
        <f t="shared" si="2"/>
        <v>1.008E-2</v>
      </c>
      <c r="S303" s="184">
        <v>0</v>
      </c>
      <c r="T303" s="185">
        <f t="shared" si="3"/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186" t="s">
        <v>187</v>
      </c>
      <c r="AT303" s="186" t="s">
        <v>356</v>
      </c>
      <c r="AU303" s="186" t="s">
        <v>85</v>
      </c>
      <c r="AY303" s="19" t="s">
        <v>130</v>
      </c>
      <c r="BE303" s="187">
        <f t="shared" si="4"/>
        <v>0</v>
      </c>
      <c r="BF303" s="187">
        <f t="shared" si="5"/>
        <v>0</v>
      </c>
      <c r="BG303" s="187">
        <f t="shared" si="6"/>
        <v>0</v>
      </c>
      <c r="BH303" s="187">
        <f t="shared" si="7"/>
        <v>0</v>
      </c>
      <c r="BI303" s="187">
        <f t="shared" si="8"/>
        <v>0</v>
      </c>
      <c r="BJ303" s="19" t="s">
        <v>83</v>
      </c>
      <c r="BK303" s="187">
        <f t="shared" si="9"/>
        <v>0</v>
      </c>
      <c r="BL303" s="19" t="s">
        <v>137</v>
      </c>
      <c r="BM303" s="186" t="s">
        <v>1133</v>
      </c>
    </row>
    <row r="304" spans="1:65" s="2" customFormat="1" ht="44.25" customHeight="1">
      <c r="A304" s="36"/>
      <c r="B304" s="37"/>
      <c r="C304" s="175" t="s">
        <v>468</v>
      </c>
      <c r="D304" s="175" t="s">
        <v>132</v>
      </c>
      <c r="E304" s="176" t="s">
        <v>1134</v>
      </c>
      <c r="F304" s="177" t="s">
        <v>1135</v>
      </c>
      <c r="G304" s="178" t="s">
        <v>212</v>
      </c>
      <c r="H304" s="179">
        <v>2</v>
      </c>
      <c r="I304" s="180"/>
      <c r="J304" s="181">
        <f t="shared" si="0"/>
        <v>0</v>
      </c>
      <c r="K304" s="177" t="s">
        <v>136</v>
      </c>
      <c r="L304" s="41"/>
      <c r="M304" s="182" t="s">
        <v>21</v>
      </c>
      <c r="N304" s="183" t="s">
        <v>46</v>
      </c>
      <c r="O304" s="66"/>
      <c r="P304" s="184">
        <f t="shared" si="1"/>
        <v>0</v>
      </c>
      <c r="Q304" s="184">
        <v>1.7099999999999999E-3</v>
      </c>
      <c r="R304" s="184">
        <f t="shared" si="2"/>
        <v>3.4199999999999999E-3</v>
      </c>
      <c r="S304" s="184">
        <v>0</v>
      </c>
      <c r="T304" s="185">
        <f t="shared" si="3"/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6" t="s">
        <v>137</v>
      </c>
      <c r="AT304" s="186" t="s">
        <v>132</v>
      </c>
      <c r="AU304" s="186" t="s">
        <v>85</v>
      </c>
      <c r="AY304" s="19" t="s">
        <v>130</v>
      </c>
      <c r="BE304" s="187">
        <f t="shared" si="4"/>
        <v>0</v>
      </c>
      <c r="BF304" s="187">
        <f t="shared" si="5"/>
        <v>0</v>
      </c>
      <c r="BG304" s="187">
        <f t="shared" si="6"/>
        <v>0</v>
      </c>
      <c r="BH304" s="187">
        <f t="shared" si="7"/>
        <v>0</v>
      </c>
      <c r="BI304" s="187">
        <f t="shared" si="8"/>
        <v>0</v>
      </c>
      <c r="BJ304" s="19" t="s">
        <v>83</v>
      </c>
      <c r="BK304" s="187">
        <f t="shared" si="9"/>
        <v>0</v>
      </c>
      <c r="BL304" s="19" t="s">
        <v>137</v>
      </c>
      <c r="BM304" s="186" t="s">
        <v>1136</v>
      </c>
    </row>
    <row r="305" spans="1:65" s="2" customFormat="1" ht="11.25">
      <c r="A305" s="36"/>
      <c r="B305" s="37"/>
      <c r="C305" s="38"/>
      <c r="D305" s="188" t="s">
        <v>139</v>
      </c>
      <c r="E305" s="38"/>
      <c r="F305" s="189" t="s">
        <v>1137</v>
      </c>
      <c r="G305" s="38"/>
      <c r="H305" s="38"/>
      <c r="I305" s="190"/>
      <c r="J305" s="38"/>
      <c r="K305" s="38"/>
      <c r="L305" s="41"/>
      <c r="M305" s="191"/>
      <c r="N305" s="192"/>
      <c r="O305" s="66"/>
      <c r="P305" s="66"/>
      <c r="Q305" s="66"/>
      <c r="R305" s="66"/>
      <c r="S305" s="66"/>
      <c r="T305" s="67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9" t="s">
        <v>139</v>
      </c>
      <c r="AU305" s="19" t="s">
        <v>85</v>
      </c>
    </row>
    <row r="306" spans="1:65" s="2" customFormat="1" ht="16.5" customHeight="1">
      <c r="A306" s="36"/>
      <c r="B306" s="37"/>
      <c r="C306" s="237" t="s">
        <v>473</v>
      </c>
      <c r="D306" s="237" t="s">
        <v>356</v>
      </c>
      <c r="E306" s="238" t="s">
        <v>1138</v>
      </c>
      <c r="F306" s="239" t="s">
        <v>1139</v>
      </c>
      <c r="G306" s="240" t="s">
        <v>212</v>
      </c>
      <c r="H306" s="241">
        <v>2</v>
      </c>
      <c r="I306" s="242"/>
      <c r="J306" s="243">
        <f>ROUND(I306*H306,2)</f>
        <v>0</v>
      </c>
      <c r="K306" s="239" t="s">
        <v>21</v>
      </c>
      <c r="L306" s="244"/>
      <c r="M306" s="245" t="s">
        <v>21</v>
      </c>
      <c r="N306" s="246" t="s">
        <v>46</v>
      </c>
      <c r="O306" s="66"/>
      <c r="P306" s="184">
        <f>O306*H306</f>
        <v>0</v>
      </c>
      <c r="Q306" s="184">
        <v>1.6E-2</v>
      </c>
      <c r="R306" s="184">
        <f>Q306*H306</f>
        <v>3.2000000000000001E-2</v>
      </c>
      <c r="S306" s="184">
        <v>0</v>
      </c>
      <c r="T306" s="185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6" t="s">
        <v>187</v>
      </c>
      <c r="AT306" s="186" t="s">
        <v>356</v>
      </c>
      <c r="AU306" s="186" t="s">
        <v>85</v>
      </c>
      <c r="AY306" s="19" t="s">
        <v>130</v>
      </c>
      <c r="BE306" s="187">
        <f>IF(N306="základní",J306,0)</f>
        <v>0</v>
      </c>
      <c r="BF306" s="187">
        <f>IF(N306="snížená",J306,0)</f>
        <v>0</v>
      </c>
      <c r="BG306" s="187">
        <f>IF(N306="zákl. přenesená",J306,0)</f>
        <v>0</v>
      </c>
      <c r="BH306" s="187">
        <f>IF(N306="sníž. přenesená",J306,0)</f>
        <v>0</v>
      </c>
      <c r="BI306" s="187">
        <f>IF(N306="nulová",J306,0)</f>
        <v>0</v>
      </c>
      <c r="BJ306" s="19" t="s">
        <v>83</v>
      </c>
      <c r="BK306" s="187">
        <f>ROUND(I306*H306,2)</f>
        <v>0</v>
      </c>
      <c r="BL306" s="19" t="s">
        <v>137</v>
      </c>
      <c r="BM306" s="186" t="s">
        <v>1140</v>
      </c>
    </row>
    <row r="307" spans="1:65" s="2" customFormat="1" ht="55.5" customHeight="1">
      <c r="A307" s="36"/>
      <c r="B307" s="37"/>
      <c r="C307" s="175" t="s">
        <v>477</v>
      </c>
      <c r="D307" s="175" t="s">
        <v>132</v>
      </c>
      <c r="E307" s="176" t="s">
        <v>496</v>
      </c>
      <c r="F307" s="177" t="s">
        <v>497</v>
      </c>
      <c r="G307" s="178" t="s">
        <v>212</v>
      </c>
      <c r="H307" s="179">
        <v>1</v>
      </c>
      <c r="I307" s="180"/>
      <c r="J307" s="181">
        <f>ROUND(I307*H307,2)</f>
        <v>0</v>
      </c>
      <c r="K307" s="177" t="s">
        <v>136</v>
      </c>
      <c r="L307" s="41"/>
      <c r="M307" s="182" t="s">
        <v>21</v>
      </c>
      <c r="N307" s="183" t="s">
        <v>46</v>
      </c>
      <c r="O307" s="66"/>
      <c r="P307" s="184">
        <f>O307*H307</f>
        <v>0</v>
      </c>
      <c r="Q307" s="184">
        <v>2.1000000000000001E-4</v>
      </c>
      <c r="R307" s="184">
        <f>Q307*H307</f>
        <v>2.1000000000000001E-4</v>
      </c>
      <c r="S307" s="184">
        <v>0</v>
      </c>
      <c r="T307" s="185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86" t="s">
        <v>137</v>
      </c>
      <c r="AT307" s="186" t="s">
        <v>132</v>
      </c>
      <c r="AU307" s="186" t="s">
        <v>85</v>
      </c>
      <c r="AY307" s="19" t="s">
        <v>130</v>
      </c>
      <c r="BE307" s="187">
        <f>IF(N307="základní",J307,0)</f>
        <v>0</v>
      </c>
      <c r="BF307" s="187">
        <f>IF(N307="snížená",J307,0)</f>
        <v>0</v>
      </c>
      <c r="BG307" s="187">
        <f>IF(N307="zákl. přenesená",J307,0)</f>
        <v>0</v>
      </c>
      <c r="BH307" s="187">
        <f>IF(N307="sníž. přenesená",J307,0)</f>
        <v>0</v>
      </c>
      <c r="BI307" s="187">
        <f>IF(N307="nulová",J307,0)</f>
        <v>0</v>
      </c>
      <c r="BJ307" s="19" t="s">
        <v>83</v>
      </c>
      <c r="BK307" s="187">
        <f>ROUND(I307*H307,2)</f>
        <v>0</v>
      </c>
      <c r="BL307" s="19" t="s">
        <v>137</v>
      </c>
      <c r="BM307" s="186" t="s">
        <v>1141</v>
      </c>
    </row>
    <row r="308" spans="1:65" s="2" customFormat="1" ht="11.25">
      <c r="A308" s="36"/>
      <c r="B308" s="37"/>
      <c r="C308" s="38"/>
      <c r="D308" s="188" t="s">
        <v>139</v>
      </c>
      <c r="E308" s="38"/>
      <c r="F308" s="189" t="s">
        <v>499</v>
      </c>
      <c r="G308" s="38"/>
      <c r="H308" s="38"/>
      <c r="I308" s="190"/>
      <c r="J308" s="38"/>
      <c r="K308" s="38"/>
      <c r="L308" s="41"/>
      <c r="M308" s="191"/>
      <c r="N308" s="192"/>
      <c r="O308" s="66"/>
      <c r="P308" s="66"/>
      <c r="Q308" s="66"/>
      <c r="R308" s="66"/>
      <c r="S308" s="66"/>
      <c r="T308" s="67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9" t="s">
        <v>139</v>
      </c>
      <c r="AU308" s="19" t="s">
        <v>85</v>
      </c>
    </row>
    <row r="309" spans="1:65" s="2" customFormat="1" ht="24.2" customHeight="1">
      <c r="A309" s="36"/>
      <c r="B309" s="37"/>
      <c r="C309" s="237" t="s">
        <v>481</v>
      </c>
      <c r="D309" s="237" t="s">
        <v>356</v>
      </c>
      <c r="E309" s="238" t="s">
        <v>501</v>
      </c>
      <c r="F309" s="239" t="s">
        <v>502</v>
      </c>
      <c r="G309" s="240" t="s">
        <v>212</v>
      </c>
      <c r="H309" s="241">
        <v>1</v>
      </c>
      <c r="I309" s="242"/>
      <c r="J309" s="243">
        <f>ROUND(I309*H309,2)</f>
        <v>0</v>
      </c>
      <c r="K309" s="239" t="s">
        <v>21</v>
      </c>
      <c r="L309" s="244"/>
      <c r="M309" s="245" t="s">
        <v>21</v>
      </c>
      <c r="N309" s="246" t="s">
        <v>46</v>
      </c>
      <c r="O309" s="66"/>
      <c r="P309" s="184">
        <f>O309*H309</f>
        <v>0</v>
      </c>
      <c r="Q309" s="184">
        <v>2.0000000000000001E-4</v>
      </c>
      <c r="R309" s="184">
        <f>Q309*H309</f>
        <v>2.0000000000000001E-4</v>
      </c>
      <c r="S309" s="184">
        <v>0</v>
      </c>
      <c r="T309" s="185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86" t="s">
        <v>187</v>
      </c>
      <c r="AT309" s="186" t="s">
        <v>356</v>
      </c>
      <c r="AU309" s="186" t="s">
        <v>85</v>
      </c>
      <c r="AY309" s="19" t="s">
        <v>130</v>
      </c>
      <c r="BE309" s="187">
        <f>IF(N309="základní",J309,0)</f>
        <v>0</v>
      </c>
      <c r="BF309" s="187">
        <f>IF(N309="snížená",J309,0)</f>
        <v>0</v>
      </c>
      <c r="BG309" s="187">
        <f>IF(N309="zákl. přenesená",J309,0)</f>
        <v>0</v>
      </c>
      <c r="BH309" s="187">
        <f>IF(N309="sníž. přenesená",J309,0)</f>
        <v>0</v>
      </c>
      <c r="BI309" s="187">
        <f>IF(N309="nulová",J309,0)</f>
        <v>0</v>
      </c>
      <c r="BJ309" s="19" t="s">
        <v>83</v>
      </c>
      <c r="BK309" s="187">
        <f>ROUND(I309*H309,2)</f>
        <v>0</v>
      </c>
      <c r="BL309" s="19" t="s">
        <v>137</v>
      </c>
      <c r="BM309" s="186" t="s">
        <v>1142</v>
      </c>
    </row>
    <row r="310" spans="1:65" s="2" customFormat="1" ht="44.25" customHeight="1">
      <c r="A310" s="36"/>
      <c r="B310" s="37"/>
      <c r="C310" s="175" t="s">
        <v>486</v>
      </c>
      <c r="D310" s="175" t="s">
        <v>132</v>
      </c>
      <c r="E310" s="176" t="s">
        <v>505</v>
      </c>
      <c r="F310" s="177" t="s">
        <v>506</v>
      </c>
      <c r="G310" s="178" t="s">
        <v>212</v>
      </c>
      <c r="H310" s="179">
        <v>1</v>
      </c>
      <c r="I310" s="180"/>
      <c r="J310" s="181">
        <f>ROUND(I310*H310,2)</f>
        <v>0</v>
      </c>
      <c r="K310" s="177" t="s">
        <v>136</v>
      </c>
      <c r="L310" s="41"/>
      <c r="M310" s="182" t="s">
        <v>21</v>
      </c>
      <c r="N310" s="183" t="s">
        <v>46</v>
      </c>
      <c r="O310" s="66"/>
      <c r="P310" s="184">
        <f>O310*H310</f>
        <v>0</v>
      </c>
      <c r="Q310" s="184">
        <v>1.67E-3</v>
      </c>
      <c r="R310" s="184">
        <f>Q310*H310</f>
        <v>1.67E-3</v>
      </c>
      <c r="S310" s="184">
        <v>0</v>
      </c>
      <c r="T310" s="185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6" t="s">
        <v>137</v>
      </c>
      <c r="AT310" s="186" t="s">
        <v>132</v>
      </c>
      <c r="AU310" s="186" t="s">
        <v>85</v>
      </c>
      <c r="AY310" s="19" t="s">
        <v>130</v>
      </c>
      <c r="BE310" s="187">
        <f>IF(N310="základní",J310,0)</f>
        <v>0</v>
      </c>
      <c r="BF310" s="187">
        <f>IF(N310="snížená",J310,0)</f>
        <v>0</v>
      </c>
      <c r="BG310" s="187">
        <f>IF(N310="zákl. přenesená",J310,0)</f>
        <v>0</v>
      </c>
      <c r="BH310" s="187">
        <f>IF(N310="sníž. přenesená",J310,0)</f>
        <v>0</v>
      </c>
      <c r="BI310" s="187">
        <f>IF(N310="nulová",J310,0)</f>
        <v>0</v>
      </c>
      <c r="BJ310" s="19" t="s">
        <v>83</v>
      </c>
      <c r="BK310" s="187">
        <f>ROUND(I310*H310,2)</f>
        <v>0</v>
      </c>
      <c r="BL310" s="19" t="s">
        <v>137</v>
      </c>
      <c r="BM310" s="186" t="s">
        <v>1143</v>
      </c>
    </row>
    <row r="311" spans="1:65" s="2" customFormat="1" ht="11.25">
      <c r="A311" s="36"/>
      <c r="B311" s="37"/>
      <c r="C311" s="38"/>
      <c r="D311" s="188" t="s">
        <v>139</v>
      </c>
      <c r="E311" s="38"/>
      <c r="F311" s="189" t="s">
        <v>508</v>
      </c>
      <c r="G311" s="38"/>
      <c r="H311" s="38"/>
      <c r="I311" s="190"/>
      <c r="J311" s="38"/>
      <c r="K311" s="38"/>
      <c r="L311" s="41"/>
      <c r="M311" s="191"/>
      <c r="N311" s="192"/>
      <c r="O311" s="66"/>
      <c r="P311" s="66"/>
      <c r="Q311" s="66"/>
      <c r="R311" s="66"/>
      <c r="S311" s="66"/>
      <c r="T311" s="67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139</v>
      </c>
      <c r="AU311" s="19" t="s">
        <v>85</v>
      </c>
    </row>
    <row r="312" spans="1:65" s="2" customFormat="1" ht="16.5" customHeight="1">
      <c r="A312" s="36"/>
      <c r="B312" s="37"/>
      <c r="C312" s="237" t="s">
        <v>491</v>
      </c>
      <c r="D312" s="237" t="s">
        <v>356</v>
      </c>
      <c r="E312" s="238" t="s">
        <v>510</v>
      </c>
      <c r="F312" s="239" t="s">
        <v>511</v>
      </c>
      <c r="G312" s="240" t="s">
        <v>212</v>
      </c>
      <c r="H312" s="241">
        <v>1</v>
      </c>
      <c r="I312" s="242"/>
      <c r="J312" s="243">
        <f>ROUND(I312*H312,2)</f>
        <v>0</v>
      </c>
      <c r="K312" s="239" t="s">
        <v>21</v>
      </c>
      <c r="L312" s="244"/>
      <c r="M312" s="245" t="s">
        <v>21</v>
      </c>
      <c r="N312" s="246" t="s">
        <v>46</v>
      </c>
      <c r="O312" s="66"/>
      <c r="P312" s="184">
        <f>O312*H312</f>
        <v>0</v>
      </c>
      <c r="Q312" s="184">
        <v>9.4999999999999998E-3</v>
      </c>
      <c r="R312" s="184">
        <f>Q312*H312</f>
        <v>9.4999999999999998E-3</v>
      </c>
      <c r="S312" s="184">
        <v>0</v>
      </c>
      <c r="T312" s="185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86" t="s">
        <v>187</v>
      </c>
      <c r="AT312" s="186" t="s">
        <v>356</v>
      </c>
      <c r="AU312" s="186" t="s">
        <v>85</v>
      </c>
      <c r="AY312" s="19" t="s">
        <v>130</v>
      </c>
      <c r="BE312" s="187">
        <f>IF(N312="základní",J312,0)</f>
        <v>0</v>
      </c>
      <c r="BF312" s="187">
        <f>IF(N312="snížená",J312,0)</f>
        <v>0</v>
      </c>
      <c r="BG312" s="187">
        <f>IF(N312="zákl. přenesená",J312,0)</f>
        <v>0</v>
      </c>
      <c r="BH312" s="187">
        <f>IF(N312="sníž. přenesená",J312,0)</f>
        <v>0</v>
      </c>
      <c r="BI312" s="187">
        <f>IF(N312="nulová",J312,0)</f>
        <v>0</v>
      </c>
      <c r="BJ312" s="19" t="s">
        <v>83</v>
      </c>
      <c r="BK312" s="187">
        <f>ROUND(I312*H312,2)</f>
        <v>0</v>
      </c>
      <c r="BL312" s="19" t="s">
        <v>137</v>
      </c>
      <c r="BM312" s="186" t="s">
        <v>1144</v>
      </c>
    </row>
    <row r="313" spans="1:65" s="2" customFormat="1" ht="37.9" customHeight="1">
      <c r="A313" s="36"/>
      <c r="B313" s="37"/>
      <c r="C313" s="175" t="s">
        <v>495</v>
      </c>
      <c r="D313" s="175" t="s">
        <v>132</v>
      </c>
      <c r="E313" s="176" t="s">
        <v>1145</v>
      </c>
      <c r="F313" s="177" t="s">
        <v>1146</v>
      </c>
      <c r="G313" s="178" t="s">
        <v>243</v>
      </c>
      <c r="H313" s="179">
        <v>1010</v>
      </c>
      <c r="I313" s="180"/>
      <c r="J313" s="181">
        <f>ROUND(I313*H313,2)</f>
        <v>0</v>
      </c>
      <c r="K313" s="177" t="s">
        <v>136</v>
      </c>
      <c r="L313" s="41"/>
      <c r="M313" s="182" t="s">
        <v>21</v>
      </c>
      <c r="N313" s="183" t="s">
        <v>46</v>
      </c>
      <c r="O313" s="66"/>
      <c r="P313" s="184">
        <f>O313*H313</f>
        <v>0</v>
      </c>
      <c r="Q313" s="184">
        <v>0</v>
      </c>
      <c r="R313" s="184">
        <f>Q313*H313</f>
        <v>0</v>
      </c>
      <c r="S313" s="184">
        <v>0</v>
      </c>
      <c r="T313" s="185">
        <f>S313*H313</f>
        <v>0</v>
      </c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R313" s="186" t="s">
        <v>137</v>
      </c>
      <c r="AT313" s="186" t="s">
        <v>132</v>
      </c>
      <c r="AU313" s="186" t="s">
        <v>85</v>
      </c>
      <c r="AY313" s="19" t="s">
        <v>130</v>
      </c>
      <c r="BE313" s="187">
        <f>IF(N313="základní",J313,0)</f>
        <v>0</v>
      </c>
      <c r="BF313" s="187">
        <f>IF(N313="snížená",J313,0)</f>
        <v>0</v>
      </c>
      <c r="BG313" s="187">
        <f>IF(N313="zákl. přenesená",J313,0)</f>
        <v>0</v>
      </c>
      <c r="BH313" s="187">
        <f>IF(N313="sníž. přenesená",J313,0)</f>
        <v>0</v>
      </c>
      <c r="BI313" s="187">
        <f>IF(N313="nulová",J313,0)</f>
        <v>0</v>
      </c>
      <c r="BJ313" s="19" t="s">
        <v>83</v>
      </c>
      <c r="BK313" s="187">
        <f>ROUND(I313*H313,2)</f>
        <v>0</v>
      </c>
      <c r="BL313" s="19" t="s">
        <v>137</v>
      </c>
      <c r="BM313" s="186" t="s">
        <v>1147</v>
      </c>
    </row>
    <row r="314" spans="1:65" s="2" customFormat="1" ht="11.25">
      <c r="A314" s="36"/>
      <c r="B314" s="37"/>
      <c r="C314" s="38"/>
      <c r="D314" s="188" t="s">
        <v>139</v>
      </c>
      <c r="E314" s="38"/>
      <c r="F314" s="189" t="s">
        <v>1148</v>
      </c>
      <c r="G314" s="38"/>
      <c r="H314" s="38"/>
      <c r="I314" s="190"/>
      <c r="J314" s="38"/>
      <c r="K314" s="38"/>
      <c r="L314" s="41"/>
      <c r="M314" s="191"/>
      <c r="N314" s="192"/>
      <c r="O314" s="66"/>
      <c r="P314" s="66"/>
      <c r="Q314" s="66"/>
      <c r="R314" s="66"/>
      <c r="S314" s="66"/>
      <c r="T314" s="67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T314" s="19" t="s">
        <v>139</v>
      </c>
      <c r="AU314" s="19" t="s">
        <v>85</v>
      </c>
    </row>
    <row r="315" spans="1:65" s="13" customFormat="1" ht="11.25">
      <c r="B315" s="193"/>
      <c r="C315" s="194"/>
      <c r="D315" s="195" t="s">
        <v>141</v>
      </c>
      <c r="E315" s="196" t="s">
        <v>21</v>
      </c>
      <c r="F315" s="197" t="s">
        <v>1149</v>
      </c>
      <c r="G315" s="194"/>
      <c r="H315" s="198">
        <v>1010</v>
      </c>
      <c r="I315" s="199"/>
      <c r="J315" s="194"/>
      <c r="K315" s="194"/>
      <c r="L315" s="200"/>
      <c r="M315" s="201"/>
      <c r="N315" s="202"/>
      <c r="O315" s="202"/>
      <c r="P315" s="202"/>
      <c r="Q315" s="202"/>
      <c r="R315" s="202"/>
      <c r="S315" s="202"/>
      <c r="T315" s="203"/>
      <c r="AT315" s="204" t="s">
        <v>141</v>
      </c>
      <c r="AU315" s="204" t="s">
        <v>85</v>
      </c>
      <c r="AV315" s="13" t="s">
        <v>85</v>
      </c>
      <c r="AW315" s="13" t="s">
        <v>36</v>
      </c>
      <c r="AX315" s="13" t="s">
        <v>83</v>
      </c>
      <c r="AY315" s="204" t="s">
        <v>130</v>
      </c>
    </row>
    <row r="316" spans="1:65" s="2" customFormat="1" ht="33" customHeight="1">
      <c r="A316" s="36"/>
      <c r="B316" s="37"/>
      <c r="C316" s="237" t="s">
        <v>500</v>
      </c>
      <c r="D316" s="237" t="s">
        <v>356</v>
      </c>
      <c r="E316" s="238" t="s">
        <v>1150</v>
      </c>
      <c r="F316" s="239" t="s">
        <v>1151</v>
      </c>
      <c r="G316" s="240" t="s">
        <v>243</v>
      </c>
      <c r="H316" s="241">
        <v>1025.1500000000001</v>
      </c>
      <c r="I316" s="242"/>
      <c r="J316" s="243">
        <f>ROUND(I316*H316,2)</f>
        <v>0</v>
      </c>
      <c r="K316" s="239" t="s">
        <v>21</v>
      </c>
      <c r="L316" s="244"/>
      <c r="M316" s="245" t="s">
        <v>21</v>
      </c>
      <c r="N316" s="246" t="s">
        <v>46</v>
      </c>
      <c r="O316" s="66"/>
      <c r="P316" s="184">
        <f>O316*H316</f>
        <v>0</v>
      </c>
      <c r="Q316" s="184">
        <v>2.1199999999999999E-3</v>
      </c>
      <c r="R316" s="184">
        <f>Q316*H316</f>
        <v>2.1733180000000001</v>
      </c>
      <c r="S316" s="184">
        <v>0</v>
      </c>
      <c r="T316" s="185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6" t="s">
        <v>187</v>
      </c>
      <c r="AT316" s="186" t="s">
        <v>356</v>
      </c>
      <c r="AU316" s="186" t="s">
        <v>85</v>
      </c>
      <c r="AY316" s="19" t="s">
        <v>130</v>
      </c>
      <c r="BE316" s="187">
        <f>IF(N316="základní",J316,0)</f>
        <v>0</v>
      </c>
      <c r="BF316" s="187">
        <f>IF(N316="snížená",J316,0)</f>
        <v>0</v>
      </c>
      <c r="BG316" s="187">
        <f>IF(N316="zákl. přenesená",J316,0)</f>
        <v>0</v>
      </c>
      <c r="BH316" s="187">
        <f>IF(N316="sníž. přenesená",J316,0)</f>
        <v>0</v>
      </c>
      <c r="BI316" s="187">
        <f>IF(N316="nulová",J316,0)</f>
        <v>0</v>
      </c>
      <c r="BJ316" s="19" t="s">
        <v>83</v>
      </c>
      <c r="BK316" s="187">
        <f>ROUND(I316*H316,2)</f>
        <v>0</v>
      </c>
      <c r="BL316" s="19" t="s">
        <v>137</v>
      </c>
      <c r="BM316" s="186" t="s">
        <v>1152</v>
      </c>
    </row>
    <row r="317" spans="1:65" s="13" customFormat="1" ht="11.25">
      <c r="B317" s="193"/>
      <c r="C317" s="194"/>
      <c r="D317" s="195" t="s">
        <v>141</v>
      </c>
      <c r="E317" s="194"/>
      <c r="F317" s="197" t="s">
        <v>1153</v>
      </c>
      <c r="G317" s="194"/>
      <c r="H317" s="198">
        <v>1025.1500000000001</v>
      </c>
      <c r="I317" s="199"/>
      <c r="J317" s="194"/>
      <c r="K317" s="194"/>
      <c r="L317" s="200"/>
      <c r="M317" s="201"/>
      <c r="N317" s="202"/>
      <c r="O317" s="202"/>
      <c r="P317" s="202"/>
      <c r="Q317" s="202"/>
      <c r="R317" s="202"/>
      <c r="S317" s="202"/>
      <c r="T317" s="203"/>
      <c r="AT317" s="204" t="s">
        <v>141</v>
      </c>
      <c r="AU317" s="204" t="s">
        <v>85</v>
      </c>
      <c r="AV317" s="13" t="s">
        <v>85</v>
      </c>
      <c r="AW317" s="13" t="s">
        <v>4</v>
      </c>
      <c r="AX317" s="13" t="s">
        <v>83</v>
      </c>
      <c r="AY317" s="204" t="s">
        <v>130</v>
      </c>
    </row>
    <row r="318" spans="1:65" s="2" customFormat="1" ht="37.9" customHeight="1">
      <c r="A318" s="36"/>
      <c r="B318" s="37"/>
      <c r="C318" s="175" t="s">
        <v>504</v>
      </c>
      <c r="D318" s="175" t="s">
        <v>132</v>
      </c>
      <c r="E318" s="176" t="s">
        <v>1154</v>
      </c>
      <c r="F318" s="177" t="s">
        <v>1155</v>
      </c>
      <c r="G318" s="178" t="s">
        <v>243</v>
      </c>
      <c r="H318" s="179">
        <v>14</v>
      </c>
      <c r="I318" s="180"/>
      <c r="J318" s="181">
        <f>ROUND(I318*H318,2)</f>
        <v>0</v>
      </c>
      <c r="K318" s="177" t="s">
        <v>136</v>
      </c>
      <c r="L318" s="41"/>
      <c r="M318" s="182" t="s">
        <v>21</v>
      </c>
      <c r="N318" s="183" t="s">
        <v>46</v>
      </c>
      <c r="O318" s="66"/>
      <c r="P318" s="184">
        <f>O318*H318</f>
        <v>0</v>
      </c>
      <c r="Q318" s="184">
        <v>0</v>
      </c>
      <c r="R318" s="184">
        <f>Q318*H318</f>
        <v>0</v>
      </c>
      <c r="S318" s="184">
        <v>0</v>
      </c>
      <c r="T318" s="185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6" t="s">
        <v>137</v>
      </c>
      <c r="AT318" s="186" t="s">
        <v>132</v>
      </c>
      <c r="AU318" s="186" t="s">
        <v>85</v>
      </c>
      <c r="AY318" s="19" t="s">
        <v>130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9" t="s">
        <v>83</v>
      </c>
      <c r="BK318" s="187">
        <f>ROUND(I318*H318,2)</f>
        <v>0</v>
      </c>
      <c r="BL318" s="19" t="s">
        <v>137</v>
      </c>
      <c r="BM318" s="186" t="s">
        <v>1156</v>
      </c>
    </row>
    <row r="319" spans="1:65" s="2" customFormat="1" ht="11.25">
      <c r="A319" s="36"/>
      <c r="B319" s="37"/>
      <c r="C319" s="38"/>
      <c r="D319" s="188" t="s">
        <v>139</v>
      </c>
      <c r="E319" s="38"/>
      <c r="F319" s="189" t="s">
        <v>1157</v>
      </c>
      <c r="G319" s="38"/>
      <c r="H319" s="38"/>
      <c r="I319" s="190"/>
      <c r="J319" s="38"/>
      <c r="K319" s="38"/>
      <c r="L319" s="41"/>
      <c r="M319" s="191"/>
      <c r="N319" s="192"/>
      <c r="O319" s="66"/>
      <c r="P319" s="66"/>
      <c r="Q319" s="66"/>
      <c r="R319" s="66"/>
      <c r="S319" s="66"/>
      <c r="T319" s="67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9" t="s">
        <v>139</v>
      </c>
      <c r="AU319" s="19" t="s">
        <v>85</v>
      </c>
    </row>
    <row r="320" spans="1:65" s="13" customFormat="1" ht="11.25">
      <c r="B320" s="193"/>
      <c r="C320" s="194"/>
      <c r="D320" s="195" t="s">
        <v>141</v>
      </c>
      <c r="E320" s="196" t="s">
        <v>21</v>
      </c>
      <c r="F320" s="197" t="s">
        <v>1158</v>
      </c>
      <c r="G320" s="194"/>
      <c r="H320" s="198">
        <v>14</v>
      </c>
      <c r="I320" s="199"/>
      <c r="J320" s="194"/>
      <c r="K320" s="194"/>
      <c r="L320" s="200"/>
      <c r="M320" s="201"/>
      <c r="N320" s="202"/>
      <c r="O320" s="202"/>
      <c r="P320" s="202"/>
      <c r="Q320" s="202"/>
      <c r="R320" s="202"/>
      <c r="S320" s="202"/>
      <c r="T320" s="203"/>
      <c r="AT320" s="204" t="s">
        <v>141</v>
      </c>
      <c r="AU320" s="204" t="s">
        <v>85</v>
      </c>
      <c r="AV320" s="13" t="s">
        <v>85</v>
      </c>
      <c r="AW320" s="13" t="s">
        <v>36</v>
      </c>
      <c r="AX320" s="13" t="s">
        <v>83</v>
      </c>
      <c r="AY320" s="204" t="s">
        <v>130</v>
      </c>
    </row>
    <row r="321" spans="1:65" s="2" customFormat="1" ht="21.75" customHeight="1">
      <c r="A321" s="36"/>
      <c r="B321" s="37"/>
      <c r="C321" s="237" t="s">
        <v>509</v>
      </c>
      <c r="D321" s="237" t="s">
        <v>356</v>
      </c>
      <c r="E321" s="238" t="s">
        <v>1159</v>
      </c>
      <c r="F321" s="239" t="s">
        <v>1160</v>
      </c>
      <c r="G321" s="240" t="s">
        <v>243</v>
      </c>
      <c r="H321" s="241">
        <v>14.21</v>
      </c>
      <c r="I321" s="242"/>
      <c r="J321" s="243">
        <f>ROUND(I321*H321,2)</f>
        <v>0</v>
      </c>
      <c r="K321" s="239" t="s">
        <v>136</v>
      </c>
      <c r="L321" s="244"/>
      <c r="M321" s="245" t="s">
        <v>21</v>
      </c>
      <c r="N321" s="246" t="s">
        <v>46</v>
      </c>
      <c r="O321" s="66"/>
      <c r="P321" s="184">
        <f>O321*H321</f>
        <v>0</v>
      </c>
      <c r="Q321" s="184">
        <v>7.1199999999999996E-3</v>
      </c>
      <c r="R321" s="184">
        <f>Q321*H321</f>
        <v>0.10117520000000001</v>
      </c>
      <c r="S321" s="184">
        <v>0</v>
      </c>
      <c r="T321" s="185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86" t="s">
        <v>187</v>
      </c>
      <c r="AT321" s="186" t="s">
        <v>356</v>
      </c>
      <c r="AU321" s="186" t="s">
        <v>85</v>
      </c>
      <c r="AY321" s="19" t="s">
        <v>130</v>
      </c>
      <c r="BE321" s="187">
        <f>IF(N321="základní",J321,0)</f>
        <v>0</v>
      </c>
      <c r="BF321" s="187">
        <f>IF(N321="snížená",J321,0)</f>
        <v>0</v>
      </c>
      <c r="BG321" s="187">
        <f>IF(N321="zákl. přenesená",J321,0)</f>
        <v>0</v>
      </c>
      <c r="BH321" s="187">
        <f>IF(N321="sníž. přenesená",J321,0)</f>
        <v>0</v>
      </c>
      <c r="BI321" s="187">
        <f>IF(N321="nulová",J321,0)</f>
        <v>0</v>
      </c>
      <c r="BJ321" s="19" t="s">
        <v>83</v>
      </c>
      <c r="BK321" s="187">
        <f>ROUND(I321*H321,2)</f>
        <v>0</v>
      </c>
      <c r="BL321" s="19" t="s">
        <v>137</v>
      </c>
      <c r="BM321" s="186" t="s">
        <v>1161</v>
      </c>
    </row>
    <row r="322" spans="1:65" s="13" customFormat="1" ht="11.25">
      <c r="B322" s="193"/>
      <c r="C322" s="194"/>
      <c r="D322" s="195" t="s">
        <v>141</v>
      </c>
      <c r="E322" s="194"/>
      <c r="F322" s="197" t="s">
        <v>1162</v>
      </c>
      <c r="G322" s="194"/>
      <c r="H322" s="198">
        <v>14.21</v>
      </c>
      <c r="I322" s="199"/>
      <c r="J322" s="194"/>
      <c r="K322" s="194"/>
      <c r="L322" s="200"/>
      <c r="M322" s="201"/>
      <c r="N322" s="202"/>
      <c r="O322" s="202"/>
      <c r="P322" s="202"/>
      <c r="Q322" s="202"/>
      <c r="R322" s="202"/>
      <c r="S322" s="202"/>
      <c r="T322" s="203"/>
      <c r="AT322" s="204" t="s">
        <v>141</v>
      </c>
      <c r="AU322" s="204" t="s">
        <v>85</v>
      </c>
      <c r="AV322" s="13" t="s">
        <v>85</v>
      </c>
      <c r="AW322" s="13" t="s">
        <v>4</v>
      </c>
      <c r="AX322" s="13" t="s">
        <v>83</v>
      </c>
      <c r="AY322" s="204" t="s">
        <v>130</v>
      </c>
    </row>
    <row r="323" spans="1:65" s="2" customFormat="1" ht="44.25" customHeight="1">
      <c r="A323" s="36"/>
      <c r="B323" s="37"/>
      <c r="C323" s="175" t="s">
        <v>513</v>
      </c>
      <c r="D323" s="175" t="s">
        <v>132</v>
      </c>
      <c r="E323" s="176" t="s">
        <v>1163</v>
      </c>
      <c r="F323" s="177" t="s">
        <v>1164</v>
      </c>
      <c r="G323" s="178" t="s">
        <v>212</v>
      </c>
      <c r="H323" s="179">
        <v>36</v>
      </c>
      <c r="I323" s="180"/>
      <c r="J323" s="181">
        <f>ROUND(I323*H323,2)</f>
        <v>0</v>
      </c>
      <c r="K323" s="177" t="s">
        <v>136</v>
      </c>
      <c r="L323" s="41"/>
      <c r="M323" s="182" t="s">
        <v>21</v>
      </c>
      <c r="N323" s="183" t="s">
        <v>46</v>
      </c>
      <c r="O323" s="66"/>
      <c r="P323" s="184">
        <f>O323*H323</f>
        <v>0</v>
      </c>
      <c r="Q323" s="184">
        <v>0</v>
      </c>
      <c r="R323" s="184">
        <f>Q323*H323</f>
        <v>0</v>
      </c>
      <c r="S323" s="184">
        <v>0</v>
      </c>
      <c r="T323" s="185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6" t="s">
        <v>137</v>
      </c>
      <c r="AT323" s="186" t="s">
        <v>132</v>
      </c>
      <c r="AU323" s="186" t="s">
        <v>85</v>
      </c>
      <c r="AY323" s="19" t="s">
        <v>130</v>
      </c>
      <c r="BE323" s="187">
        <f>IF(N323="základní",J323,0)</f>
        <v>0</v>
      </c>
      <c r="BF323" s="187">
        <f>IF(N323="snížená",J323,0)</f>
        <v>0</v>
      </c>
      <c r="BG323" s="187">
        <f>IF(N323="zákl. přenesená",J323,0)</f>
        <v>0</v>
      </c>
      <c r="BH323" s="187">
        <f>IF(N323="sníž. přenesená",J323,0)</f>
        <v>0</v>
      </c>
      <c r="BI323" s="187">
        <f>IF(N323="nulová",J323,0)</f>
        <v>0</v>
      </c>
      <c r="BJ323" s="19" t="s">
        <v>83</v>
      </c>
      <c r="BK323" s="187">
        <f>ROUND(I323*H323,2)</f>
        <v>0</v>
      </c>
      <c r="BL323" s="19" t="s">
        <v>137</v>
      </c>
      <c r="BM323" s="186" t="s">
        <v>1165</v>
      </c>
    </row>
    <row r="324" spans="1:65" s="2" customFormat="1" ht="11.25">
      <c r="A324" s="36"/>
      <c r="B324" s="37"/>
      <c r="C324" s="38"/>
      <c r="D324" s="188" t="s">
        <v>139</v>
      </c>
      <c r="E324" s="38"/>
      <c r="F324" s="189" t="s">
        <v>1166</v>
      </c>
      <c r="G324" s="38"/>
      <c r="H324" s="38"/>
      <c r="I324" s="190"/>
      <c r="J324" s="38"/>
      <c r="K324" s="38"/>
      <c r="L324" s="41"/>
      <c r="M324" s="191"/>
      <c r="N324" s="192"/>
      <c r="O324" s="66"/>
      <c r="P324" s="66"/>
      <c r="Q324" s="66"/>
      <c r="R324" s="66"/>
      <c r="S324" s="66"/>
      <c r="T324" s="67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T324" s="19" t="s">
        <v>139</v>
      </c>
      <c r="AU324" s="19" t="s">
        <v>85</v>
      </c>
    </row>
    <row r="325" spans="1:65" s="2" customFormat="1" ht="21.75" customHeight="1">
      <c r="A325" s="36"/>
      <c r="B325" s="37"/>
      <c r="C325" s="237" t="s">
        <v>517</v>
      </c>
      <c r="D325" s="237" t="s">
        <v>356</v>
      </c>
      <c r="E325" s="238" t="s">
        <v>1167</v>
      </c>
      <c r="F325" s="239" t="s">
        <v>1168</v>
      </c>
      <c r="G325" s="240" t="s">
        <v>212</v>
      </c>
      <c r="H325" s="241">
        <v>14</v>
      </c>
      <c r="I325" s="242"/>
      <c r="J325" s="243">
        <f t="shared" ref="J325:J333" si="10">ROUND(I325*H325,2)</f>
        <v>0</v>
      </c>
      <c r="K325" s="239" t="s">
        <v>21</v>
      </c>
      <c r="L325" s="244"/>
      <c r="M325" s="245" t="s">
        <v>21</v>
      </c>
      <c r="N325" s="246" t="s">
        <v>46</v>
      </c>
      <c r="O325" s="66"/>
      <c r="P325" s="184">
        <f t="shared" ref="P325:P333" si="11">O325*H325</f>
        <v>0</v>
      </c>
      <c r="Q325" s="184">
        <v>4.4000000000000002E-4</v>
      </c>
      <c r="R325" s="184">
        <f t="shared" ref="R325:R333" si="12">Q325*H325</f>
        <v>6.1600000000000005E-3</v>
      </c>
      <c r="S325" s="184">
        <v>0</v>
      </c>
      <c r="T325" s="185">
        <f t="shared" ref="T325:T333" si="13"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86" t="s">
        <v>187</v>
      </c>
      <c r="AT325" s="186" t="s">
        <v>356</v>
      </c>
      <c r="AU325" s="186" t="s">
        <v>85</v>
      </c>
      <c r="AY325" s="19" t="s">
        <v>130</v>
      </c>
      <c r="BE325" s="187">
        <f t="shared" ref="BE325:BE333" si="14">IF(N325="základní",J325,0)</f>
        <v>0</v>
      </c>
      <c r="BF325" s="187">
        <f t="shared" ref="BF325:BF333" si="15">IF(N325="snížená",J325,0)</f>
        <v>0</v>
      </c>
      <c r="BG325" s="187">
        <f t="shared" ref="BG325:BG333" si="16">IF(N325="zákl. přenesená",J325,0)</f>
        <v>0</v>
      </c>
      <c r="BH325" s="187">
        <f t="shared" ref="BH325:BH333" si="17">IF(N325="sníž. přenesená",J325,0)</f>
        <v>0</v>
      </c>
      <c r="BI325" s="187">
        <f t="shared" ref="BI325:BI333" si="18">IF(N325="nulová",J325,0)</f>
        <v>0</v>
      </c>
      <c r="BJ325" s="19" t="s">
        <v>83</v>
      </c>
      <c r="BK325" s="187">
        <f t="shared" ref="BK325:BK333" si="19">ROUND(I325*H325,2)</f>
        <v>0</v>
      </c>
      <c r="BL325" s="19" t="s">
        <v>137</v>
      </c>
      <c r="BM325" s="186" t="s">
        <v>1169</v>
      </c>
    </row>
    <row r="326" spans="1:65" s="2" customFormat="1" ht="24.2" customHeight="1">
      <c r="A326" s="36"/>
      <c r="B326" s="37"/>
      <c r="C326" s="237" t="s">
        <v>522</v>
      </c>
      <c r="D326" s="237" t="s">
        <v>356</v>
      </c>
      <c r="E326" s="238" t="s">
        <v>1170</v>
      </c>
      <c r="F326" s="239" t="s">
        <v>1171</v>
      </c>
      <c r="G326" s="240" t="s">
        <v>212</v>
      </c>
      <c r="H326" s="241">
        <v>20</v>
      </c>
      <c r="I326" s="242"/>
      <c r="J326" s="243">
        <f t="shared" si="10"/>
        <v>0</v>
      </c>
      <c r="K326" s="239" t="s">
        <v>21</v>
      </c>
      <c r="L326" s="244"/>
      <c r="M326" s="245" t="s">
        <v>21</v>
      </c>
      <c r="N326" s="246" t="s">
        <v>46</v>
      </c>
      <c r="O326" s="66"/>
      <c r="P326" s="184">
        <f t="shared" si="11"/>
        <v>0</v>
      </c>
      <c r="Q326" s="184">
        <v>4.4000000000000002E-4</v>
      </c>
      <c r="R326" s="184">
        <f t="shared" si="12"/>
        <v>8.8000000000000005E-3</v>
      </c>
      <c r="S326" s="184">
        <v>0</v>
      </c>
      <c r="T326" s="185">
        <f t="shared" si="13"/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6" t="s">
        <v>187</v>
      </c>
      <c r="AT326" s="186" t="s">
        <v>356</v>
      </c>
      <c r="AU326" s="186" t="s">
        <v>85</v>
      </c>
      <c r="AY326" s="19" t="s">
        <v>130</v>
      </c>
      <c r="BE326" s="187">
        <f t="shared" si="14"/>
        <v>0</v>
      </c>
      <c r="BF326" s="187">
        <f t="shared" si="15"/>
        <v>0</v>
      </c>
      <c r="BG326" s="187">
        <f t="shared" si="16"/>
        <v>0</v>
      </c>
      <c r="BH326" s="187">
        <f t="shared" si="17"/>
        <v>0</v>
      </c>
      <c r="BI326" s="187">
        <f t="shared" si="18"/>
        <v>0</v>
      </c>
      <c r="BJ326" s="19" t="s">
        <v>83</v>
      </c>
      <c r="BK326" s="187">
        <f t="shared" si="19"/>
        <v>0</v>
      </c>
      <c r="BL326" s="19" t="s">
        <v>137</v>
      </c>
      <c r="BM326" s="186" t="s">
        <v>1172</v>
      </c>
    </row>
    <row r="327" spans="1:65" s="2" customFormat="1" ht="16.5" customHeight="1">
      <c r="A327" s="36"/>
      <c r="B327" s="37"/>
      <c r="C327" s="237" t="s">
        <v>526</v>
      </c>
      <c r="D327" s="237" t="s">
        <v>356</v>
      </c>
      <c r="E327" s="238" t="s">
        <v>1173</v>
      </c>
      <c r="F327" s="239" t="s">
        <v>1174</v>
      </c>
      <c r="G327" s="240" t="s">
        <v>212</v>
      </c>
      <c r="H327" s="241">
        <v>2</v>
      </c>
      <c r="I327" s="242"/>
      <c r="J327" s="243">
        <f t="shared" si="10"/>
        <v>0</v>
      </c>
      <c r="K327" s="239" t="s">
        <v>21</v>
      </c>
      <c r="L327" s="244"/>
      <c r="M327" s="245" t="s">
        <v>21</v>
      </c>
      <c r="N327" s="246" t="s">
        <v>46</v>
      </c>
      <c r="O327" s="66"/>
      <c r="P327" s="184">
        <f t="shared" si="11"/>
        <v>0</v>
      </c>
      <c r="Q327" s="184">
        <v>5.1000000000000004E-4</v>
      </c>
      <c r="R327" s="184">
        <f t="shared" si="12"/>
        <v>1.0200000000000001E-3</v>
      </c>
      <c r="S327" s="184">
        <v>0</v>
      </c>
      <c r="T327" s="185">
        <f t="shared" si="13"/>
        <v>0</v>
      </c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R327" s="186" t="s">
        <v>187</v>
      </c>
      <c r="AT327" s="186" t="s">
        <v>356</v>
      </c>
      <c r="AU327" s="186" t="s">
        <v>85</v>
      </c>
      <c r="AY327" s="19" t="s">
        <v>130</v>
      </c>
      <c r="BE327" s="187">
        <f t="shared" si="14"/>
        <v>0</v>
      </c>
      <c r="BF327" s="187">
        <f t="shared" si="15"/>
        <v>0</v>
      </c>
      <c r="BG327" s="187">
        <f t="shared" si="16"/>
        <v>0</v>
      </c>
      <c r="BH327" s="187">
        <f t="shared" si="17"/>
        <v>0</v>
      </c>
      <c r="BI327" s="187">
        <f t="shared" si="18"/>
        <v>0</v>
      </c>
      <c r="BJ327" s="19" t="s">
        <v>83</v>
      </c>
      <c r="BK327" s="187">
        <f t="shared" si="19"/>
        <v>0</v>
      </c>
      <c r="BL327" s="19" t="s">
        <v>137</v>
      </c>
      <c r="BM327" s="186" t="s">
        <v>1175</v>
      </c>
    </row>
    <row r="328" spans="1:65" s="2" customFormat="1" ht="24.2" customHeight="1">
      <c r="A328" s="36"/>
      <c r="B328" s="37"/>
      <c r="C328" s="237" t="s">
        <v>530</v>
      </c>
      <c r="D328" s="237" t="s">
        <v>356</v>
      </c>
      <c r="E328" s="238" t="s">
        <v>1176</v>
      </c>
      <c r="F328" s="239" t="s">
        <v>1177</v>
      </c>
      <c r="G328" s="240" t="s">
        <v>212</v>
      </c>
      <c r="H328" s="241">
        <v>3</v>
      </c>
      <c r="I328" s="242"/>
      <c r="J328" s="243">
        <f t="shared" si="10"/>
        <v>0</v>
      </c>
      <c r="K328" s="239" t="s">
        <v>21</v>
      </c>
      <c r="L328" s="244"/>
      <c r="M328" s="245" t="s">
        <v>21</v>
      </c>
      <c r="N328" s="246" t="s">
        <v>46</v>
      </c>
      <c r="O328" s="66"/>
      <c r="P328" s="184">
        <f t="shared" si="11"/>
        <v>0</v>
      </c>
      <c r="Q328" s="184">
        <v>3.5E-4</v>
      </c>
      <c r="R328" s="184">
        <f t="shared" si="12"/>
        <v>1.0499999999999999E-3</v>
      </c>
      <c r="S328" s="184">
        <v>0</v>
      </c>
      <c r="T328" s="185">
        <f t="shared" si="13"/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86" t="s">
        <v>187</v>
      </c>
      <c r="AT328" s="186" t="s">
        <v>356</v>
      </c>
      <c r="AU328" s="186" t="s">
        <v>85</v>
      </c>
      <c r="AY328" s="19" t="s">
        <v>130</v>
      </c>
      <c r="BE328" s="187">
        <f t="shared" si="14"/>
        <v>0</v>
      </c>
      <c r="BF328" s="187">
        <f t="shared" si="15"/>
        <v>0</v>
      </c>
      <c r="BG328" s="187">
        <f t="shared" si="16"/>
        <v>0</v>
      </c>
      <c r="BH328" s="187">
        <f t="shared" si="17"/>
        <v>0</v>
      </c>
      <c r="BI328" s="187">
        <f t="shared" si="18"/>
        <v>0</v>
      </c>
      <c r="BJ328" s="19" t="s">
        <v>83</v>
      </c>
      <c r="BK328" s="187">
        <f t="shared" si="19"/>
        <v>0</v>
      </c>
      <c r="BL328" s="19" t="s">
        <v>137</v>
      </c>
      <c r="BM328" s="186" t="s">
        <v>1178</v>
      </c>
    </row>
    <row r="329" spans="1:65" s="2" customFormat="1" ht="24.2" customHeight="1">
      <c r="A329" s="36"/>
      <c r="B329" s="37"/>
      <c r="C329" s="237" t="s">
        <v>536</v>
      </c>
      <c r="D329" s="237" t="s">
        <v>356</v>
      </c>
      <c r="E329" s="238" t="s">
        <v>1179</v>
      </c>
      <c r="F329" s="239" t="s">
        <v>1180</v>
      </c>
      <c r="G329" s="240" t="s">
        <v>212</v>
      </c>
      <c r="H329" s="241">
        <v>3</v>
      </c>
      <c r="I329" s="242"/>
      <c r="J329" s="243">
        <f t="shared" si="10"/>
        <v>0</v>
      </c>
      <c r="K329" s="239" t="s">
        <v>21</v>
      </c>
      <c r="L329" s="244"/>
      <c r="M329" s="245" t="s">
        <v>21</v>
      </c>
      <c r="N329" s="246" t="s">
        <v>46</v>
      </c>
      <c r="O329" s="66"/>
      <c r="P329" s="184">
        <f t="shared" si="11"/>
        <v>0</v>
      </c>
      <c r="Q329" s="184">
        <v>6.3000000000000003E-4</v>
      </c>
      <c r="R329" s="184">
        <f t="shared" si="12"/>
        <v>1.8900000000000002E-3</v>
      </c>
      <c r="S329" s="184">
        <v>0</v>
      </c>
      <c r="T329" s="185">
        <f t="shared" si="13"/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86" t="s">
        <v>187</v>
      </c>
      <c r="AT329" s="186" t="s">
        <v>356</v>
      </c>
      <c r="AU329" s="186" t="s">
        <v>85</v>
      </c>
      <c r="AY329" s="19" t="s">
        <v>130</v>
      </c>
      <c r="BE329" s="187">
        <f t="shared" si="14"/>
        <v>0</v>
      </c>
      <c r="BF329" s="187">
        <f t="shared" si="15"/>
        <v>0</v>
      </c>
      <c r="BG329" s="187">
        <f t="shared" si="16"/>
        <v>0</v>
      </c>
      <c r="BH329" s="187">
        <f t="shared" si="17"/>
        <v>0</v>
      </c>
      <c r="BI329" s="187">
        <f t="shared" si="18"/>
        <v>0</v>
      </c>
      <c r="BJ329" s="19" t="s">
        <v>83</v>
      </c>
      <c r="BK329" s="187">
        <f t="shared" si="19"/>
        <v>0</v>
      </c>
      <c r="BL329" s="19" t="s">
        <v>137</v>
      </c>
      <c r="BM329" s="186" t="s">
        <v>1181</v>
      </c>
    </row>
    <row r="330" spans="1:65" s="2" customFormat="1" ht="24.2" customHeight="1">
      <c r="A330" s="36"/>
      <c r="B330" s="37"/>
      <c r="C330" s="237" t="s">
        <v>213</v>
      </c>
      <c r="D330" s="237" t="s">
        <v>356</v>
      </c>
      <c r="E330" s="238" t="s">
        <v>1182</v>
      </c>
      <c r="F330" s="239" t="s">
        <v>1183</v>
      </c>
      <c r="G330" s="240" t="s">
        <v>212</v>
      </c>
      <c r="H330" s="241">
        <v>10</v>
      </c>
      <c r="I330" s="242"/>
      <c r="J330" s="243">
        <f t="shared" si="10"/>
        <v>0</v>
      </c>
      <c r="K330" s="239" t="s">
        <v>21</v>
      </c>
      <c r="L330" s="244"/>
      <c r="M330" s="245" t="s">
        <v>21</v>
      </c>
      <c r="N330" s="246" t="s">
        <v>46</v>
      </c>
      <c r="O330" s="66"/>
      <c r="P330" s="184">
        <f t="shared" si="11"/>
        <v>0</v>
      </c>
      <c r="Q330" s="184">
        <v>4.6000000000000001E-4</v>
      </c>
      <c r="R330" s="184">
        <f t="shared" si="12"/>
        <v>4.5999999999999999E-3</v>
      </c>
      <c r="S330" s="184">
        <v>0</v>
      </c>
      <c r="T330" s="185">
        <f t="shared" si="13"/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86" t="s">
        <v>187</v>
      </c>
      <c r="AT330" s="186" t="s">
        <v>356</v>
      </c>
      <c r="AU330" s="186" t="s">
        <v>85</v>
      </c>
      <c r="AY330" s="19" t="s">
        <v>130</v>
      </c>
      <c r="BE330" s="187">
        <f t="shared" si="14"/>
        <v>0</v>
      </c>
      <c r="BF330" s="187">
        <f t="shared" si="15"/>
        <v>0</v>
      </c>
      <c r="BG330" s="187">
        <f t="shared" si="16"/>
        <v>0</v>
      </c>
      <c r="BH330" s="187">
        <f t="shared" si="17"/>
        <v>0</v>
      </c>
      <c r="BI330" s="187">
        <f t="shared" si="18"/>
        <v>0</v>
      </c>
      <c r="BJ330" s="19" t="s">
        <v>83</v>
      </c>
      <c r="BK330" s="187">
        <f t="shared" si="19"/>
        <v>0</v>
      </c>
      <c r="BL330" s="19" t="s">
        <v>137</v>
      </c>
      <c r="BM330" s="186" t="s">
        <v>1184</v>
      </c>
    </row>
    <row r="331" spans="1:65" s="2" customFormat="1" ht="24.2" customHeight="1">
      <c r="A331" s="36"/>
      <c r="B331" s="37"/>
      <c r="C331" s="237" t="s">
        <v>546</v>
      </c>
      <c r="D331" s="237" t="s">
        <v>356</v>
      </c>
      <c r="E331" s="238" t="s">
        <v>1185</v>
      </c>
      <c r="F331" s="239" t="s">
        <v>1186</v>
      </c>
      <c r="G331" s="240" t="s">
        <v>212</v>
      </c>
      <c r="H331" s="241">
        <v>10</v>
      </c>
      <c r="I331" s="242"/>
      <c r="J331" s="243">
        <f t="shared" si="10"/>
        <v>0</v>
      </c>
      <c r="K331" s="239" t="s">
        <v>21</v>
      </c>
      <c r="L331" s="244"/>
      <c r="M331" s="245" t="s">
        <v>21</v>
      </c>
      <c r="N331" s="246" t="s">
        <v>46</v>
      </c>
      <c r="O331" s="66"/>
      <c r="P331" s="184">
        <f t="shared" si="11"/>
        <v>0</v>
      </c>
      <c r="Q331" s="184">
        <v>1.1000000000000001E-3</v>
      </c>
      <c r="R331" s="184">
        <f t="shared" si="12"/>
        <v>1.1000000000000001E-2</v>
      </c>
      <c r="S331" s="184">
        <v>0</v>
      </c>
      <c r="T331" s="185">
        <f t="shared" si="13"/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6" t="s">
        <v>187</v>
      </c>
      <c r="AT331" s="186" t="s">
        <v>356</v>
      </c>
      <c r="AU331" s="186" t="s">
        <v>85</v>
      </c>
      <c r="AY331" s="19" t="s">
        <v>130</v>
      </c>
      <c r="BE331" s="187">
        <f t="shared" si="14"/>
        <v>0</v>
      </c>
      <c r="BF331" s="187">
        <f t="shared" si="15"/>
        <v>0</v>
      </c>
      <c r="BG331" s="187">
        <f t="shared" si="16"/>
        <v>0</v>
      </c>
      <c r="BH331" s="187">
        <f t="shared" si="17"/>
        <v>0</v>
      </c>
      <c r="BI331" s="187">
        <f t="shared" si="18"/>
        <v>0</v>
      </c>
      <c r="BJ331" s="19" t="s">
        <v>83</v>
      </c>
      <c r="BK331" s="187">
        <f t="shared" si="19"/>
        <v>0</v>
      </c>
      <c r="BL331" s="19" t="s">
        <v>137</v>
      </c>
      <c r="BM331" s="186" t="s">
        <v>1187</v>
      </c>
    </row>
    <row r="332" spans="1:65" s="2" customFormat="1" ht="24.2" customHeight="1">
      <c r="A332" s="36"/>
      <c r="B332" s="37"/>
      <c r="C332" s="237" t="s">
        <v>551</v>
      </c>
      <c r="D332" s="237" t="s">
        <v>356</v>
      </c>
      <c r="E332" s="238" t="s">
        <v>1188</v>
      </c>
      <c r="F332" s="239" t="s">
        <v>1189</v>
      </c>
      <c r="G332" s="240" t="s">
        <v>212</v>
      </c>
      <c r="H332" s="241">
        <v>1</v>
      </c>
      <c r="I332" s="242"/>
      <c r="J332" s="243">
        <f t="shared" si="10"/>
        <v>0</v>
      </c>
      <c r="K332" s="239" t="s">
        <v>21</v>
      </c>
      <c r="L332" s="244"/>
      <c r="M332" s="245" t="s">
        <v>21</v>
      </c>
      <c r="N332" s="246" t="s">
        <v>46</v>
      </c>
      <c r="O332" s="66"/>
      <c r="P332" s="184">
        <f t="shared" si="11"/>
        <v>0</v>
      </c>
      <c r="Q332" s="184">
        <v>0</v>
      </c>
      <c r="R332" s="184">
        <f t="shared" si="12"/>
        <v>0</v>
      </c>
      <c r="S332" s="184">
        <v>0</v>
      </c>
      <c r="T332" s="185">
        <f t="shared" si="13"/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6" t="s">
        <v>187</v>
      </c>
      <c r="AT332" s="186" t="s">
        <v>356</v>
      </c>
      <c r="AU332" s="186" t="s">
        <v>85</v>
      </c>
      <c r="AY332" s="19" t="s">
        <v>130</v>
      </c>
      <c r="BE332" s="187">
        <f t="shared" si="14"/>
        <v>0</v>
      </c>
      <c r="BF332" s="187">
        <f t="shared" si="15"/>
        <v>0</v>
      </c>
      <c r="BG332" s="187">
        <f t="shared" si="16"/>
        <v>0</v>
      </c>
      <c r="BH332" s="187">
        <f t="shared" si="17"/>
        <v>0</v>
      </c>
      <c r="BI332" s="187">
        <f t="shared" si="18"/>
        <v>0</v>
      </c>
      <c r="BJ332" s="19" t="s">
        <v>83</v>
      </c>
      <c r="BK332" s="187">
        <f t="shared" si="19"/>
        <v>0</v>
      </c>
      <c r="BL332" s="19" t="s">
        <v>137</v>
      </c>
      <c r="BM332" s="186" t="s">
        <v>1190</v>
      </c>
    </row>
    <row r="333" spans="1:65" s="2" customFormat="1" ht="49.15" customHeight="1">
      <c r="A333" s="36"/>
      <c r="B333" s="37"/>
      <c r="C333" s="175" t="s">
        <v>556</v>
      </c>
      <c r="D333" s="175" t="s">
        <v>132</v>
      </c>
      <c r="E333" s="176" t="s">
        <v>1191</v>
      </c>
      <c r="F333" s="177" t="s">
        <v>1192</v>
      </c>
      <c r="G333" s="178" t="s">
        <v>212</v>
      </c>
      <c r="H333" s="179">
        <v>3</v>
      </c>
      <c r="I333" s="180"/>
      <c r="J333" s="181">
        <f t="shared" si="10"/>
        <v>0</v>
      </c>
      <c r="K333" s="177" t="s">
        <v>136</v>
      </c>
      <c r="L333" s="41"/>
      <c r="M333" s="182" t="s">
        <v>21</v>
      </c>
      <c r="N333" s="183" t="s">
        <v>46</v>
      </c>
      <c r="O333" s="66"/>
      <c r="P333" s="184">
        <f t="shared" si="11"/>
        <v>0</v>
      </c>
      <c r="Q333" s="184">
        <v>0</v>
      </c>
      <c r="R333" s="184">
        <f t="shared" si="12"/>
        <v>0</v>
      </c>
      <c r="S333" s="184">
        <v>0</v>
      </c>
      <c r="T333" s="185">
        <f t="shared" si="13"/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6" t="s">
        <v>137</v>
      </c>
      <c r="AT333" s="186" t="s">
        <v>132</v>
      </c>
      <c r="AU333" s="186" t="s">
        <v>85</v>
      </c>
      <c r="AY333" s="19" t="s">
        <v>130</v>
      </c>
      <c r="BE333" s="187">
        <f t="shared" si="14"/>
        <v>0</v>
      </c>
      <c r="BF333" s="187">
        <f t="shared" si="15"/>
        <v>0</v>
      </c>
      <c r="BG333" s="187">
        <f t="shared" si="16"/>
        <v>0</v>
      </c>
      <c r="BH333" s="187">
        <f t="shared" si="17"/>
        <v>0</v>
      </c>
      <c r="BI333" s="187">
        <f t="shared" si="18"/>
        <v>0</v>
      </c>
      <c r="BJ333" s="19" t="s">
        <v>83</v>
      </c>
      <c r="BK333" s="187">
        <f t="shared" si="19"/>
        <v>0</v>
      </c>
      <c r="BL333" s="19" t="s">
        <v>137</v>
      </c>
      <c r="BM333" s="186" t="s">
        <v>1193</v>
      </c>
    </row>
    <row r="334" spans="1:65" s="2" customFormat="1" ht="11.25">
      <c r="A334" s="36"/>
      <c r="B334" s="37"/>
      <c r="C334" s="38"/>
      <c r="D334" s="188" t="s">
        <v>139</v>
      </c>
      <c r="E334" s="38"/>
      <c r="F334" s="189" t="s">
        <v>1194</v>
      </c>
      <c r="G334" s="38"/>
      <c r="H334" s="38"/>
      <c r="I334" s="190"/>
      <c r="J334" s="38"/>
      <c r="K334" s="38"/>
      <c r="L334" s="41"/>
      <c r="M334" s="191"/>
      <c r="N334" s="192"/>
      <c r="O334" s="66"/>
      <c r="P334" s="66"/>
      <c r="Q334" s="66"/>
      <c r="R334" s="66"/>
      <c r="S334" s="66"/>
      <c r="T334" s="67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9" t="s">
        <v>139</v>
      </c>
      <c r="AU334" s="19" t="s">
        <v>85</v>
      </c>
    </row>
    <row r="335" spans="1:65" s="2" customFormat="1" ht="33" customHeight="1">
      <c r="A335" s="36"/>
      <c r="B335" s="37"/>
      <c r="C335" s="237" t="s">
        <v>560</v>
      </c>
      <c r="D335" s="237" t="s">
        <v>356</v>
      </c>
      <c r="E335" s="238" t="s">
        <v>1195</v>
      </c>
      <c r="F335" s="239" t="s">
        <v>1196</v>
      </c>
      <c r="G335" s="240" t="s">
        <v>212</v>
      </c>
      <c r="H335" s="241">
        <v>3</v>
      </c>
      <c r="I335" s="242"/>
      <c r="J335" s="243">
        <f>ROUND(I335*H335,2)</f>
        <v>0</v>
      </c>
      <c r="K335" s="239" t="s">
        <v>21</v>
      </c>
      <c r="L335" s="244"/>
      <c r="M335" s="245" t="s">
        <v>21</v>
      </c>
      <c r="N335" s="246" t="s">
        <v>46</v>
      </c>
      <c r="O335" s="66"/>
      <c r="P335" s="184">
        <f>O335*H335</f>
        <v>0</v>
      </c>
      <c r="Q335" s="184">
        <v>1.8400000000000001E-3</v>
      </c>
      <c r="R335" s="184">
        <f>Q335*H335</f>
        <v>5.5200000000000006E-3</v>
      </c>
      <c r="S335" s="184">
        <v>0</v>
      </c>
      <c r="T335" s="185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86" t="s">
        <v>187</v>
      </c>
      <c r="AT335" s="186" t="s">
        <v>356</v>
      </c>
      <c r="AU335" s="186" t="s">
        <v>85</v>
      </c>
      <c r="AY335" s="19" t="s">
        <v>130</v>
      </c>
      <c r="BE335" s="187">
        <f>IF(N335="základní",J335,0)</f>
        <v>0</v>
      </c>
      <c r="BF335" s="187">
        <f>IF(N335="snížená",J335,0)</f>
        <v>0</v>
      </c>
      <c r="BG335" s="187">
        <f>IF(N335="zákl. přenesená",J335,0)</f>
        <v>0</v>
      </c>
      <c r="BH335" s="187">
        <f>IF(N335="sníž. přenesená",J335,0)</f>
        <v>0</v>
      </c>
      <c r="BI335" s="187">
        <f>IF(N335="nulová",J335,0)</f>
        <v>0</v>
      </c>
      <c r="BJ335" s="19" t="s">
        <v>83</v>
      </c>
      <c r="BK335" s="187">
        <f>ROUND(I335*H335,2)</f>
        <v>0</v>
      </c>
      <c r="BL335" s="19" t="s">
        <v>137</v>
      </c>
      <c r="BM335" s="186" t="s">
        <v>1197</v>
      </c>
    </row>
    <row r="336" spans="1:65" s="2" customFormat="1" ht="24.2" customHeight="1">
      <c r="A336" s="36"/>
      <c r="B336" s="37"/>
      <c r="C336" s="237" t="s">
        <v>564</v>
      </c>
      <c r="D336" s="237" t="s">
        <v>356</v>
      </c>
      <c r="E336" s="238" t="s">
        <v>598</v>
      </c>
      <c r="F336" s="239" t="s">
        <v>599</v>
      </c>
      <c r="G336" s="240" t="s">
        <v>212</v>
      </c>
      <c r="H336" s="241">
        <v>3</v>
      </c>
      <c r="I336" s="242"/>
      <c r="J336" s="243">
        <f>ROUND(I336*H336,2)</f>
        <v>0</v>
      </c>
      <c r="K336" s="239" t="s">
        <v>21</v>
      </c>
      <c r="L336" s="244"/>
      <c r="M336" s="245" t="s">
        <v>21</v>
      </c>
      <c r="N336" s="246" t="s">
        <v>46</v>
      </c>
      <c r="O336" s="66"/>
      <c r="P336" s="184">
        <f>O336*H336</f>
        <v>0</v>
      </c>
      <c r="Q336" s="184">
        <v>3.5999999999999999E-3</v>
      </c>
      <c r="R336" s="184">
        <f>Q336*H336</f>
        <v>1.0800000000000001E-2</v>
      </c>
      <c r="S336" s="184">
        <v>0</v>
      </c>
      <c r="T336" s="185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6" t="s">
        <v>187</v>
      </c>
      <c r="AT336" s="186" t="s">
        <v>356</v>
      </c>
      <c r="AU336" s="186" t="s">
        <v>85</v>
      </c>
      <c r="AY336" s="19" t="s">
        <v>130</v>
      </c>
      <c r="BE336" s="187">
        <f>IF(N336="základní",J336,0)</f>
        <v>0</v>
      </c>
      <c r="BF336" s="187">
        <f>IF(N336="snížená",J336,0)</f>
        <v>0</v>
      </c>
      <c r="BG336" s="187">
        <f>IF(N336="zákl. přenesená",J336,0)</f>
        <v>0</v>
      </c>
      <c r="BH336" s="187">
        <f>IF(N336="sníž. přenesená",J336,0)</f>
        <v>0</v>
      </c>
      <c r="BI336" s="187">
        <f>IF(N336="nulová",J336,0)</f>
        <v>0</v>
      </c>
      <c r="BJ336" s="19" t="s">
        <v>83</v>
      </c>
      <c r="BK336" s="187">
        <f>ROUND(I336*H336,2)</f>
        <v>0</v>
      </c>
      <c r="BL336" s="19" t="s">
        <v>137</v>
      </c>
      <c r="BM336" s="186" t="s">
        <v>1198</v>
      </c>
    </row>
    <row r="337" spans="1:65" s="2" customFormat="1" ht="37.9" customHeight="1">
      <c r="A337" s="36"/>
      <c r="B337" s="37"/>
      <c r="C337" s="175" t="s">
        <v>568</v>
      </c>
      <c r="D337" s="175" t="s">
        <v>132</v>
      </c>
      <c r="E337" s="176" t="s">
        <v>1199</v>
      </c>
      <c r="F337" s="177" t="s">
        <v>1200</v>
      </c>
      <c r="G337" s="178" t="s">
        <v>212</v>
      </c>
      <c r="H337" s="179">
        <v>6</v>
      </c>
      <c r="I337" s="180"/>
      <c r="J337" s="181">
        <f>ROUND(I337*H337,2)</f>
        <v>0</v>
      </c>
      <c r="K337" s="177" t="s">
        <v>136</v>
      </c>
      <c r="L337" s="41"/>
      <c r="M337" s="182" t="s">
        <v>21</v>
      </c>
      <c r="N337" s="183" t="s">
        <v>46</v>
      </c>
      <c r="O337" s="66"/>
      <c r="P337" s="184">
        <f>O337*H337</f>
        <v>0</v>
      </c>
      <c r="Q337" s="184">
        <v>1.6199999999999999E-3</v>
      </c>
      <c r="R337" s="184">
        <f>Q337*H337</f>
        <v>9.7199999999999995E-3</v>
      </c>
      <c r="S337" s="184">
        <v>0</v>
      </c>
      <c r="T337" s="185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86" t="s">
        <v>137</v>
      </c>
      <c r="AT337" s="186" t="s">
        <v>132</v>
      </c>
      <c r="AU337" s="186" t="s">
        <v>85</v>
      </c>
      <c r="AY337" s="19" t="s">
        <v>130</v>
      </c>
      <c r="BE337" s="187">
        <f>IF(N337="základní",J337,0)</f>
        <v>0</v>
      </c>
      <c r="BF337" s="187">
        <f>IF(N337="snížená",J337,0)</f>
        <v>0</v>
      </c>
      <c r="BG337" s="187">
        <f>IF(N337="zákl. přenesená",J337,0)</f>
        <v>0</v>
      </c>
      <c r="BH337" s="187">
        <f>IF(N337="sníž. přenesená",J337,0)</f>
        <v>0</v>
      </c>
      <c r="BI337" s="187">
        <f>IF(N337="nulová",J337,0)</f>
        <v>0</v>
      </c>
      <c r="BJ337" s="19" t="s">
        <v>83</v>
      </c>
      <c r="BK337" s="187">
        <f>ROUND(I337*H337,2)</f>
        <v>0</v>
      </c>
      <c r="BL337" s="19" t="s">
        <v>137</v>
      </c>
      <c r="BM337" s="186" t="s">
        <v>1201</v>
      </c>
    </row>
    <row r="338" spans="1:65" s="2" customFormat="1" ht="11.25">
      <c r="A338" s="36"/>
      <c r="B338" s="37"/>
      <c r="C338" s="38"/>
      <c r="D338" s="188" t="s">
        <v>139</v>
      </c>
      <c r="E338" s="38"/>
      <c r="F338" s="189" t="s">
        <v>1202</v>
      </c>
      <c r="G338" s="38"/>
      <c r="H338" s="38"/>
      <c r="I338" s="190"/>
      <c r="J338" s="38"/>
      <c r="K338" s="38"/>
      <c r="L338" s="41"/>
      <c r="M338" s="191"/>
      <c r="N338" s="192"/>
      <c r="O338" s="66"/>
      <c r="P338" s="66"/>
      <c r="Q338" s="66"/>
      <c r="R338" s="66"/>
      <c r="S338" s="66"/>
      <c r="T338" s="67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9" t="s">
        <v>139</v>
      </c>
      <c r="AU338" s="19" t="s">
        <v>85</v>
      </c>
    </row>
    <row r="339" spans="1:65" s="2" customFormat="1" ht="16.5" customHeight="1">
      <c r="A339" s="36"/>
      <c r="B339" s="37"/>
      <c r="C339" s="237" t="s">
        <v>572</v>
      </c>
      <c r="D339" s="237" t="s">
        <v>356</v>
      </c>
      <c r="E339" s="238" t="s">
        <v>629</v>
      </c>
      <c r="F339" s="239" t="s">
        <v>630</v>
      </c>
      <c r="G339" s="240" t="s">
        <v>212</v>
      </c>
      <c r="H339" s="241">
        <v>6</v>
      </c>
      <c r="I339" s="242"/>
      <c r="J339" s="243">
        <f>ROUND(I339*H339,2)</f>
        <v>0</v>
      </c>
      <c r="K339" s="239" t="s">
        <v>21</v>
      </c>
      <c r="L339" s="244"/>
      <c r="M339" s="245" t="s">
        <v>21</v>
      </c>
      <c r="N339" s="246" t="s">
        <v>46</v>
      </c>
      <c r="O339" s="66"/>
      <c r="P339" s="184">
        <f>O339*H339</f>
        <v>0</v>
      </c>
      <c r="Q339" s="184">
        <v>1.8499999999999999E-2</v>
      </c>
      <c r="R339" s="184">
        <f>Q339*H339</f>
        <v>0.11099999999999999</v>
      </c>
      <c r="S339" s="184">
        <v>0</v>
      </c>
      <c r="T339" s="185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86" t="s">
        <v>187</v>
      </c>
      <c r="AT339" s="186" t="s">
        <v>356</v>
      </c>
      <c r="AU339" s="186" t="s">
        <v>85</v>
      </c>
      <c r="AY339" s="19" t="s">
        <v>130</v>
      </c>
      <c r="BE339" s="187">
        <f>IF(N339="základní",J339,0)</f>
        <v>0</v>
      </c>
      <c r="BF339" s="187">
        <f>IF(N339="snížená",J339,0)</f>
        <v>0</v>
      </c>
      <c r="BG339" s="187">
        <f>IF(N339="zákl. přenesená",J339,0)</f>
        <v>0</v>
      </c>
      <c r="BH339" s="187">
        <f>IF(N339="sníž. přenesená",J339,0)</f>
        <v>0</v>
      </c>
      <c r="BI339" s="187">
        <f>IF(N339="nulová",J339,0)</f>
        <v>0</v>
      </c>
      <c r="BJ339" s="19" t="s">
        <v>83</v>
      </c>
      <c r="BK339" s="187">
        <f>ROUND(I339*H339,2)</f>
        <v>0</v>
      </c>
      <c r="BL339" s="19" t="s">
        <v>137</v>
      </c>
      <c r="BM339" s="186" t="s">
        <v>1203</v>
      </c>
    </row>
    <row r="340" spans="1:65" s="2" customFormat="1" ht="24.2" customHeight="1">
      <c r="A340" s="36"/>
      <c r="B340" s="37"/>
      <c r="C340" s="237" t="s">
        <v>576</v>
      </c>
      <c r="D340" s="237" t="s">
        <v>356</v>
      </c>
      <c r="E340" s="238" t="s">
        <v>691</v>
      </c>
      <c r="F340" s="239" t="s">
        <v>692</v>
      </c>
      <c r="G340" s="240" t="s">
        <v>212</v>
      </c>
      <c r="H340" s="241">
        <v>6</v>
      </c>
      <c r="I340" s="242"/>
      <c r="J340" s="243">
        <f>ROUND(I340*H340,2)</f>
        <v>0</v>
      </c>
      <c r="K340" s="239" t="s">
        <v>21</v>
      </c>
      <c r="L340" s="244"/>
      <c r="M340" s="245" t="s">
        <v>21</v>
      </c>
      <c r="N340" s="246" t="s">
        <v>46</v>
      </c>
      <c r="O340" s="66"/>
      <c r="P340" s="184">
        <f>O340*H340</f>
        <v>0</v>
      </c>
      <c r="Q340" s="184">
        <v>7.3000000000000001E-3</v>
      </c>
      <c r="R340" s="184">
        <f>Q340*H340</f>
        <v>4.3799999999999999E-2</v>
      </c>
      <c r="S340" s="184">
        <v>0</v>
      </c>
      <c r="T340" s="185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6" t="s">
        <v>187</v>
      </c>
      <c r="AT340" s="186" t="s">
        <v>356</v>
      </c>
      <c r="AU340" s="186" t="s">
        <v>85</v>
      </c>
      <c r="AY340" s="19" t="s">
        <v>130</v>
      </c>
      <c r="BE340" s="187">
        <f>IF(N340="základní",J340,0)</f>
        <v>0</v>
      </c>
      <c r="BF340" s="187">
        <f>IF(N340="snížená",J340,0)</f>
        <v>0</v>
      </c>
      <c r="BG340" s="187">
        <f>IF(N340="zákl. přenesená",J340,0)</f>
        <v>0</v>
      </c>
      <c r="BH340" s="187">
        <f>IF(N340="sníž. přenesená",J340,0)</f>
        <v>0</v>
      </c>
      <c r="BI340" s="187">
        <f>IF(N340="nulová",J340,0)</f>
        <v>0</v>
      </c>
      <c r="BJ340" s="19" t="s">
        <v>83</v>
      </c>
      <c r="BK340" s="187">
        <f>ROUND(I340*H340,2)</f>
        <v>0</v>
      </c>
      <c r="BL340" s="19" t="s">
        <v>137</v>
      </c>
      <c r="BM340" s="186" t="s">
        <v>1204</v>
      </c>
    </row>
    <row r="341" spans="1:65" s="2" customFormat="1" ht="24.2" customHeight="1">
      <c r="A341" s="36"/>
      <c r="B341" s="37"/>
      <c r="C341" s="175" t="s">
        <v>580</v>
      </c>
      <c r="D341" s="175" t="s">
        <v>132</v>
      </c>
      <c r="E341" s="176" t="s">
        <v>664</v>
      </c>
      <c r="F341" s="177" t="s">
        <v>665</v>
      </c>
      <c r="G341" s="178" t="s">
        <v>212</v>
      </c>
      <c r="H341" s="179">
        <v>2</v>
      </c>
      <c r="I341" s="180"/>
      <c r="J341" s="181">
        <f>ROUND(I341*H341,2)</f>
        <v>0</v>
      </c>
      <c r="K341" s="177" t="s">
        <v>136</v>
      </c>
      <c r="L341" s="41"/>
      <c r="M341" s="182" t="s">
        <v>21</v>
      </c>
      <c r="N341" s="183" t="s">
        <v>46</v>
      </c>
      <c r="O341" s="66"/>
      <c r="P341" s="184">
        <f>O341*H341</f>
        <v>0</v>
      </c>
      <c r="Q341" s="184">
        <v>1.3600000000000001E-3</v>
      </c>
      <c r="R341" s="184">
        <f>Q341*H341</f>
        <v>2.7200000000000002E-3</v>
      </c>
      <c r="S341" s="184">
        <v>0</v>
      </c>
      <c r="T341" s="185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86" t="s">
        <v>137</v>
      </c>
      <c r="AT341" s="186" t="s">
        <v>132</v>
      </c>
      <c r="AU341" s="186" t="s">
        <v>85</v>
      </c>
      <c r="AY341" s="19" t="s">
        <v>130</v>
      </c>
      <c r="BE341" s="187">
        <f>IF(N341="základní",J341,0)</f>
        <v>0</v>
      </c>
      <c r="BF341" s="187">
        <f>IF(N341="snížená",J341,0)</f>
        <v>0</v>
      </c>
      <c r="BG341" s="187">
        <f>IF(N341="zákl. přenesená",J341,0)</f>
        <v>0</v>
      </c>
      <c r="BH341" s="187">
        <f>IF(N341="sníž. přenesená",J341,0)</f>
        <v>0</v>
      </c>
      <c r="BI341" s="187">
        <f>IF(N341="nulová",J341,0)</f>
        <v>0</v>
      </c>
      <c r="BJ341" s="19" t="s">
        <v>83</v>
      </c>
      <c r="BK341" s="187">
        <f>ROUND(I341*H341,2)</f>
        <v>0</v>
      </c>
      <c r="BL341" s="19" t="s">
        <v>137</v>
      </c>
      <c r="BM341" s="186" t="s">
        <v>1205</v>
      </c>
    </row>
    <row r="342" spans="1:65" s="2" customFormat="1" ht="11.25">
      <c r="A342" s="36"/>
      <c r="B342" s="37"/>
      <c r="C342" s="38"/>
      <c r="D342" s="188" t="s">
        <v>139</v>
      </c>
      <c r="E342" s="38"/>
      <c r="F342" s="189" t="s">
        <v>667</v>
      </c>
      <c r="G342" s="38"/>
      <c r="H342" s="38"/>
      <c r="I342" s="190"/>
      <c r="J342" s="38"/>
      <c r="K342" s="38"/>
      <c r="L342" s="41"/>
      <c r="M342" s="191"/>
      <c r="N342" s="192"/>
      <c r="O342" s="66"/>
      <c r="P342" s="66"/>
      <c r="Q342" s="66"/>
      <c r="R342" s="66"/>
      <c r="S342" s="66"/>
      <c r="T342" s="67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T342" s="19" t="s">
        <v>139</v>
      </c>
      <c r="AU342" s="19" t="s">
        <v>85</v>
      </c>
    </row>
    <row r="343" spans="1:65" s="2" customFormat="1" ht="24.2" customHeight="1">
      <c r="A343" s="36"/>
      <c r="B343" s="37"/>
      <c r="C343" s="237" t="s">
        <v>584</v>
      </c>
      <c r="D343" s="237" t="s">
        <v>356</v>
      </c>
      <c r="E343" s="238" t="s">
        <v>669</v>
      </c>
      <c r="F343" s="239" t="s">
        <v>670</v>
      </c>
      <c r="G343" s="240" t="s">
        <v>212</v>
      </c>
      <c r="H343" s="241">
        <v>2</v>
      </c>
      <c r="I343" s="242"/>
      <c r="J343" s="243">
        <f>ROUND(I343*H343,2)</f>
        <v>0</v>
      </c>
      <c r="K343" s="239" t="s">
        <v>21</v>
      </c>
      <c r="L343" s="244"/>
      <c r="M343" s="245" t="s">
        <v>21</v>
      </c>
      <c r="N343" s="246" t="s">
        <v>46</v>
      </c>
      <c r="O343" s="66"/>
      <c r="P343" s="184">
        <f>O343*H343</f>
        <v>0</v>
      </c>
      <c r="Q343" s="184">
        <v>3.7999999999999999E-2</v>
      </c>
      <c r="R343" s="184">
        <f>Q343*H343</f>
        <v>7.5999999999999998E-2</v>
      </c>
      <c r="S343" s="184">
        <v>0</v>
      </c>
      <c r="T343" s="185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6" t="s">
        <v>187</v>
      </c>
      <c r="AT343" s="186" t="s">
        <v>356</v>
      </c>
      <c r="AU343" s="186" t="s">
        <v>85</v>
      </c>
      <c r="AY343" s="19" t="s">
        <v>130</v>
      </c>
      <c r="BE343" s="187">
        <f>IF(N343="základní",J343,0)</f>
        <v>0</v>
      </c>
      <c r="BF343" s="187">
        <f>IF(N343="snížená",J343,0)</f>
        <v>0</v>
      </c>
      <c r="BG343" s="187">
        <f>IF(N343="zákl. přenesená",J343,0)</f>
        <v>0</v>
      </c>
      <c r="BH343" s="187">
        <f>IF(N343="sníž. přenesená",J343,0)</f>
        <v>0</v>
      </c>
      <c r="BI343" s="187">
        <f>IF(N343="nulová",J343,0)</f>
        <v>0</v>
      </c>
      <c r="BJ343" s="19" t="s">
        <v>83</v>
      </c>
      <c r="BK343" s="187">
        <f>ROUND(I343*H343,2)</f>
        <v>0</v>
      </c>
      <c r="BL343" s="19" t="s">
        <v>137</v>
      </c>
      <c r="BM343" s="186" t="s">
        <v>1206</v>
      </c>
    </row>
    <row r="344" spans="1:65" s="2" customFormat="1" ht="37.9" customHeight="1">
      <c r="A344" s="36"/>
      <c r="B344" s="37"/>
      <c r="C344" s="175" t="s">
        <v>588</v>
      </c>
      <c r="D344" s="175" t="s">
        <v>132</v>
      </c>
      <c r="E344" s="176" t="s">
        <v>602</v>
      </c>
      <c r="F344" s="177" t="s">
        <v>603</v>
      </c>
      <c r="G344" s="178" t="s">
        <v>212</v>
      </c>
      <c r="H344" s="179">
        <v>2</v>
      </c>
      <c r="I344" s="180"/>
      <c r="J344" s="181">
        <f>ROUND(I344*H344,2)</f>
        <v>0</v>
      </c>
      <c r="K344" s="177" t="s">
        <v>136</v>
      </c>
      <c r="L344" s="41"/>
      <c r="M344" s="182" t="s">
        <v>21</v>
      </c>
      <c r="N344" s="183" t="s">
        <v>46</v>
      </c>
      <c r="O344" s="66"/>
      <c r="P344" s="184">
        <f>O344*H344</f>
        <v>0</v>
      </c>
      <c r="Q344" s="184">
        <v>7.2000000000000005E-4</v>
      </c>
      <c r="R344" s="184">
        <f>Q344*H344</f>
        <v>1.4400000000000001E-3</v>
      </c>
      <c r="S344" s="184">
        <v>0</v>
      </c>
      <c r="T344" s="185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6" t="s">
        <v>137</v>
      </c>
      <c r="AT344" s="186" t="s">
        <v>132</v>
      </c>
      <c r="AU344" s="186" t="s">
        <v>85</v>
      </c>
      <c r="AY344" s="19" t="s">
        <v>130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9" t="s">
        <v>83</v>
      </c>
      <c r="BK344" s="187">
        <f>ROUND(I344*H344,2)</f>
        <v>0</v>
      </c>
      <c r="BL344" s="19" t="s">
        <v>137</v>
      </c>
      <c r="BM344" s="186" t="s">
        <v>1207</v>
      </c>
    </row>
    <row r="345" spans="1:65" s="2" customFormat="1" ht="11.25">
      <c r="A345" s="36"/>
      <c r="B345" s="37"/>
      <c r="C345" s="38"/>
      <c r="D345" s="188" t="s">
        <v>139</v>
      </c>
      <c r="E345" s="38"/>
      <c r="F345" s="189" t="s">
        <v>605</v>
      </c>
      <c r="G345" s="38"/>
      <c r="H345" s="38"/>
      <c r="I345" s="190"/>
      <c r="J345" s="38"/>
      <c r="K345" s="38"/>
      <c r="L345" s="41"/>
      <c r="M345" s="191"/>
      <c r="N345" s="192"/>
      <c r="O345" s="66"/>
      <c r="P345" s="66"/>
      <c r="Q345" s="66"/>
      <c r="R345" s="66"/>
      <c r="S345" s="66"/>
      <c r="T345" s="67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9" t="s">
        <v>139</v>
      </c>
      <c r="AU345" s="19" t="s">
        <v>85</v>
      </c>
    </row>
    <row r="346" spans="1:65" s="2" customFormat="1" ht="24.2" customHeight="1">
      <c r="A346" s="36"/>
      <c r="B346" s="37"/>
      <c r="C346" s="237" t="s">
        <v>593</v>
      </c>
      <c r="D346" s="237" t="s">
        <v>356</v>
      </c>
      <c r="E346" s="238" t="s">
        <v>1208</v>
      </c>
      <c r="F346" s="239" t="s">
        <v>608</v>
      </c>
      <c r="G346" s="240" t="s">
        <v>212</v>
      </c>
      <c r="H346" s="241">
        <v>2</v>
      </c>
      <c r="I346" s="242"/>
      <c r="J346" s="243">
        <f>ROUND(I346*H346,2)</f>
        <v>0</v>
      </c>
      <c r="K346" s="239" t="s">
        <v>21</v>
      </c>
      <c r="L346" s="244"/>
      <c r="M346" s="245" t="s">
        <v>21</v>
      </c>
      <c r="N346" s="246" t="s">
        <v>46</v>
      </c>
      <c r="O346" s="66"/>
      <c r="P346" s="184">
        <f>O346*H346</f>
        <v>0</v>
      </c>
      <c r="Q346" s="184">
        <v>1.0999999999999999E-2</v>
      </c>
      <c r="R346" s="184">
        <f>Q346*H346</f>
        <v>2.1999999999999999E-2</v>
      </c>
      <c r="S346" s="184">
        <v>0</v>
      </c>
      <c r="T346" s="185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86" t="s">
        <v>187</v>
      </c>
      <c r="AT346" s="186" t="s">
        <v>356</v>
      </c>
      <c r="AU346" s="186" t="s">
        <v>85</v>
      </c>
      <c r="AY346" s="19" t="s">
        <v>130</v>
      </c>
      <c r="BE346" s="187">
        <f>IF(N346="základní",J346,0)</f>
        <v>0</v>
      </c>
      <c r="BF346" s="187">
        <f>IF(N346="snížená",J346,0)</f>
        <v>0</v>
      </c>
      <c r="BG346" s="187">
        <f>IF(N346="zákl. přenesená",J346,0)</f>
        <v>0</v>
      </c>
      <c r="BH346" s="187">
        <f>IF(N346="sníž. přenesená",J346,0)</f>
        <v>0</v>
      </c>
      <c r="BI346" s="187">
        <f>IF(N346="nulová",J346,0)</f>
        <v>0</v>
      </c>
      <c r="BJ346" s="19" t="s">
        <v>83</v>
      </c>
      <c r="BK346" s="187">
        <f>ROUND(I346*H346,2)</f>
        <v>0</v>
      </c>
      <c r="BL346" s="19" t="s">
        <v>137</v>
      </c>
      <c r="BM346" s="186" t="s">
        <v>1209</v>
      </c>
    </row>
    <row r="347" spans="1:65" s="2" customFormat="1" ht="16.5" customHeight="1">
      <c r="A347" s="36"/>
      <c r="B347" s="37"/>
      <c r="C347" s="237" t="s">
        <v>597</v>
      </c>
      <c r="D347" s="237" t="s">
        <v>356</v>
      </c>
      <c r="E347" s="238" t="s">
        <v>1210</v>
      </c>
      <c r="F347" s="239" t="s">
        <v>612</v>
      </c>
      <c r="G347" s="240" t="s">
        <v>212</v>
      </c>
      <c r="H347" s="241">
        <v>3</v>
      </c>
      <c r="I347" s="242"/>
      <c r="J347" s="243">
        <f>ROUND(I347*H347,2)</f>
        <v>0</v>
      </c>
      <c r="K347" s="239" t="s">
        <v>21</v>
      </c>
      <c r="L347" s="244"/>
      <c r="M347" s="245" t="s">
        <v>21</v>
      </c>
      <c r="N347" s="246" t="s">
        <v>46</v>
      </c>
      <c r="O347" s="66"/>
      <c r="P347" s="184">
        <f>O347*H347</f>
        <v>0</v>
      </c>
      <c r="Q347" s="184">
        <v>6.9999999999999999E-4</v>
      </c>
      <c r="R347" s="184">
        <f>Q347*H347</f>
        <v>2.0999999999999999E-3</v>
      </c>
      <c r="S347" s="184">
        <v>0</v>
      </c>
      <c r="T347" s="185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86" t="s">
        <v>187</v>
      </c>
      <c r="AT347" s="186" t="s">
        <v>356</v>
      </c>
      <c r="AU347" s="186" t="s">
        <v>85</v>
      </c>
      <c r="AY347" s="19" t="s">
        <v>130</v>
      </c>
      <c r="BE347" s="187">
        <f>IF(N347="základní",J347,0)</f>
        <v>0</v>
      </c>
      <c r="BF347" s="187">
        <f>IF(N347="snížená",J347,0)</f>
        <v>0</v>
      </c>
      <c r="BG347" s="187">
        <f>IF(N347="zákl. přenesená",J347,0)</f>
        <v>0</v>
      </c>
      <c r="BH347" s="187">
        <f>IF(N347="sníž. přenesená",J347,0)</f>
        <v>0</v>
      </c>
      <c r="BI347" s="187">
        <f>IF(N347="nulová",J347,0)</f>
        <v>0</v>
      </c>
      <c r="BJ347" s="19" t="s">
        <v>83</v>
      </c>
      <c r="BK347" s="187">
        <f>ROUND(I347*H347,2)</f>
        <v>0</v>
      </c>
      <c r="BL347" s="19" t="s">
        <v>137</v>
      </c>
      <c r="BM347" s="186" t="s">
        <v>1211</v>
      </c>
    </row>
    <row r="348" spans="1:65" s="2" customFormat="1" ht="24.2" customHeight="1">
      <c r="A348" s="36"/>
      <c r="B348" s="37"/>
      <c r="C348" s="175" t="s">
        <v>601</v>
      </c>
      <c r="D348" s="175" t="s">
        <v>132</v>
      </c>
      <c r="E348" s="176" t="s">
        <v>1212</v>
      </c>
      <c r="F348" s="177" t="s">
        <v>1213</v>
      </c>
      <c r="G348" s="178" t="s">
        <v>212</v>
      </c>
      <c r="H348" s="179">
        <v>1</v>
      </c>
      <c r="I348" s="180"/>
      <c r="J348" s="181">
        <f>ROUND(I348*H348,2)</f>
        <v>0</v>
      </c>
      <c r="K348" s="177" t="s">
        <v>21</v>
      </c>
      <c r="L348" s="41"/>
      <c r="M348" s="182" t="s">
        <v>21</v>
      </c>
      <c r="N348" s="183" t="s">
        <v>46</v>
      </c>
      <c r="O348" s="66"/>
      <c r="P348" s="184">
        <f>O348*H348</f>
        <v>0</v>
      </c>
      <c r="Q348" s="184">
        <v>1.5599999999999999E-2</v>
      </c>
      <c r="R348" s="184">
        <f>Q348*H348</f>
        <v>1.5599999999999999E-2</v>
      </c>
      <c r="S348" s="184">
        <v>0</v>
      </c>
      <c r="T348" s="185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86" t="s">
        <v>137</v>
      </c>
      <c r="AT348" s="186" t="s">
        <v>132</v>
      </c>
      <c r="AU348" s="186" t="s">
        <v>85</v>
      </c>
      <c r="AY348" s="19" t="s">
        <v>130</v>
      </c>
      <c r="BE348" s="187">
        <f>IF(N348="základní",J348,0)</f>
        <v>0</v>
      </c>
      <c r="BF348" s="187">
        <f>IF(N348="snížená",J348,0)</f>
        <v>0</v>
      </c>
      <c r="BG348" s="187">
        <f>IF(N348="zákl. přenesená",J348,0)</f>
        <v>0</v>
      </c>
      <c r="BH348" s="187">
        <f>IF(N348="sníž. přenesená",J348,0)</f>
        <v>0</v>
      </c>
      <c r="BI348" s="187">
        <f>IF(N348="nulová",J348,0)</f>
        <v>0</v>
      </c>
      <c r="BJ348" s="19" t="s">
        <v>83</v>
      </c>
      <c r="BK348" s="187">
        <f>ROUND(I348*H348,2)</f>
        <v>0</v>
      </c>
      <c r="BL348" s="19" t="s">
        <v>137</v>
      </c>
      <c r="BM348" s="186" t="s">
        <v>1214</v>
      </c>
    </row>
    <row r="349" spans="1:65" s="2" customFormat="1" ht="21.75" customHeight="1">
      <c r="A349" s="36"/>
      <c r="B349" s="37"/>
      <c r="C349" s="175" t="s">
        <v>606</v>
      </c>
      <c r="D349" s="175" t="s">
        <v>132</v>
      </c>
      <c r="E349" s="176" t="s">
        <v>1215</v>
      </c>
      <c r="F349" s="177" t="s">
        <v>705</v>
      </c>
      <c r="G349" s="178" t="s">
        <v>243</v>
      </c>
      <c r="H349" s="179">
        <v>1010</v>
      </c>
      <c r="I349" s="180"/>
      <c r="J349" s="181">
        <f>ROUND(I349*H349,2)</f>
        <v>0</v>
      </c>
      <c r="K349" s="177" t="s">
        <v>21</v>
      </c>
      <c r="L349" s="41"/>
      <c r="M349" s="182" t="s">
        <v>21</v>
      </c>
      <c r="N349" s="183" t="s">
        <v>46</v>
      </c>
      <c r="O349" s="66"/>
      <c r="P349" s="184">
        <f>O349*H349</f>
        <v>0</v>
      </c>
      <c r="Q349" s="184">
        <v>0</v>
      </c>
      <c r="R349" s="184">
        <f>Q349*H349</f>
        <v>0</v>
      </c>
      <c r="S349" s="184">
        <v>0</v>
      </c>
      <c r="T349" s="185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6" t="s">
        <v>137</v>
      </c>
      <c r="AT349" s="186" t="s">
        <v>132</v>
      </c>
      <c r="AU349" s="186" t="s">
        <v>85</v>
      </c>
      <c r="AY349" s="19" t="s">
        <v>130</v>
      </c>
      <c r="BE349" s="187">
        <f>IF(N349="základní",J349,0)</f>
        <v>0</v>
      </c>
      <c r="BF349" s="187">
        <f>IF(N349="snížená",J349,0)</f>
        <v>0</v>
      </c>
      <c r="BG349" s="187">
        <f>IF(N349="zákl. přenesená",J349,0)</f>
        <v>0</v>
      </c>
      <c r="BH349" s="187">
        <f>IF(N349="sníž. přenesená",J349,0)</f>
        <v>0</v>
      </c>
      <c r="BI349" s="187">
        <f>IF(N349="nulová",J349,0)</f>
        <v>0</v>
      </c>
      <c r="BJ349" s="19" t="s">
        <v>83</v>
      </c>
      <c r="BK349" s="187">
        <f>ROUND(I349*H349,2)</f>
        <v>0</v>
      </c>
      <c r="BL349" s="19" t="s">
        <v>137</v>
      </c>
      <c r="BM349" s="186" t="s">
        <v>1216</v>
      </c>
    </row>
    <row r="350" spans="1:65" s="2" customFormat="1" ht="24.2" customHeight="1">
      <c r="A350" s="36"/>
      <c r="B350" s="37"/>
      <c r="C350" s="175" t="s">
        <v>610</v>
      </c>
      <c r="D350" s="175" t="s">
        <v>132</v>
      </c>
      <c r="E350" s="176" t="s">
        <v>709</v>
      </c>
      <c r="F350" s="177" t="s">
        <v>710</v>
      </c>
      <c r="G350" s="178" t="s">
        <v>243</v>
      </c>
      <c r="H350" s="179">
        <v>1010</v>
      </c>
      <c r="I350" s="180"/>
      <c r="J350" s="181">
        <f>ROUND(I350*H350,2)</f>
        <v>0</v>
      </c>
      <c r="K350" s="177" t="s">
        <v>136</v>
      </c>
      <c r="L350" s="41"/>
      <c r="M350" s="182" t="s">
        <v>21</v>
      </c>
      <c r="N350" s="183" t="s">
        <v>46</v>
      </c>
      <c r="O350" s="66"/>
      <c r="P350" s="184">
        <f>O350*H350</f>
        <v>0</v>
      </c>
      <c r="Q350" s="184">
        <v>0</v>
      </c>
      <c r="R350" s="184">
        <f>Q350*H350</f>
        <v>0</v>
      </c>
      <c r="S350" s="184">
        <v>0</v>
      </c>
      <c r="T350" s="185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86" t="s">
        <v>137</v>
      </c>
      <c r="AT350" s="186" t="s">
        <v>132</v>
      </c>
      <c r="AU350" s="186" t="s">
        <v>85</v>
      </c>
      <c r="AY350" s="19" t="s">
        <v>130</v>
      </c>
      <c r="BE350" s="187">
        <f>IF(N350="základní",J350,0)</f>
        <v>0</v>
      </c>
      <c r="BF350" s="187">
        <f>IF(N350="snížená",J350,0)</f>
        <v>0</v>
      </c>
      <c r="BG350" s="187">
        <f>IF(N350="zákl. přenesená",J350,0)</f>
        <v>0</v>
      </c>
      <c r="BH350" s="187">
        <f>IF(N350="sníž. přenesená",J350,0)</f>
        <v>0</v>
      </c>
      <c r="BI350" s="187">
        <f>IF(N350="nulová",J350,0)</f>
        <v>0</v>
      </c>
      <c r="BJ350" s="19" t="s">
        <v>83</v>
      </c>
      <c r="BK350" s="187">
        <f>ROUND(I350*H350,2)</f>
        <v>0</v>
      </c>
      <c r="BL350" s="19" t="s">
        <v>137</v>
      </c>
      <c r="BM350" s="186" t="s">
        <v>1217</v>
      </c>
    </row>
    <row r="351" spans="1:65" s="2" customFormat="1" ht="11.25">
      <c r="A351" s="36"/>
      <c r="B351" s="37"/>
      <c r="C351" s="38"/>
      <c r="D351" s="188" t="s">
        <v>139</v>
      </c>
      <c r="E351" s="38"/>
      <c r="F351" s="189" t="s">
        <v>712</v>
      </c>
      <c r="G351" s="38"/>
      <c r="H351" s="38"/>
      <c r="I351" s="190"/>
      <c r="J351" s="38"/>
      <c r="K351" s="38"/>
      <c r="L351" s="41"/>
      <c r="M351" s="191"/>
      <c r="N351" s="192"/>
      <c r="O351" s="66"/>
      <c r="P351" s="66"/>
      <c r="Q351" s="66"/>
      <c r="R351" s="66"/>
      <c r="S351" s="66"/>
      <c r="T351" s="67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T351" s="19" t="s">
        <v>139</v>
      </c>
      <c r="AU351" s="19" t="s">
        <v>85</v>
      </c>
    </row>
    <row r="352" spans="1:65" s="2" customFormat="1" ht="55.5" customHeight="1">
      <c r="A352" s="36"/>
      <c r="B352" s="37"/>
      <c r="C352" s="175" t="s">
        <v>614</v>
      </c>
      <c r="D352" s="175" t="s">
        <v>132</v>
      </c>
      <c r="E352" s="176" t="s">
        <v>756</v>
      </c>
      <c r="F352" s="177" t="s">
        <v>757</v>
      </c>
      <c r="G352" s="178" t="s">
        <v>212</v>
      </c>
      <c r="H352" s="179">
        <v>3</v>
      </c>
      <c r="I352" s="180"/>
      <c r="J352" s="181">
        <f>ROUND(I352*H352,2)</f>
        <v>0</v>
      </c>
      <c r="K352" s="177" t="s">
        <v>21</v>
      </c>
      <c r="L352" s="41"/>
      <c r="M352" s="182" t="s">
        <v>21</v>
      </c>
      <c r="N352" s="183" t="s">
        <v>46</v>
      </c>
      <c r="O352" s="66"/>
      <c r="P352" s="184">
        <f>O352*H352</f>
        <v>0</v>
      </c>
      <c r="Q352" s="184">
        <v>0</v>
      </c>
      <c r="R352" s="184">
        <f>Q352*H352</f>
        <v>0</v>
      </c>
      <c r="S352" s="184">
        <v>0</v>
      </c>
      <c r="T352" s="185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86" t="s">
        <v>137</v>
      </c>
      <c r="AT352" s="186" t="s">
        <v>132</v>
      </c>
      <c r="AU352" s="186" t="s">
        <v>85</v>
      </c>
      <c r="AY352" s="19" t="s">
        <v>130</v>
      </c>
      <c r="BE352" s="187">
        <f>IF(N352="základní",J352,0)</f>
        <v>0</v>
      </c>
      <c r="BF352" s="187">
        <f>IF(N352="snížená",J352,0)</f>
        <v>0</v>
      </c>
      <c r="BG352" s="187">
        <f>IF(N352="zákl. přenesená",J352,0)</f>
        <v>0</v>
      </c>
      <c r="BH352" s="187">
        <f>IF(N352="sníž. přenesená",J352,0)</f>
        <v>0</v>
      </c>
      <c r="BI352" s="187">
        <f>IF(N352="nulová",J352,0)</f>
        <v>0</v>
      </c>
      <c r="BJ352" s="19" t="s">
        <v>83</v>
      </c>
      <c r="BK352" s="187">
        <f>ROUND(I352*H352,2)</f>
        <v>0</v>
      </c>
      <c r="BL352" s="19" t="s">
        <v>137</v>
      </c>
      <c r="BM352" s="186" t="s">
        <v>1218</v>
      </c>
    </row>
    <row r="353" spans="1:65" s="2" customFormat="1" ht="24.2" customHeight="1">
      <c r="A353" s="36"/>
      <c r="B353" s="37"/>
      <c r="C353" s="175" t="s">
        <v>619</v>
      </c>
      <c r="D353" s="175" t="s">
        <v>132</v>
      </c>
      <c r="E353" s="176" t="s">
        <v>760</v>
      </c>
      <c r="F353" s="177" t="s">
        <v>761</v>
      </c>
      <c r="G353" s="178" t="s">
        <v>212</v>
      </c>
      <c r="H353" s="179">
        <v>1</v>
      </c>
      <c r="I353" s="180"/>
      <c r="J353" s="181">
        <f>ROUND(I353*H353,2)</f>
        <v>0</v>
      </c>
      <c r="K353" s="177" t="s">
        <v>136</v>
      </c>
      <c r="L353" s="41"/>
      <c r="M353" s="182" t="s">
        <v>21</v>
      </c>
      <c r="N353" s="183" t="s">
        <v>46</v>
      </c>
      <c r="O353" s="66"/>
      <c r="P353" s="184">
        <f>O353*H353</f>
        <v>0</v>
      </c>
      <c r="Q353" s="184">
        <v>0.21734000000000001</v>
      </c>
      <c r="R353" s="184">
        <f>Q353*H353</f>
        <v>0.21734000000000001</v>
      </c>
      <c r="S353" s="184">
        <v>0</v>
      </c>
      <c r="T353" s="185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86" t="s">
        <v>137</v>
      </c>
      <c r="AT353" s="186" t="s">
        <v>132</v>
      </c>
      <c r="AU353" s="186" t="s">
        <v>85</v>
      </c>
      <c r="AY353" s="19" t="s">
        <v>130</v>
      </c>
      <c r="BE353" s="187">
        <f>IF(N353="základní",J353,0)</f>
        <v>0</v>
      </c>
      <c r="BF353" s="187">
        <f>IF(N353="snížená",J353,0)</f>
        <v>0</v>
      </c>
      <c r="BG353" s="187">
        <f>IF(N353="zákl. přenesená",J353,0)</f>
        <v>0</v>
      </c>
      <c r="BH353" s="187">
        <f>IF(N353="sníž. přenesená",J353,0)</f>
        <v>0</v>
      </c>
      <c r="BI353" s="187">
        <f>IF(N353="nulová",J353,0)</f>
        <v>0</v>
      </c>
      <c r="BJ353" s="19" t="s">
        <v>83</v>
      </c>
      <c r="BK353" s="187">
        <f>ROUND(I353*H353,2)</f>
        <v>0</v>
      </c>
      <c r="BL353" s="19" t="s">
        <v>137</v>
      </c>
      <c r="BM353" s="186" t="s">
        <v>1219</v>
      </c>
    </row>
    <row r="354" spans="1:65" s="2" customFormat="1" ht="11.25">
      <c r="A354" s="36"/>
      <c r="B354" s="37"/>
      <c r="C354" s="38"/>
      <c r="D354" s="188" t="s">
        <v>139</v>
      </c>
      <c r="E354" s="38"/>
      <c r="F354" s="189" t="s">
        <v>763</v>
      </c>
      <c r="G354" s="38"/>
      <c r="H354" s="38"/>
      <c r="I354" s="190"/>
      <c r="J354" s="38"/>
      <c r="K354" s="38"/>
      <c r="L354" s="41"/>
      <c r="M354" s="191"/>
      <c r="N354" s="192"/>
      <c r="O354" s="66"/>
      <c r="P354" s="66"/>
      <c r="Q354" s="66"/>
      <c r="R354" s="66"/>
      <c r="S354" s="66"/>
      <c r="T354" s="67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9" t="s">
        <v>139</v>
      </c>
      <c r="AU354" s="19" t="s">
        <v>85</v>
      </c>
    </row>
    <row r="355" spans="1:65" s="2" customFormat="1" ht="24.2" customHeight="1">
      <c r="A355" s="36"/>
      <c r="B355" s="37"/>
      <c r="C355" s="237" t="s">
        <v>623</v>
      </c>
      <c r="D355" s="237" t="s">
        <v>356</v>
      </c>
      <c r="E355" s="238" t="s">
        <v>765</v>
      </c>
      <c r="F355" s="239" t="s">
        <v>766</v>
      </c>
      <c r="G355" s="240" t="s">
        <v>212</v>
      </c>
      <c r="H355" s="241">
        <v>1</v>
      </c>
      <c r="I355" s="242"/>
      <c r="J355" s="243">
        <f>ROUND(I355*H355,2)</f>
        <v>0</v>
      </c>
      <c r="K355" s="239" t="s">
        <v>136</v>
      </c>
      <c r="L355" s="244"/>
      <c r="M355" s="245" t="s">
        <v>21</v>
      </c>
      <c r="N355" s="246" t="s">
        <v>46</v>
      </c>
      <c r="O355" s="66"/>
      <c r="P355" s="184">
        <f>O355*H355</f>
        <v>0</v>
      </c>
      <c r="Q355" s="184">
        <v>5.4600000000000003E-2</v>
      </c>
      <c r="R355" s="184">
        <f>Q355*H355</f>
        <v>5.4600000000000003E-2</v>
      </c>
      <c r="S355" s="184">
        <v>0</v>
      </c>
      <c r="T355" s="185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86" t="s">
        <v>187</v>
      </c>
      <c r="AT355" s="186" t="s">
        <v>356</v>
      </c>
      <c r="AU355" s="186" t="s">
        <v>85</v>
      </c>
      <c r="AY355" s="19" t="s">
        <v>130</v>
      </c>
      <c r="BE355" s="187">
        <f>IF(N355="základní",J355,0)</f>
        <v>0</v>
      </c>
      <c r="BF355" s="187">
        <f>IF(N355="snížená",J355,0)</f>
        <v>0</v>
      </c>
      <c r="BG355" s="187">
        <f>IF(N355="zákl. přenesená",J355,0)</f>
        <v>0</v>
      </c>
      <c r="BH355" s="187">
        <f>IF(N355="sníž. přenesená",J355,0)</f>
        <v>0</v>
      </c>
      <c r="BI355" s="187">
        <f>IF(N355="nulová",J355,0)</f>
        <v>0</v>
      </c>
      <c r="BJ355" s="19" t="s">
        <v>83</v>
      </c>
      <c r="BK355" s="187">
        <f>ROUND(I355*H355,2)</f>
        <v>0</v>
      </c>
      <c r="BL355" s="19" t="s">
        <v>137</v>
      </c>
      <c r="BM355" s="186" t="s">
        <v>1220</v>
      </c>
    </row>
    <row r="356" spans="1:65" s="2" customFormat="1" ht="16.5" customHeight="1">
      <c r="A356" s="36"/>
      <c r="B356" s="37"/>
      <c r="C356" s="175" t="s">
        <v>628</v>
      </c>
      <c r="D356" s="175" t="s">
        <v>132</v>
      </c>
      <c r="E356" s="176" t="s">
        <v>774</v>
      </c>
      <c r="F356" s="177" t="s">
        <v>775</v>
      </c>
      <c r="G356" s="178" t="s">
        <v>212</v>
      </c>
      <c r="H356" s="179">
        <v>3</v>
      </c>
      <c r="I356" s="180"/>
      <c r="J356" s="181">
        <f>ROUND(I356*H356,2)</f>
        <v>0</v>
      </c>
      <c r="K356" s="177" t="s">
        <v>136</v>
      </c>
      <c r="L356" s="41"/>
      <c r="M356" s="182" t="s">
        <v>21</v>
      </c>
      <c r="N356" s="183" t="s">
        <v>46</v>
      </c>
      <c r="O356" s="66"/>
      <c r="P356" s="184">
        <f>O356*H356</f>
        <v>0</v>
      </c>
      <c r="Q356" s="184">
        <v>6.3829999999999998E-2</v>
      </c>
      <c r="R356" s="184">
        <f>Q356*H356</f>
        <v>0.19148999999999999</v>
      </c>
      <c r="S356" s="184">
        <v>0</v>
      </c>
      <c r="T356" s="185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86" t="s">
        <v>137</v>
      </c>
      <c r="AT356" s="186" t="s">
        <v>132</v>
      </c>
      <c r="AU356" s="186" t="s">
        <v>85</v>
      </c>
      <c r="AY356" s="19" t="s">
        <v>130</v>
      </c>
      <c r="BE356" s="187">
        <f>IF(N356="základní",J356,0)</f>
        <v>0</v>
      </c>
      <c r="BF356" s="187">
        <f>IF(N356="snížená",J356,0)</f>
        <v>0</v>
      </c>
      <c r="BG356" s="187">
        <f>IF(N356="zákl. přenesená",J356,0)</f>
        <v>0</v>
      </c>
      <c r="BH356" s="187">
        <f>IF(N356="sníž. přenesená",J356,0)</f>
        <v>0</v>
      </c>
      <c r="BI356" s="187">
        <f>IF(N356="nulová",J356,0)</f>
        <v>0</v>
      </c>
      <c r="BJ356" s="19" t="s">
        <v>83</v>
      </c>
      <c r="BK356" s="187">
        <f>ROUND(I356*H356,2)</f>
        <v>0</v>
      </c>
      <c r="BL356" s="19" t="s">
        <v>137</v>
      </c>
      <c r="BM356" s="186" t="s">
        <v>1221</v>
      </c>
    </row>
    <row r="357" spans="1:65" s="2" customFormat="1" ht="11.25">
      <c r="A357" s="36"/>
      <c r="B357" s="37"/>
      <c r="C357" s="38"/>
      <c r="D357" s="188" t="s">
        <v>139</v>
      </c>
      <c r="E357" s="38"/>
      <c r="F357" s="189" t="s">
        <v>777</v>
      </c>
      <c r="G357" s="38"/>
      <c r="H357" s="38"/>
      <c r="I357" s="190"/>
      <c r="J357" s="38"/>
      <c r="K357" s="38"/>
      <c r="L357" s="41"/>
      <c r="M357" s="191"/>
      <c r="N357" s="192"/>
      <c r="O357" s="66"/>
      <c r="P357" s="66"/>
      <c r="Q357" s="66"/>
      <c r="R357" s="66"/>
      <c r="S357" s="66"/>
      <c r="T357" s="67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139</v>
      </c>
      <c r="AU357" s="19" t="s">
        <v>85</v>
      </c>
    </row>
    <row r="358" spans="1:65" s="2" customFormat="1" ht="21.75" customHeight="1">
      <c r="A358" s="36"/>
      <c r="B358" s="37"/>
      <c r="C358" s="237" t="s">
        <v>632</v>
      </c>
      <c r="D358" s="237" t="s">
        <v>356</v>
      </c>
      <c r="E358" s="238" t="s">
        <v>779</v>
      </c>
      <c r="F358" s="239" t="s">
        <v>780</v>
      </c>
      <c r="G358" s="240" t="s">
        <v>212</v>
      </c>
      <c r="H358" s="241">
        <v>3</v>
      </c>
      <c r="I358" s="242"/>
      <c r="J358" s="243">
        <f>ROUND(I358*H358,2)</f>
        <v>0</v>
      </c>
      <c r="K358" s="239" t="s">
        <v>21</v>
      </c>
      <c r="L358" s="244"/>
      <c r="M358" s="245" t="s">
        <v>21</v>
      </c>
      <c r="N358" s="246" t="s">
        <v>46</v>
      </c>
      <c r="O358" s="66"/>
      <c r="P358" s="184">
        <f>O358*H358</f>
        <v>0</v>
      </c>
      <c r="Q358" s="184">
        <v>3.2000000000000002E-3</v>
      </c>
      <c r="R358" s="184">
        <f>Q358*H358</f>
        <v>9.6000000000000009E-3</v>
      </c>
      <c r="S358" s="184">
        <v>0</v>
      </c>
      <c r="T358" s="185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86" t="s">
        <v>187</v>
      </c>
      <c r="AT358" s="186" t="s">
        <v>356</v>
      </c>
      <c r="AU358" s="186" t="s">
        <v>85</v>
      </c>
      <c r="AY358" s="19" t="s">
        <v>130</v>
      </c>
      <c r="BE358" s="187">
        <f>IF(N358="základní",J358,0)</f>
        <v>0</v>
      </c>
      <c r="BF358" s="187">
        <f>IF(N358="snížená",J358,0)</f>
        <v>0</v>
      </c>
      <c r="BG358" s="187">
        <f>IF(N358="zákl. přenesená",J358,0)</f>
        <v>0</v>
      </c>
      <c r="BH358" s="187">
        <f>IF(N358="sníž. přenesená",J358,0)</f>
        <v>0</v>
      </c>
      <c r="BI358" s="187">
        <f>IF(N358="nulová",J358,0)</f>
        <v>0</v>
      </c>
      <c r="BJ358" s="19" t="s">
        <v>83</v>
      </c>
      <c r="BK358" s="187">
        <f>ROUND(I358*H358,2)</f>
        <v>0</v>
      </c>
      <c r="BL358" s="19" t="s">
        <v>137</v>
      </c>
      <c r="BM358" s="186" t="s">
        <v>1222</v>
      </c>
    </row>
    <row r="359" spans="1:65" s="2" customFormat="1" ht="16.5" customHeight="1">
      <c r="A359" s="36"/>
      <c r="B359" s="37"/>
      <c r="C359" s="237" t="s">
        <v>637</v>
      </c>
      <c r="D359" s="237" t="s">
        <v>356</v>
      </c>
      <c r="E359" s="238" t="s">
        <v>783</v>
      </c>
      <c r="F359" s="239" t="s">
        <v>784</v>
      </c>
      <c r="G359" s="240" t="s">
        <v>212</v>
      </c>
      <c r="H359" s="241">
        <v>3</v>
      </c>
      <c r="I359" s="242"/>
      <c r="J359" s="243">
        <f>ROUND(I359*H359,2)</f>
        <v>0</v>
      </c>
      <c r="K359" s="239" t="s">
        <v>21</v>
      </c>
      <c r="L359" s="244"/>
      <c r="M359" s="245" t="s">
        <v>21</v>
      </c>
      <c r="N359" s="246" t="s">
        <v>46</v>
      </c>
      <c r="O359" s="66"/>
      <c r="P359" s="184">
        <f>O359*H359</f>
        <v>0</v>
      </c>
      <c r="Q359" s="184">
        <v>6.0000000000000001E-3</v>
      </c>
      <c r="R359" s="184">
        <f>Q359*H359</f>
        <v>1.8000000000000002E-2</v>
      </c>
      <c r="S359" s="184">
        <v>0</v>
      </c>
      <c r="T359" s="185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6" t="s">
        <v>187</v>
      </c>
      <c r="AT359" s="186" t="s">
        <v>356</v>
      </c>
      <c r="AU359" s="186" t="s">
        <v>85</v>
      </c>
      <c r="AY359" s="19" t="s">
        <v>130</v>
      </c>
      <c r="BE359" s="187">
        <f>IF(N359="základní",J359,0)</f>
        <v>0</v>
      </c>
      <c r="BF359" s="187">
        <f>IF(N359="snížená",J359,0)</f>
        <v>0</v>
      </c>
      <c r="BG359" s="187">
        <f>IF(N359="zákl. přenesená",J359,0)</f>
        <v>0</v>
      </c>
      <c r="BH359" s="187">
        <f>IF(N359="sníž. přenesená",J359,0)</f>
        <v>0</v>
      </c>
      <c r="BI359" s="187">
        <f>IF(N359="nulová",J359,0)</f>
        <v>0</v>
      </c>
      <c r="BJ359" s="19" t="s">
        <v>83</v>
      </c>
      <c r="BK359" s="187">
        <f>ROUND(I359*H359,2)</f>
        <v>0</v>
      </c>
      <c r="BL359" s="19" t="s">
        <v>137</v>
      </c>
      <c r="BM359" s="186" t="s">
        <v>1223</v>
      </c>
    </row>
    <row r="360" spans="1:65" s="2" customFormat="1" ht="16.5" customHeight="1">
      <c r="A360" s="36"/>
      <c r="B360" s="37"/>
      <c r="C360" s="175" t="s">
        <v>641</v>
      </c>
      <c r="D360" s="175" t="s">
        <v>132</v>
      </c>
      <c r="E360" s="176" t="s">
        <v>787</v>
      </c>
      <c r="F360" s="177" t="s">
        <v>788</v>
      </c>
      <c r="G360" s="178" t="s">
        <v>212</v>
      </c>
      <c r="H360" s="179">
        <v>6</v>
      </c>
      <c r="I360" s="180"/>
      <c r="J360" s="181">
        <f>ROUND(I360*H360,2)</f>
        <v>0</v>
      </c>
      <c r="K360" s="177" t="s">
        <v>136</v>
      </c>
      <c r="L360" s="41"/>
      <c r="M360" s="182" t="s">
        <v>21</v>
      </c>
      <c r="N360" s="183" t="s">
        <v>46</v>
      </c>
      <c r="O360" s="66"/>
      <c r="P360" s="184">
        <f>O360*H360</f>
        <v>0</v>
      </c>
      <c r="Q360" s="184">
        <v>0.12303</v>
      </c>
      <c r="R360" s="184">
        <f>Q360*H360</f>
        <v>0.73818000000000006</v>
      </c>
      <c r="S360" s="184">
        <v>0</v>
      </c>
      <c r="T360" s="185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86" t="s">
        <v>137</v>
      </c>
      <c r="AT360" s="186" t="s">
        <v>132</v>
      </c>
      <c r="AU360" s="186" t="s">
        <v>85</v>
      </c>
      <c r="AY360" s="19" t="s">
        <v>130</v>
      </c>
      <c r="BE360" s="187">
        <f>IF(N360="základní",J360,0)</f>
        <v>0</v>
      </c>
      <c r="BF360" s="187">
        <f>IF(N360="snížená",J360,0)</f>
        <v>0</v>
      </c>
      <c r="BG360" s="187">
        <f>IF(N360="zákl. přenesená",J360,0)</f>
        <v>0</v>
      </c>
      <c r="BH360" s="187">
        <f>IF(N360="sníž. přenesená",J360,0)</f>
        <v>0</v>
      </c>
      <c r="BI360" s="187">
        <f>IF(N360="nulová",J360,0)</f>
        <v>0</v>
      </c>
      <c r="BJ360" s="19" t="s">
        <v>83</v>
      </c>
      <c r="BK360" s="187">
        <f>ROUND(I360*H360,2)</f>
        <v>0</v>
      </c>
      <c r="BL360" s="19" t="s">
        <v>137</v>
      </c>
      <c r="BM360" s="186" t="s">
        <v>1224</v>
      </c>
    </row>
    <row r="361" spans="1:65" s="2" customFormat="1" ht="11.25">
      <c r="A361" s="36"/>
      <c r="B361" s="37"/>
      <c r="C361" s="38"/>
      <c r="D361" s="188" t="s">
        <v>139</v>
      </c>
      <c r="E361" s="38"/>
      <c r="F361" s="189" t="s">
        <v>790</v>
      </c>
      <c r="G361" s="38"/>
      <c r="H361" s="38"/>
      <c r="I361" s="190"/>
      <c r="J361" s="38"/>
      <c r="K361" s="38"/>
      <c r="L361" s="41"/>
      <c r="M361" s="191"/>
      <c r="N361" s="192"/>
      <c r="O361" s="66"/>
      <c r="P361" s="66"/>
      <c r="Q361" s="66"/>
      <c r="R361" s="66"/>
      <c r="S361" s="66"/>
      <c r="T361" s="67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9" t="s">
        <v>139</v>
      </c>
      <c r="AU361" s="19" t="s">
        <v>85</v>
      </c>
    </row>
    <row r="362" spans="1:65" s="2" customFormat="1" ht="16.5" customHeight="1">
      <c r="A362" s="36"/>
      <c r="B362" s="37"/>
      <c r="C362" s="237" t="s">
        <v>646</v>
      </c>
      <c r="D362" s="237" t="s">
        <v>356</v>
      </c>
      <c r="E362" s="238" t="s">
        <v>792</v>
      </c>
      <c r="F362" s="239" t="s">
        <v>793</v>
      </c>
      <c r="G362" s="240" t="s">
        <v>212</v>
      </c>
      <c r="H362" s="241">
        <v>6</v>
      </c>
      <c r="I362" s="242"/>
      <c r="J362" s="243">
        <f>ROUND(I362*H362,2)</f>
        <v>0</v>
      </c>
      <c r="K362" s="239" t="s">
        <v>21</v>
      </c>
      <c r="L362" s="244"/>
      <c r="M362" s="245" t="s">
        <v>21</v>
      </c>
      <c r="N362" s="246" t="s">
        <v>46</v>
      </c>
      <c r="O362" s="66"/>
      <c r="P362" s="184">
        <f>O362*H362</f>
        <v>0</v>
      </c>
      <c r="Q362" s="184">
        <v>0</v>
      </c>
      <c r="R362" s="184">
        <f>Q362*H362</f>
        <v>0</v>
      </c>
      <c r="S362" s="184">
        <v>0</v>
      </c>
      <c r="T362" s="185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6" t="s">
        <v>187</v>
      </c>
      <c r="AT362" s="186" t="s">
        <v>356</v>
      </c>
      <c r="AU362" s="186" t="s">
        <v>85</v>
      </c>
      <c r="AY362" s="19" t="s">
        <v>130</v>
      </c>
      <c r="BE362" s="187">
        <f>IF(N362="základní",J362,0)</f>
        <v>0</v>
      </c>
      <c r="BF362" s="187">
        <f>IF(N362="snížená",J362,0)</f>
        <v>0</v>
      </c>
      <c r="BG362" s="187">
        <f>IF(N362="zákl. přenesená",J362,0)</f>
        <v>0</v>
      </c>
      <c r="BH362" s="187">
        <f>IF(N362="sníž. přenesená",J362,0)</f>
        <v>0</v>
      </c>
      <c r="BI362" s="187">
        <f>IF(N362="nulová",J362,0)</f>
        <v>0</v>
      </c>
      <c r="BJ362" s="19" t="s">
        <v>83</v>
      </c>
      <c r="BK362" s="187">
        <f>ROUND(I362*H362,2)</f>
        <v>0</v>
      </c>
      <c r="BL362" s="19" t="s">
        <v>137</v>
      </c>
      <c r="BM362" s="186" t="s">
        <v>1225</v>
      </c>
    </row>
    <row r="363" spans="1:65" s="2" customFormat="1" ht="16.5" customHeight="1">
      <c r="A363" s="36"/>
      <c r="B363" s="37"/>
      <c r="C363" s="237" t="s">
        <v>650</v>
      </c>
      <c r="D363" s="237" t="s">
        <v>356</v>
      </c>
      <c r="E363" s="238" t="s">
        <v>796</v>
      </c>
      <c r="F363" s="239" t="s">
        <v>797</v>
      </c>
      <c r="G363" s="240" t="s">
        <v>212</v>
      </c>
      <c r="H363" s="241">
        <v>6</v>
      </c>
      <c r="I363" s="242"/>
      <c r="J363" s="243">
        <f>ROUND(I363*H363,2)</f>
        <v>0</v>
      </c>
      <c r="K363" s="239" t="s">
        <v>21</v>
      </c>
      <c r="L363" s="244"/>
      <c r="M363" s="245" t="s">
        <v>21</v>
      </c>
      <c r="N363" s="246" t="s">
        <v>46</v>
      </c>
      <c r="O363" s="66"/>
      <c r="P363" s="184">
        <f>O363*H363</f>
        <v>0</v>
      </c>
      <c r="Q363" s="184">
        <v>1.0000000000000001E-5</v>
      </c>
      <c r="R363" s="184">
        <f>Q363*H363</f>
        <v>6.0000000000000008E-5</v>
      </c>
      <c r="S363" s="184">
        <v>0</v>
      </c>
      <c r="T363" s="185">
        <f>S363*H363</f>
        <v>0</v>
      </c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R363" s="186" t="s">
        <v>187</v>
      </c>
      <c r="AT363" s="186" t="s">
        <v>356</v>
      </c>
      <c r="AU363" s="186" t="s">
        <v>85</v>
      </c>
      <c r="AY363" s="19" t="s">
        <v>130</v>
      </c>
      <c r="BE363" s="187">
        <f>IF(N363="základní",J363,0)</f>
        <v>0</v>
      </c>
      <c r="BF363" s="187">
        <f>IF(N363="snížená",J363,0)</f>
        <v>0</v>
      </c>
      <c r="BG363" s="187">
        <f>IF(N363="zákl. přenesená",J363,0)</f>
        <v>0</v>
      </c>
      <c r="BH363" s="187">
        <f>IF(N363="sníž. přenesená",J363,0)</f>
        <v>0</v>
      </c>
      <c r="BI363" s="187">
        <f>IF(N363="nulová",J363,0)</f>
        <v>0</v>
      </c>
      <c r="BJ363" s="19" t="s">
        <v>83</v>
      </c>
      <c r="BK363" s="187">
        <f>ROUND(I363*H363,2)</f>
        <v>0</v>
      </c>
      <c r="BL363" s="19" t="s">
        <v>137</v>
      </c>
      <c r="BM363" s="186" t="s">
        <v>1226</v>
      </c>
    </row>
    <row r="364" spans="1:65" s="2" customFormat="1" ht="16.5" customHeight="1">
      <c r="A364" s="36"/>
      <c r="B364" s="37"/>
      <c r="C364" s="175" t="s">
        <v>655</v>
      </c>
      <c r="D364" s="175" t="s">
        <v>132</v>
      </c>
      <c r="E364" s="176" t="s">
        <v>800</v>
      </c>
      <c r="F364" s="177" t="s">
        <v>801</v>
      </c>
      <c r="G364" s="178" t="s">
        <v>212</v>
      </c>
      <c r="H364" s="179">
        <v>2</v>
      </c>
      <c r="I364" s="180"/>
      <c r="J364" s="181">
        <f>ROUND(I364*H364,2)</f>
        <v>0</v>
      </c>
      <c r="K364" s="177" t="s">
        <v>136</v>
      </c>
      <c r="L364" s="41"/>
      <c r="M364" s="182" t="s">
        <v>21</v>
      </c>
      <c r="N364" s="183" t="s">
        <v>46</v>
      </c>
      <c r="O364" s="66"/>
      <c r="P364" s="184">
        <f>O364*H364</f>
        <v>0</v>
      </c>
      <c r="Q364" s="184">
        <v>0.32906000000000002</v>
      </c>
      <c r="R364" s="184">
        <f>Q364*H364</f>
        <v>0.65812000000000004</v>
      </c>
      <c r="S364" s="184">
        <v>0</v>
      </c>
      <c r="T364" s="185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6" t="s">
        <v>137</v>
      </c>
      <c r="AT364" s="186" t="s">
        <v>132</v>
      </c>
      <c r="AU364" s="186" t="s">
        <v>85</v>
      </c>
      <c r="AY364" s="19" t="s">
        <v>130</v>
      </c>
      <c r="BE364" s="187">
        <f>IF(N364="základní",J364,0)</f>
        <v>0</v>
      </c>
      <c r="BF364" s="187">
        <f>IF(N364="snížená",J364,0)</f>
        <v>0</v>
      </c>
      <c r="BG364" s="187">
        <f>IF(N364="zákl. přenesená",J364,0)</f>
        <v>0</v>
      </c>
      <c r="BH364" s="187">
        <f>IF(N364="sníž. přenesená",J364,0)</f>
        <v>0</v>
      </c>
      <c r="BI364" s="187">
        <f>IF(N364="nulová",J364,0)</f>
        <v>0</v>
      </c>
      <c r="BJ364" s="19" t="s">
        <v>83</v>
      </c>
      <c r="BK364" s="187">
        <f>ROUND(I364*H364,2)</f>
        <v>0</v>
      </c>
      <c r="BL364" s="19" t="s">
        <v>137</v>
      </c>
      <c r="BM364" s="186" t="s">
        <v>1227</v>
      </c>
    </row>
    <row r="365" spans="1:65" s="2" customFormat="1" ht="11.25">
      <c r="A365" s="36"/>
      <c r="B365" s="37"/>
      <c r="C365" s="38"/>
      <c r="D365" s="188" t="s">
        <v>139</v>
      </c>
      <c r="E365" s="38"/>
      <c r="F365" s="189" t="s">
        <v>803</v>
      </c>
      <c r="G365" s="38"/>
      <c r="H365" s="38"/>
      <c r="I365" s="190"/>
      <c r="J365" s="38"/>
      <c r="K365" s="38"/>
      <c r="L365" s="41"/>
      <c r="M365" s="191"/>
      <c r="N365" s="192"/>
      <c r="O365" s="66"/>
      <c r="P365" s="66"/>
      <c r="Q365" s="66"/>
      <c r="R365" s="66"/>
      <c r="S365" s="66"/>
      <c r="T365" s="67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T365" s="19" t="s">
        <v>139</v>
      </c>
      <c r="AU365" s="19" t="s">
        <v>85</v>
      </c>
    </row>
    <row r="366" spans="1:65" s="2" customFormat="1" ht="16.5" customHeight="1">
      <c r="A366" s="36"/>
      <c r="B366" s="37"/>
      <c r="C366" s="237" t="s">
        <v>659</v>
      </c>
      <c r="D366" s="237" t="s">
        <v>356</v>
      </c>
      <c r="E366" s="238" t="s">
        <v>805</v>
      </c>
      <c r="F366" s="239" t="s">
        <v>806</v>
      </c>
      <c r="G366" s="240" t="s">
        <v>212</v>
      </c>
      <c r="H366" s="241">
        <v>2</v>
      </c>
      <c r="I366" s="242"/>
      <c r="J366" s="243">
        <f>ROUND(I366*H366,2)</f>
        <v>0</v>
      </c>
      <c r="K366" s="239" t="s">
        <v>21</v>
      </c>
      <c r="L366" s="244"/>
      <c r="M366" s="245" t="s">
        <v>21</v>
      </c>
      <c r="N366" s="246" t="s">
        <v>46</v>
      </c>
      <c r="O366" s="66"/>
      <c r="P366" s="184">
        <f>O366*H366</f>
        <v>0</v>
      </c>
      <c r="Q366" s="184">
        <v>2.1000000000000001E-2</v>
      </c>
      <c r="R366" s="184">
        <f>Q366*H366</f>
        <v>4.2000000000000003E-2</v>
      </c>
      <c r="S366" s="184">
        <v>0</v>
      </c>
      <c r="T366" s="185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86" t="s">
        <v>187</v>
      </c>
      <c r="AT366" s="186" t="s">
        <v>356</v>
      </c>
      <c r="AU366" s="186" t="s">
        <v>85</v>
      </c>
      <c r="AY366" s="19" t="s">
        <v>130</v>
      </c>
      <c r="BE366" s="187">
        <f>IF(N366="základní",J366,0)</f>
        <v>0</v>
      </c>
      <c r="BF366" s="187">
        <f>IF(N366="snížená",J366,0)</f>
        <v>0</v>
      </c>
      <c r="BG366" s="187">
        <f>IF(N366="zákl. přenesená",J366,0)</f>
        <v>0</v>
      </c>
      <c r="BH366" s="187">
        <f>IF(N366="sníž. přenesená",J366,0)</f>
        <v>0</v>
      </c>
      <c r="BI366" s="187">
        <f>IF(N366="nulová",J366,0)</f>
        <v>0</v>
      </c>
      <c r="BJ366" s="19" t="s">
        <v>83</v>
      </c>
      <c r="BK366" s="187">
        <f>ROUND(I366*H366,2)</f>
        <v>0</v>
      </c>
      <c r="BL366" s="19" t="s">
        <v>137</v>
      </c>
      <c r="BM366" s="186" t="s">
        <v>1228</v>
      </c>
    </row>
    <row r="367" spans="1:65" s="2" customFormat="1" ht="16.5" customHeight="1">
      <c r="A367" s="36"/>
      <c r="B367" s="37"/>
      <c r="C367" s="237" t="s">
        <v>663</v>
      </c>
      <c r="D367" s="237" t="s">
        <v>356</v>
      </c>
      <c r="E367" s="238" t="s">
        <v>809</v>
      </c>
      <c r="F367" s="239" t="s">
        <v>810</v>
      </c>
      <c r="G367" s="240" t="s">
        <v>212</v>
      </c>
      <c r="H367" s="241">
        <v>2</v>
      </c>
      <c r="I367" s="242"/>
      <c r="J367" s="243">
        <f>ROUND(I367*H367,2)</f>
        <v>0</v>
      </c>
      <c r="K367" s="239" t="s">
        <v>21</v>
      </c>
      <c r="L367" s="244"/>
      <c r="M367" s="245" t="s">
        <v>21</v>
      </c>
      <c r="N367" s="246" t="s">
        <v>46</v>
      </c>
      <c r="O367" s="66"/>
      <c r="P367" s="184">
        <f>O367*H367</f>
        <v>0</v>
      </c>
      <c r="Q367" s="184">
        <v>1E-3</v>
      </c>
      <c r="R367" s="184">
        <f>Q367*H367</f>
        <v>2E-3</v>
      </c>
      <c r="S367" s="184">
        <v>0</v>
      </c>
      <c r="T367" s="185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86" t="s">
        <v>187</v>
      </c>
      <c r="AT367" s="186" t="s">
        <v>356</v>
      </c>
      <c r="AU367" s="186" t="s">
        <v>85</v>
      </c>
      <c r="AY367" s="19" t="s">
        <v>130</v>
      </c>
      <c r="BE367" s="187">
        <f>IF(N367="základní",J367,0)</f>
        <v>0</v>
      </c>
      <c r="BF367" s="187">
        <f>IF(N367="snížená",J367,0)</f>
        <v>0</v>
      </c>
      <c r="BG367" s="187">
        <f>IF(N367="zákl. přenesená",J367,0)</f>
        <v>0</v>
      </c>
      <c r="BH367" s="187">
        <f>IF(N367="sníž. přenesená",J367,0)</f>
        <v>0</v>
      </c>
      <c r="BI367" s="187">
        <f>IF(N367="nulová",J367,0)</f>
        <v>0</v>
      </c>
      <c r="BJ367" s="19" t="s">
        <v>83</v>
      </c>
      <c r="BK367" s="187">
        <f>ROUND(I367*H367,2)</f>
        <v>0</v>
      </c>
      <c r="BL367" s="19" t="s">
        <v>137</v>
      </c>
      <c r="BM367" s="186" t="s">
        <v>1229</v>
      </c>
    </row>
    <row r="368" spans="1:65" s="2" customFormat="1" ht="33" customHeight="1">
      <c r="A368" s="36"/>
      <c r="B368" s="37"/>
      <c r="C368" s="175" t="s">
        <v>668</v>
      </c>
      <c r="D368" s="175" t="s">
        <v>132</v>
      </c>
      <c r="E368" s="176" t="s">
        <v>831</v>
      </c>
      <c r="F368" s="177" t="s">
        <v>832</v>
      </c>
      <c r="G368" s="178" t="s">
        <v>212</v>
      </c>
      <c r="H368" s="179">
        <v>3</v>
      </c>
      <c r="I368" s="180"/>
      <c r="J368" s="181">
        <f>ROUND(I368*H368,2)</f>
        <v>0</v>
      </c>
      <c r="K368" s="177" t="s">
        <v>21</v>
      </c>
      <c r="L368" s="41"/>
      <c r="M368" s="182" t="s">
        <v>21</v>
      </c>
      <c r="N368" s="183" t="s">
        <v>46</v>
      </c>
      <c r="O368" s="66"/>
      <c r="P368" s="184">
        <f>O368*H368</f>
        <v>0</v>
      </c>
      <c r="Q368" s="184">
        <v>1.6000000000000001E-4</v>
      </c>
      <c r="R368" s="184">
        <f>Q368*H368</f>
        <v>4.8000000000000007E-4</v>
      </c>
      <c r="S368" s="184">
        <v>0</v>
      </c>
      <c r="T368" s="185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6" t="s">
        <v>137</v>
      </c>
      <c r="AT368" s="186" t="s">
        <v>132</v>
      </c>
      <c r="AU368" s="186" t="s">
        <v>85</v>
      </c>
      <c r="AY368" s="19" t="s">
        <v>130</v>
      </c>
      <c r="BE368" s="187">
        <f>IF(N368="základní",J368,0)</f>
        <v>0</v>
      </c>
      <c r="BF368" s="187">
        <f>IF(N368="snížená",J368,0)</f>
        <v>0</v>
      </c>
      <c r="BG368" s="187">
        <f>IF(N368="zákl. přenesená",J368,0)</f>
        <v>0</v>
      </c>
      <c r="BH368" s="187">
        <f>IF(N368="sníž. přenesená",J368,0)</f>
        <v>0</v>
      </c>
      <c r="BI368" s="187">
        <f>IF(N368="nulová",J368,0)</f>
        <v>0</v>
      </c>
      <c r="BJ368" s="19" t="s">
        <v>83</v>
      </c>
      <c r="BK368" s="187">
        <f>ROUND(I368*H368,2)</f>
        <v>0</v>
      </c>
      <c r="BL368" s="19" t="s">
        <v>137</v>
      </c>
      <c r="BM368" s="186" t="s">
        <v>1230</v>
      </c>
    </row>
    <row r="369" spans="1:65" s="2" customFormat="1" ht="24.2" customHeight="1">
      <c r="A369" s="36"/>
      <c r="B369" s="37"/>
      <c r="C369" s="237" t="s">
        <v>672</v>
      </c>
      <c r="D369" s="237" t="s">
        <v>356</v>
      </c>
      <c r="E369" s="238" t="s">
        <v>836</v>
      </c>
      <c r="F369" s="239" t="s">
        <v>837</v>
      </c>
      <c r="G369" s="240" t="s">
        <v>212</v>
      </c>
      <c r="H369" s="241">
        <v>3</v>
      </c>
      <c r="I369" s="242"/>
      <c r="J369" s="243">
        <f>ROUND(I369*H369,2)</f>
        <v>0</v>
      </c>
      <c r="K369" s="239" t="s">
        <v>21</v>
      </c>
      <c r="L369" s="244"/>
      <c r="M369" s="245" t="s">
        <v>21</v>
      </c>
      <c r="N369" s="246" t="s">
        <v>46</v>
      </c>
      <c r="O369" s="66"/>
      <c r="P369" s="184">
        <f>O369*H369</f>
        <v>0</v>
      </c>
      <c r="Q369" s="184">
        <v>8.8000000000000005E-3</v>
      </c>
      <c r="R369" s="184">
        <f>Q369*H369</f>
        <v>2.64E-2</v>
      </c>
      <c r="S369" s="184">
        <v>0</v>
      </c>
      <c r="T369" s="185">
        <f>S369*H369</f>
        <v>0</v>
      </c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R369" s="186" t="s">
        <v>187</v>
      </c>
      <c r="AT369" s="186" t="s">
        <v>356</v>
      </c>
      <c r="AU369" s="186" t="s">
        <v>85</v>
      </c>
      <c r="AY369" s="19" t="s">
        <v>130</v>
      </c>
      <c r="BE369" s="187">
        <f>IF(N369="základní",J369,0)</f>
        <v>0</v>
      </c>
      <c r="BF369" s="187">
        <f>IF(N369="snížená",J369,0)</f>
        <v>0</v>
      </c>
      <c r="BG369" s="187">
        <f>IF(N369="zákl. přenesená",J369,0)</f>
        <v>0</v>
      </c>
      <c r="BH369" s="187">
        <f>IF(N369="sníž. přenesená",J369,0)</f>
        <v>0</v>
      </c>
      <c r="BI369" s="187">
        <f>IF(N369="nulová",J369,0)</f>
        <v>0</v>
      </c>
      <c r="BJ369" s="19" t="s">
        <v>83</v>
      </c>
      <c r="BK369" s="187">
        <f>ROUND(I369*H369,2)</f>
        <v>0</v>
      </c>
      <c r="BL369" s="19" t="s">
        <v>137</v>
      </c>
      <c r="BM369" s="186" t="s">
        <v>1231</v>
      </c>
    </row>
    <row r="370" spans="1:65" s="2" customFormat="1" ht="16.5" customHeight="1">
      <c r="A370" s="36"/>
      <c r="B370" s="37"/>
      <c r="C370" s="175" t="s">
        <v>677</v>
      </c>
      <c r="D370" s="175" t="s">
        <v>132</v>
      </c>
      <c r="E370" s="176" t="s">
        <v>840</v>
      </c>
      <c r="F370" s="177" t="s">
        <v>841</v>
      </c>
      <c r="G370" s="178" t="s">
        <v>243</v>
      </c>
      <c r="H370" s="179">
        <v>1111</v>
      </c>
      <c r="I370" s="180"/>
      <c r="J370" s="181">
        <f>ROUND(I370*H370,2)</f>
        <v>0</v>
      </c>
      <c r="K370" s="177" t="s">
        <v>136</v>
      </c>
      <c r="L370" s="41"/>
      <c r="M370" s="182" t="s">
        <v>21</v>
      </c>
      <c r="N370" s="183" t="s">
        <v>46</v>
      </c>
      <c r="O370" s="66"/>
      <c r="P370" s="184">
        <f>O370*H370</f>
        <v>0</v>
      </c>
      <c r="Q370" s="184">
        <v>1.9000000000000001E-4</v>
      </c>
      <c r="R370" s="184">
        <f>Q370*H370</f>
        <v>0.21109</v>
      </c>
      <c r="S370" s="184">
        <v>0</v>
      </c>
      <c r="T370" s="185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86" t="s">
        <v>137</v>
      </c>
      <c r="AT370" s="186" t="s">
        <v>132</v>
      </c>
      <c r="AU370" s="186" t="s">
        <v>85</v>
      </c>
      <c r="AY370" s="19" t="s">
        <v>130</v>
      </c>
      <c r="BE370" s="187">
        <f>IF(N370="základní",J370,0)</f>
        <v>0</v>
      </c>
      <c r="BF370" s="187">
        <f>IF(N370="snížená",J370,0)</f>
        <v>0</v>
      </c>
      <c r="BG370" s="187">
        <f>IF(N370="zákl. přenesená",J370,0)</f>
        <v>0</v>
      </c>
      <c r="BH370" s="187">
        <f>IF(N370="sníž. přenesená",J370,0)</f>
        <v>0</v>
      </c>
      <c r="BI370" s="187">
        <f>IF(N370="nulová",J370,0)</f>
        <v>0</v>
      </c>
      <c r="BJ370" s="19" t="s">
        <v>83</v>
      </c>
      <c r="BK370" s="187">
        <f>ROUND(I370*H370,2)</f>
        <v>0</v>
      </c>
      <c r="BL370" s="19" t="s">
        <v>137</v>
      </c>
      <c r="BM370" s="186" t="s">
        <v>1232</v>
      </c>
    </row>
    <row r="371" spans="1:65" s="2" customFormat="1" ht="11.25">
      <c r="A371" s="36"/>
      <c r="B371" s="37"/>
      <c r="C371" s="38"/>
      <c r="D371" s="188" t="s">
        <v>139</v>
      </c>
      <c r="E371" s="38"/>
      <c r="F371" s="189" t="s">
        <v>843</v>
      </c>
      <c r="G371" s="38"/>
      <c r="H371" s="38"/>
      <c r="I371" s="190"/>
      <c r="J371" s="38"/>
      <c r="K371" s="38"/>
      <c r="L371" s="41"/>
      <c r="M371" s="191"/>
      <c r="N371" s="192"/>
      <c r="O371" s="66"/>
      <c r="P371" s="66"/>
      <c r="Q371" s="66"/>
      <c r="R371" s="66"/>
      <c r="S371" s="66"/>
      <c r="T371" s="67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9" t="s">
        <v>139</v>
      </c>
      <c r="AU371" s="19" t="s">
        <v>85</v>
      </c>
    </row>
    <row r="372" spans="1:65" s="13" customFormat="1" ht="11.25">
      <c r="B372" s="193"/>
      <c r="C372" s="194"/>
      <c r="D372" s="195" t="s">
        <v>141</v>
      </c>
      <c r="E372" s="194"/>
      <c r="F372" s="197" t="s">
        <v>1233</v>
      </c>
      <c r="G372" s="194"/>
      <c r="H372" s="198">
        <v>1111</v>
      </c>
      <c r="I372" s="199"/>
      <c r="J372" s="194"/>
      <c r="K372" s="194"/>
      <c r="L372" s="200"/>
      <c r="M372" s="201"/>
      <c r="N372" s="202"/>
      <c r="O372" s="202"/>
      <c r="P372" s="202"/>
      <c r="Q372" s="202"/>
      <c r="R372" s="202"/>
      <c r="S372" s="202"/>
      <c r="T372" s="203"/>
      <c r="AT372" s="204" t="s">
        <v>141</v>
      </c>
      <c r="AU372" s="204" t="s">
        <v>85</v>
      </c>
      <c r="AV372" s="13" t="s">
        <v>85</v>
      </c>
      <c r="AW372" s="13" t="s">
        <v>4</v>
      </c>
      <c r="AX372" s="13" t="s">
        <v>83</v>
      </c>
      <c r="AY372" s="204" t="s">
        <v>130</v>
      </c>
    </row>
    <row r="373" spans="1:65" s="2" customFormat="1" ht="21.75" customHeight="1">
      <c r="A373" s="36"/>
      <c r="B373" s="37"/>
      <c r="C373" s="175" t="s">
        <v>682</v>
      </c>
      <c r="D373" s="175" t="s">
        <v>132</v>
      </c>
      <c r="E373" s="176" t="s">
        <v>845</v>
      </c>
      <c r="F373" s="177" t="s">
        <v>846</v>
      </c>
      <c r="G373" s="178" t="s">
        <v>243</v>
      </c>
      <c r="H373" s="179">
        <v>90</v>
      </c>
      <c r="I373" s="180"/>
      <c r="J373" s="181">
        <f>ROUND(I373*H373,2)</f>
        <v>0</v>
      </c>
      <c r="K373" s="177" t="s">
        <v>136</v>
      </c>
      <c r="L373" s="41"/>
      <c r="M373" s="182" t="s">
        <v>21</v>
      </c>
      <c r="N373" s="183" t="s">
        <v>46</v>
      </c>
      <c r="O373" s="66"/>
      <c r="P373" s="184">
        <f>O373*H373</f>
        <v>0</v>
      </c>
      <c r="Q373" s="184">
        <v>6.9999999999999994E-5</v>
      </c>
      <c r="R373" s="184">
        <f>Q373*H373</f>
        <v>6.2999999999999992E-3</v>
      </c>
      <c r="S373" s="184">
        <v>0</v>
      </c>
      <c r="T373" s="185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86" t="s">
        <v>137</v>
      </c>
      <c r="AT373" s="186" t="s">
        <v>132</v>
      </c>
      <c r="AU373" s="186" t="s">
        <v>85</v>
      </c>
      <c r="AY373" s="19" t="s">
        <v>130</v>
      </c>
      <c r="BE373" s="187">
        <f>IF(N373="základní",J373,0)</f>
        <v>0</v>
      </c>
      <c r="BF373" s="187">
        <f>IF(N373="snížená",J373,0)</f>
        <v>0</v>
      </c>
      <c r="BG373" s="187">
        <f>IF(N373="zákl. přenesená",J373,0)</f>
        <v>0</v>
      </c>
      <c r="BH373" s="187">
        <f>IF(N373="sníž. přenesená",J373,0)</f>
        <v>0</v>
      </c>
      <c r="BI373" s="187">
        <f>IF(N373="nulová",J373,0)</f>
        <v>0</v>
      </c>
      <c r="BJ373" s="19" t="s">
        <v>83</v>
      </c>
      <c r="BK373" s="187">
        <f>ROUND(I373*H373,2)</f>
        <v>0</v>
      </c>
      <c r="BL373" s="19" t="s">
        <v>137</v>
      </c>
      <c r="BM373" s="186" t="s">
        <v>1234</v>
      </c>
    </row>
    <row r="374" spans="1:65" s="2" customFormat="1" ht="11.25">
      <c r="A374" s="36"/>
      <c r="B374" s="37"/>
      <c r="C374" s="38"/>
      <c r="D374" s="188" t="s">
        <v>139</v>
      </c>
      <c r="E374" s="38"/>
      <c r="F374" s="189" t="s">
        <v>848</v>
      </c>
      <c r="G374" s="38"/>
      <c r="H374" s="38"/>
      <c r="I374" s="190"/>
      <c r="J374" s="38"/>
      <c r="K374" s="38"/>
      <c r="L374" s="41"/>
      <c r="M374" s="191"/>
      <c r="N374" s="192"/>
      <c r="O374" s="66"/>
      <c r="P374" s="66"/>
      <c r="Q374" s="66"/>
      <c r="R374" s="66"/>
      <c r="S374" s="66"/>
      <c r="T374" s="67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9" t="s">
        <v>139</v>
      </c>
      <c r="AU374" s="19" t="s">
        <v>85</v>
      </c>
    </row>
    <row r="375" spans="1:65" s="13" customFormat="1" ht="11.25">
      <c r="B375" s="193"/>
      <c r="C375" s="194"/>
      <c r="D375" s="195" t="s">
        <v>141</v>
      </c>
      <c r="E375" s="196" t="s">
        <v>21</v>
      </c>
      <c r="F375" s="197" t="s">
        <v>1235</v>
      </c>
      <c r="G375" s="194"/>
      <c r="H375" s="198">
        <v>90</v>
      </c>
      <c r="I375" s="199"/>
      <c r="J375" s="194"/>
      <c r="K375" s="194"/>
      <c r="L375" s="200"/>
      <c r="M375" s="201"/>
      <c r="N375" s="202"/>
      <c r="O375" s="202"/>
      <c r="P375" s="202"/>
      <c r="Q375" s="202"/>
      <c r="R375" s="202"/>
      <c r="S375" s="202"/>
      <c r="T375" s="203"/>
      <c r="AT375" s="204" t="s">
        <v>141</v>
      </c>
      <c r="AU375" s="204" t="s">
        <v>85</v>
      </c>
      <c r="AV375" s="13" t="s">
        <v>85</v>
      </c>
      <c r="AW375" s="13" t="s">
        <v>36</v>
      </c>
      <c r="AX375" s="13" t="s">
        <v>83</v>
      </c>
      <c r="AY375" s="204" t="s">
        <v>130</v>
      </c>
    </row>
    <row r="376" spans="1:65" s="2" customFormat="1" ht="44.25" customHeight="1">
      <c r="A376" s="36"/>
      <c r="B376" s="37"/>
      <c r="C376" s="175" t="s">
        <v>686</v>
      </c>
      <c r="D376" s="175" t="s">
        <v>132</v>
      </c>
      <c r="E376" s="176" t="s">
        <v>851</v>
      </c>
      <c r="F376" s="177" t="s">
        <v>852</v>
      </c>
      <c r="G376" s="178" t="s">
        <v>212</v>
      </c>
      <c r="H376" s="179">
        <v>13</v>
      </c>
      <c r="I376" s="180"/>
      <c r="J376" s="181">
        <f>ROUND(I376*H376,2)</f>
        <v>0</v>
      </c>
      <c r="K376" s="177" t="s">
        <v>21</v>
      </c>
      <c r="L376" s="41"/>
      <c r="M376" s="182" t="s">
        <v>21</v>
      </c>
      <c r="N376" s="183" t="s">
        <v>46</v>
      </c>
      <c r="O376" s="66"/>
      <c r="P376" s="184">
        <f>O376*H376</f>
        <v>0</v>
      </c>
      <c r="Q376" s="184">
        <v>3.6000000000000002E-4</v>
      </c>
      <c r="R376" s="184">
        <f>Q376*H376</f>
        <v>4.6800000000000001E-3</v>
      </c>
      <c r="S376" s="184">
        <v>0</v>
      </c>
      <c r="T376" s="185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86" t="s">
        <v>137</v>
      </c>
      <c r="AT376" s="186" t="s">
        <v>132</v>
      </c>
      <c r="AU376" s="186" t="s">
        <v>85</v>
      </c>
      <c r="AY376" s="19" t="s">
        <v>130</v>
      </c>
      <c r="BE376" s="187">
        <f>IF(N376="základní",J376,0)</f>
        <v>0</v>
      </c>
      <c r="BF376" s="187">
        <f>IF(N376="snížená",J376,0)</f>
        <v>0</v>
      </c>
      <c r="BG376" s="187">
        <f>IF(N376="zákl. přenesená",J376,0)</f>
        <v>0</v>
      </c>
      <c r="BH376" s="187">
        <f>IF(N376="sníž. přenesená",J376,0)</f>
        <v>0</v>
      </c>
      <c r="BI376" s="187">
        <f>IF(N376="nulová",J376,0)</f>
        <v>0</v>
      </c>
      <c r="BJ376" s="19" t="s">
        <v>83</v>
      </c>
      <c r="BK376" s="187">
        <f>ROUND(I376*H376,2)</f>
        <v>0</v>
      </c>
      <c r="BL376" s="19" t="s">
        <v>137</v>
      </c>
      <c r="BM376" s="186" t="s">
        <v>1236</v>
      </c>
    </row>
    <row r="377" spans="1:65" s="2" customFormat="1" ht="24.2" customHeight="1">
      <c r="A377" s="36"/>
      <c r="B377" s="37"/>
      <c r="C377" s="175" t="s">
        <v>690</v>
      </c>
      <c r="D377" s="175" t="s">
        <v>132</v>
      </c>
      <c r="E377" s="176" t="s">
        <v>1237</v>
      </c>
      <c r="F377" s="177" t="s">
        <v>1238</v>
      </c>
      <c r="G377" s="178" t="s">
        <v>212</v>
      </c>
      <c r="H377" s="179">
        <v>2</v>
      </c>
      <c r="I377" s="180"/>
      <c r="J377" s="181">
        <f>ROUND(I377*H377,2)</f>
        <v>0</v>
      </c>
      <c r="K377" s="177" t="s">
        <v>136</v>
      </c>
      <c r="L377" s="41"/>
      <c r="M377" s="182" t="s">
        <v>21</v>
      </c>
      <c r="N377" s="183" t="s">
        <v>46</v>
      </c>
      <c r="O377" s="66"/>
      <c r="P377" s="184">
        <f>O377*H377</f>
        <v>0</v>
      </c>
      <c r="Q377" s="184">
        <v>6.6E-4</v>
      </c>
      <c r="R377" s="184">
        <f>Q377*H377</f>
        <v>1.32E-3</v>
      </c>
      <c r="S377" s="184">
        <v>0</v>
      </c>
      <c r="T377" s="185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6" t="s">
        <v>137</v>
      </c>
      <c r="AT377" s="186" t="s">
        <v>132</v>
      </c>
      <c r="AU377" s="186" t="s">
        <v>85</v>
      </c>
      <c r="AY377" s="19" t="s">
        <v>130</v>
      </c>
      <c r="BE377" s="187">
        <f>IF(N377="základní",J377,0)</f>
        <v>0</v>
      </c>
      <c r="BF377" s="187">
        <f>IF(N377="snížená",J377,0)</f>
        <v>0</v>
      </c>
      <c r="BG377" s="187">
        <f>IF(N377="zákl. přenesená",J377,0)</f>
        <v>0</v>
      </c>
      <c r="BH377" s="187">
        <f>IF(N377="sníž. přenesená",J377,0)</f>
        <v>0</v>
      </c>
      <c r="BI377" s="187">
        <f>IF(N377="nulová",J377,0)</f>
        <v>0</v>
      </c>
      <c r="BJ377" s="19" t="s">
        <v>83</v>
      </c>
      <c r="BK377" s="187">
        <f>ROUND(I377*H377,2)</f>
        <v>0</v>
      </c>
      <c r="BL377" s="19" t="s">
        <v>137</v>
      </c>
      <c r="BM377" s="186" t="s">
        <v>1239</v>
      </c>
    </row>
    <row r="378" spans="1:65" s="2" customFormat="1" ht="11.25">
      <c r="A378" s="36"/>
      <c r="B378" s="37"/>
      <c r="C378" s="38"/>
      <c r="D378" s="188" t="s">
        <v>139</v>
      </c>
      <c r="E378" s="38"/>
      <c r="F378" s="189" t="s">
        <v>1240</v>
      </c>
      <c r="G378" s="38"/>
      <c r="H378" s="38"/>
      <c r="I378" s="190"/>
      <c r="J378" s="38"/>
      <c r="K378" s="38"/>
      <c r="L378" s="41"/>
      <c r="M378" s="191"/>
      <c r="N378" s="192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9" t="s">
        <v>139</v>
      </c>
      <c r="AU378" s="19" t="s">
        <v>85</v>
      </c>
    </row>
    <row r="379" spans="1:65" s="13" customFormat="1" ht="11.25">
      <c r="B379" s="193"/>
      <c r="C379" s="194"/>
      <c r="D379" s="195" t="s">
        <v>141</v>
      </c>
      <c r="E379" s="196" t="s">
        <v>21</v>
      </c>
      <c r="F379" s="197" t="s">
        <v>859</v>
      </c>
      <c r="G379" s="194"/>
      <c r="H379" s="198">
        <v>2</v>
      </c>
      <c r="I379" s="199"/>
      <c r="J379" s="194"/>
      <c r="K379" s="194"/>
      <c r="L379" s="200"/>
      <c r="M379" s="201"/>
      <c r="N379" s="202"/>
      <c r="O379" s="202"/>
      <c r="P379" s="202"/>
      <c r="Q379" s="202"/>
      <c r="R379" s="202"/>
      <c r="S379" s="202"/>
      <c r="T379" s="203"/>
      <c r="AT379" s="204" t="s">
        <v>141</v>
      </c>
      <c r="AU379" s="204" t="s">
        <v>85</v>
      </c>
      <c r="AV379" s="13" t="s">
        <v>85</v>
      </c>
      <c r="AW379" s="13" t="s">
        <v>36</v>
      </c>
      <c r="AX379" s="13" t="s">
        <v>83</v>
      </c>
      <c r="AY379" s="204" t="s">
        <v>130</v>
      </c>
    </row>
    <row r="380" spans="1:65" s="12" customFormat="1" ht="22.9" customHeight="1">
      <c r="B380" s="159"/>
      <c r="C380" s="160"/>
      <c r="D380" s="161" t="s">
        <v>74</v>
      </c>
      <c r="E380" s="173" t="s">
        <v>195</v>
      </c>
      <c r="F380" s="173" t="s">
        <v>870</v>
      </c>
      <c r="G380" s="160"/>
      <c r="H380" s="160"/>
      <c r="I380" s="163"/>
      <c r="J380" s="174">
        <f>BK380</f>
        <v>0</v>
      </c>
      <c r="K380" s="160"/>
      <c r="L380" s="165"/>
      <c r="M380" s="166"/>
      <c r="N380" s="167"/>
      <c r="O380" s="167"/>
      <c r="P380" s="168">
        <f>SUM(P381:P403)</f>
        <v>0</v>
      </c>
      <c r="Q380" s="167"/>
      <c r="R380" s="168">
        <f>SUM(R381:R403)</f>
        <v>0</v>
      </c>
      <c r="S380" s="167"/>
      <c r="T380" s="169">
        <f>SUM(T381:T403)</f>
        <v>0</v>
      </c>
      <c r="AR380" s="170" t="s">
        <v>83</v>
      </c>
      <c r="AT380" s="171" t="s">
        <v>74</v>
      </c>
      <c r="AU380" s="171" t="s">
        <v>83</v>
      </c>
      <c r="AY380" s="170" t="s">
        <v>130</v>
      </c>
      <c r="BK380" s="172">
        <f>SUM(BK381:BK403)</f>
        <v>0</v>
      </c>
    </row>
    <row r="381" spans="1:65" s="2" customFormat="1" ht="21.75" customHeight="1">
      <c r="A381" s="36"/>
      <c r="B381" s="37"/>
      <c r="C381" s="175" t="s">
        <v>694</v>
      </c>
      <c r="D381" s="175" t="s">
        <v>132</v>
      </c>
      <c r="E381" s="176" t="s">
        <v>872</v>
      </c>
      <c r="F381" s="177" t="s">
        <v>873</v>
      </c>
      <c r="G381" s="178" t="s">
        <v>243</v>
      </c>
      <c r="H381" s="179">
        <v>281.60000000000002</v>
      </c>
      <c r="I381" s="180"/>
      <c r="J381" s="181">
        <f>ROUND(I381*H381,2)</f>
        <v>0</v>
      </c>
      <c r="K381" s="177" t="s">
        <v>21</v>
      </c>
      <c r="L381" s="41"/>
      <c r="M381" s="182" t="s">
        <v>21</v>
      </c>
      <c r="N381" s="183" t="s">
        <v>46</v>
      </c>
      <c r="O381" s="66"/>
      <c r="P381" s="184">
        <f>O381*H381</f>
        <v>0</v>
      </c>
      <c r="Q381" s="184">
        <v>0</v>
      </c>
      <c r="R381" s="184">
        <f>Q381*H381</f>
        <v>0</v>
      </c>
      <c r="S381" s="184">
        <v>0</v>
      </c>
      <c r="T381" s="185">
        <f>S381*H381</f>
        <v>0</v>
      </c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R381" s="186" t="s">
        <v>137</v>
      </c>
      <c r="AT381" s="186" t="s">
        <v>132</v>
      </c>
      <c r="AU381" s="186" t="s">
        <v>85</v>
      </c>
      <c r="AY381" s="19" t="s">
        <v>130</v>
      </c>
      <c r="BE381" s="187">
        <f>IF(N381="základní",J381,0)</f>
        <v>0</v>
      </c>
      <c r="BF381" s="187">
        <f>IF(N381="snížená",J381,0)</f>
        <v>0</v>
      </c>
      <c r="BG381" s="187">
        <f>IF(N381="zákl. přenesená",J381,0)</f>
        <v>0</v>
      </c>
      <c r="BH381" s="187">
        <f>IF(N381="sníž. přenesená",J381,0)</f>
        <v>0</v>
      </c>
      <c r="BI381" s="187">
        <f>IF(N381="nulová",J381,0)</f>
        <v>0</v>
      </c>
      <c r="BJ381" s="19" t="s">
        <v>83</v>
      </c>
      <c r="BK381" s="187">
        <f>ROUND(I381*H381,2)</f>
        <v>0</v>
      </c>
      <c r="BL381" s="19" t="s">
        <v>137</v>
      </c>
      <c r="BM381" s="186" t="s">
        <v>1241</v>
      </c>
    </row>
    <row r="382" spans="1:65" s="13" customFormat="1" ht="11.25">
      <c r="B382" s="193"/>
      <c r="C382" s="194"/>
      <c r="D382" s="195" t="s">
        <v>141</v>
      </c>
      <c r="E382" s="196" t="s">
        <v>21</v>
      </c>
      <c r="F382" s="197" t="s">
        <v>1242</v>
      </c>
      <c r="G382" s="194"/>
      <c r="H382" s="198">
        <v>33.6</v>
      </c>
      <c r="I382" s="199"/>
      <c r="J382" s="194"/>
      <c r="K382" s="194"/>
      <c r="L382" s="200"/>
      <c r="M382" s="201"/>
      <c r="N382" s="202"/>
      <c r="O382" s="202"/>
      <c r="P382" s="202"/>
      <c r="Q382" s="202"/>
      <c r="R382" s="202"/>
      <c r="S382" s="202"/>
      <c r="T382" s="203"/>
      <c r="AT382" s="204" t="s">
        <v>141</v>
      </c>
      <c r="AU382" s="204" t="s">
        <v>85</v>
      </c>
      <c r="AV382" s="13" t="s">
        <v>85</v>
      </c>
      <c r="AW382" s="13" t="s">
        <v>36</v>
      </c>
      <c r="AX382" s="13" t="s">
        <v>75</v>
      </c>
      <c r="AY382" s="204" t="s">
        <v>130</v>
      </c>
    </row>
    <row r="383" spans="1:65" s="13" customFormat="1" ht="11.25">
      <c r="B383" s="193"/>
      <c r="C383" s="194"/>
      <c r="D383" s="195" t="s">
        <v>141</v>
      </c>
      <c r="E383" s="196" t="s">
        <v>21</v>
      </c>
      <c r="F383" s="197" t="s">
        <v>1243</v>
      </c>
      <c r="G383" s="194"/>
      <c r="H383" s="198">
        <v>68</v>
      </c>
      <c r="I383" s="199"/>
      <c r="J383" s="194"/>
      <c r="K383" s="194"/>
      <c r="L383" s="200"/>
      <c r="M383" s="201"/>
      <c r="N383" s="202"/>
      <c r="O383" s="202"/>
      <c r="P383" s="202"/>
      <c r="Q383" s="202"/>
      <c r="R383" s="202"/>
      <c r="S383" s="202"/>
      <c r="T383" s="203"/>
      <c r="AT383" s="204" t="s">
        <v>141</v>
      </c>
      <c r="AU383" s="204" t="s">
        <v>85</v>
      </c>
      <c r="AV383" s="13" t="s">
        <v>85</v>
      </c>
      <c r="AW383" s="13" t="s">
        <v>36</v>
      </c>
      <c r="AX383" s="13" t="s">
        <v>75</v>
      </c>
      <c r="AY383" s="204" t="s">
        <v>130</v>
      </c>
    </row>
    <row r="384" spans="1:65" s="16" customFormat="1" ht="11.25">
      <c r="B384" s="226"/>
      <c r="C384" s="227"/>
      <c r="D384" s="195" t="s">
        <v>141</v>
      </c>
      <c r="E384" s="228" t="s">
        <v>21</v>
      </c>
      <c r="F384" s="229" t="s">
        <v>178</v>
      </c>
      <c r="G384" s="227"/>
      <c r="H384" s="230">
        <v>101.6</v>
      </c>
      <c r="I384" s="231"/>
      <c r="J384" s="227"/>
      <c r="K384" s="227"/>
      <c r="L384" s="232"/>
      <c r="M384" s="233"/>
      <c r="N384" s="234"/>
      <c r="O384" s="234"/>
      <c r="P384" s="234"/>
      <c r="Q384" s="234"/>
      <c r="R384" s="234"/>
      <c r="S384" s="234"/>
      <c r="T384" s="235"/>
      <c r="AT384" s="236" t="s">
        <v>141</v>
      </c>
      <c r="AU384" s="236" t="s">
        <v>85</v>
      </c>
      <c r="AV384" s="16" t="s">
        <v>149</v>
      </c>
      <c r="AW384" s="16" t="s">
        <v>36</v>
      </c>
      <c r="AX384" s="16" t="s">
        <v>75</v>
      </c>
      <c r="AY384" s="236" t="s">
        <v>130</v>
      </c>
    </row>
    <row r="385" spans="1:65" s="13" customFormat="1" ht="22.5">
      <c r="B385" s="193"/>
      <c r="C385" s="194"/>
      <c r="D385" s="195" t="s">
        <v>141</v>
      </c>
      <c r="E385" s="196" t="s">
        <v>21</v>
      </c>
      <c r="F385" s="197" t="s">
        <v>1244</v>
      </c>
      <c r="G385" s="194"/>
      <c r="H385" s="198">
        <v>180</v>
      </c>
      <c r="I385" s="199"/>
      <c r="J385" s="194"/>
      <c r="K385" s="194"/>
      <c r="L385" s="200"/>
      <c r="M385" s="201"/>
      <c r="N385" s="202"/>
      <c r="O385" s="202"/>
      <c r="P385" s="202"/>
      <c r="Q385" s="202"/>
      <c r="R385" s="202"/>
      <c r="S385" s="202"/>
      <c r="T385" s="203"/>
      <c r="AT385" s="204" t="s">
        <v>141</v>
      </c>
      <c r="AU385" s="204" t="s">
        <v>85</v>
      </c>
      <c r="AV385" s="13" t="s">
        <v>85</v>
      </c>
      <c r="AW385" s="13" t="s">
        <v>36</v>
      </c>
      <c r="AX385" s="13" t="s">
        <v>75</v>
      </c>
      <c r="AY385" s="204" t="s">
        <v>130</v>
      </c>
    </row>
    <row r="386" spans="1:65" s="16" customFormat="1" ht="11.25">
      <c r="B386" s="226"/>
      <c r="C386" s="227"/>
      <c r="D386" s="195" t="s">
        <v>141</v>
      </c>
      <c r="E386" s="228" t="s">
        <v>21</v>
      </c>
      <c r="F386" s="229" t="s">
        <v>178</v>
      </c>
      <c r="G386" s="227"/>
      <c r="H386" s="230">
        <v>180</v>
      </c>
      <c r="I386" s="231"/>
      <c r="J386" s="227"/>
      <c r="K386" s="227"/>
      <c r="L386" s="232"/>
      <c r="M386" s="233"/>
      <c r="N386" s="234"/>
      <c r="O386" s="234"/>
      <c r="P386" s="234"/>
      <c r="Q386" s="234"/>
      <c r="R386" s="234"/>
      <c r="S386" s="234"/>
      <c r="T386" s="235"/>
      <c r="AT386" s="236" t="s">
        <v>141</v>
      </c>
      <c r="AU386" s="236" t="s">
        <v>85</v>
      </c>
      <c r="AV386" s="16" t="s">
        <v>149</v>
      </c>
      <c r="AW386" s="16" t="s">
        <v>36</v>
      </c>
      <c r="AX386" s="16" t="s">
        <v>75</v>
      </c>
      <c r="AY386" s="236" t="s">
        <v>130</v>
      </c>
    </row>
    <row r="387" spans="1:65" s="15" customFormat="1" ht="11.25">
      <c r="B387" s="215"/>
      <c r="C387" s="216"/>
      <c r="D387" s="195" t="s">
        <v>141</v>
      </c>
      <c r="E387" s="217" t="s">
        <v>21</v>
      </c>
      <c r="F387" s="218" t="s">
        <v>156</v>
      </c>
      <c r="G387" s="216"/>
      <c r="H387" s="219">
        <v>281.60000000000002</v>
      </c>
      <c r="I387" s="220"/>
      <c r="J387" s="216"/>
      <c r="K387" s="216"/>
      <c r="L387" s="221"/>
      <c r="M387" s="222"/>
      <c r="N387" s="223"/>
      <c r="O387" s="223"/>
      <c r="P387" s="223"/>
      <c r="Q387" s="223"/>
      <c r="R387" s="223"/>
      <c r="S387" s="223"/>
      <c r="T387" s="224"/>
      <c r="AT387" s="225" t="s">
        <v>141</v>
      </c>
      <c r="AU387" s="225" t="s">
        <v>85</v>
      </c>
      <c r="AV387" s="15" t="s">
        <v>137</v>
      </c>
      <c r="AW387" s="15" t="s">
        <v>36</v>
      </c>
      <c r="AX387" s="15" t="s">
        <v>83</v>
      </c>
      <c r="AY387" s="225" t="s">
        <v>130</v>
      </c>
    </row>
    <row r="388" spans="1:65" s="2" customFormat="1" ht="37.9" customHeight="1">
      <c r="A388" s="36"/>
      <c r="B388" s="37"/>
      <c r="C388" s="175" t="s">
        <v>699</v>
      </c>
      <c r="D388" s="175" t="s">
        <v>132</v>
      </c>
      <c r="E388" s="176" t="s">
        <v>879</v>
      </c>
      <c r="F388" s="177" t="s">
        <v>880</v>
      </c>
      <c r="G388" s="178" t="s">
        <v>243</v>
      </c>
      <c r="H388" s="179">
        <v>281.60000000000002</v>
      </c>
      <c r="I388" s="180"/>
      <c r="J388" s="181">
        <f>ROUND(I388*H388,2)</f>
        <v>0</v>
      </c>
      <c r="K388" s="177" t="s">
        <v>136</v>
      </c>
      <c r="L388" s="41"/>
      <c r="M388" s="182" t="s">
        <v>21</v>
      </c>
      <c r="N388" s="183" t="s">
        <v>46</v>
      </c>
      <c r="O388" s="66"/>
      <c r="P388" s="184">
        <f>O388*H388</f>
        <v>0</v>
      </c>
      <c r="Q388" s="184">
        <v>0</v>
      </c>
      <c r="R388" s="184">
        <f>Q388*H388</f>
        <v>0</v>
      </c>
      <c r="S388" s="184">
        <v>0</v>
      </c>
      <c r="T388" s="185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86" t="s">
        <v>137</v>
      </c>
      <c r="AT388" s="186" t="s">
        <v>132</v>
      </c>
      <c r="AU388" s="186" t="s">
        <v>85</v>
      </c>
      <c r="AY388" s="19" t="s">
        <v>130</v>
      </c>
      <c r="BE388" s="187">
        <f>IF(N388="základní",J388,0)</f>
        <v>0</v>
      </c>
      <c r="BF388" s="187">
        <f>IF(N388="snížená",J388,0)</f>
        <v>0</v>
      </c>
      <c r="BG388" s="187">
        <f>IF(N388="zákl. přenesená",J388,0)</f>
        <v>0</v>
      </c>
      <c r="BH388" s="187">
        <f>IF(N388="sníž. přenesená",J388,0)</f>
        <v>0</v>
      </c>
      <c r="BI388" s="187">
        <f>IF(N388="nulová",J388,0)</f>
        <v>0</v>
      </c>
      <c r="BJ388" s="19" t="s">
        <v>83</v>
      </c>
      <c r="BK388" s="187">
        <f>ROUND(I388*H388,2)</f>
        <v>0</v>
      </c>
      <c r="BL388" s="19" t="s">
        <v>137</v>
      </c>
      <c r="BM388" s="186" t="s">
        <v>1245</v>
      </c>
    </row>
    <row r="389" spans="1:65" s="2" customFormat="1" ht="11.25">
      <c r="A389" s="36"/>
      <c r="B389" s="37"/>
      <c r="C389" s="38"/>
      <c r="D389" s="188" t="s">
        <v>139</v>
      </c>
      <c r="E389" s="38"/>
      <c r="F389" s="189" t="s">
        <v>882</v>
      </c>
      <c r="G389" s="38"/>
      <c r="H389" s="38"/>
      <c r="I389" s="190"/>
      <c r="J389" s="38"/>
      <c r="K389" s="38"/>
      <c r="L389" s="41"/>
      <c r="M389" s="191"/>
      <c r="N389" s="192"/>
      <c r="O389" s="66"/>
      <c r="P389" s="66"/>
      <c r="Q389" s="66"/>
      <c r="R389" s="66"/>
      <c r="S389" s="66"/>
      <c r="T389" s="67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T389" s="19" t="s">
        <v>139</v>
      </c>
      <c r="AU389" s="19" t="s">
        <v>85</v>
      </c>
    </row>
    <row r="390" spans="1:65" s="13" customFormat="1" ht="11.25">
      <c r="B390" s="193"/>
      <c r="C390" s="194"/>
      <c r="D390" s="195" t="s">
        <v>141</v>
      </c>
      <c r="E390" s="196" t="s">
        <v>21</v>
      </c>
      <c r="F390" s="197" t="s">
        <v>1242</v>
      </c>
      <c r="G390" s="194"/>
      <c r="H390" s="198">
        <v>33.6</v>
      </c>
      <c r="I390" s="199"/>
      <c r="J390" s="194"/>
      <c r="K390" s="194"/>
      <c r="L390" s="200"/>
      <c r="M390" s="201"/>
      <c r="N390" s="202"/>
      <c r="O390" s="202"/>
      <c r="P390" s="202"/>
      <c r="Q390" s="202"/>
      <c r="R390" s="202"/>
      <c r="S390" s="202"/>
      <c r="T390" s="203"/>
      <c r="AT390" s="204" t="s">
        <v>141</v>
      </c>
      <c r="AU390" s="204" t="s">
        <v>85</v>
      </c>
      <c r="AV390" s="13" t="s">
        <v>85</v>
      </c>
      <c r="AW390" s="13" t="s">
        <v>36</v>
      </c>
      <c r="AX390" s="13" t="s">
        <v>75</v>
      </c>
      <c r="AY390" s="204" t="s">
        <v>130</v>
      </c>
    </row>
    <row r="391" spans="1:65" s="13" customFormat="1" ht="11.25">
      <c r="B391" s="193"/>
      <c r="C391" s="194"/>
      <c r="D391" s="195" t="s">
        <v>141</v>
      </c>
      <c r="E391" s="196" t="s">
        <v>21</v>
      </c>
      <c r="F391" s="197" t="s">
        <v>1243</v>
      </c>
      <c r="G391" s="194"/>
      <c r="H391" s="198">
        <v>68</v>
      </c>
      <c r="I391" s="199"/>
      <c r="J391" s="194"/>
      <c r="K391" s="194"/>
      <c r="L391" s="200"/>
      <c r="M391" s="201"/>
      <c r="N391" s="202"/>
      <c r="O391" s="202"/>
      <c r="P391" s="202"/>
      <c r="Q391" s="202"/>
      <c r="R391" s="202"/>
      <c r="S391" s="202"/>
      <c r="T391" s="203"/>
      <c r="AT391" s="204" t="s">
        <v>141</v>
      </c>
      <c r="AU391" s="204" t="s">
        <v>85</v>
      </c>
      <c r="AV391" s="13" t="s">
        <v>85</v>
      </c>
      <c r="AW391" s="13" t="s">
        <v>36</v>
      </c>
      <c r="AX391" s="13" t="s">
        <v>75</v>
      </c>
      <c r="AY391" s="204" t="s">
        <v>130</v>
      </c>
    </row>
    <row r="392" spans="1:65" s="16" customFormat="1" ht="11.25">
      <c r="B392" s="226"/>
      <c r="C392" s="227"/>
      <c r="D392" s="195" t="s">
        <v>141</v>
      </c>
      <c r="E392" s="228" t="s">
        <v>21</v>
      </c>
      <c r="F392" s="229" t="s">
        <v>178</v>
      </c>
      <c r="G392" s="227"/>
      <c r="H392" s="230">
        <v>101.6</v>
      </c>
      <c r="I392" s="231"/>
      <c r="J392" s="227"/>
      <c r="K392" s="227"/>
      <c r="L392" s="232"/>
      <c r="M392" s="233"/>
      <c r="N392" s="234"/>
      <c r="O392" s="234"/>
      <c r="P392" s="234"/>
      <c r="Q392" s="234"/>
      <c r="R392" s="234"/>
      <c r="S392" s="234"/>
      <c r="T392" s="235"/>
      <c r="AT392" s="236" t="s">
        <v>141</v>
      </c>
      <c r="AU392" s="236" t="s">
        <v>85</v>
      </c>
      <c r="AV392" s="16" t="s">
        <v>149</v>
      </c>
      <c r="AW392" s="16" t="s">
        <v>36</v>
      </c>
      <c r="AX392" s="16" t="s">
        <v>75</v>
      </c>
      <c r="AY392" s="236" t="s">
        <v>130</v>
      </c>
    </row>
    <row r="393" spans="1:65" s="13" customFormat="1" ht="22.5">
      <c r="B393" s="193"/>
      <c r="C393" s="194"/>
      <c r="D393" s="195" t="s">
        <v>141</v>
      </c>
      <c r="E393" s="196" t="s">
        <v>21</v>
      </c>
      <c r="F393" s="197" t="s">
        <v>1244</v>
      </c>
      <c r="G393" s="194"/>
      <c r="H393" s="198">
        <v>180</v>
      </c>
      <c r="I393" s="199"/>
      <c r="J393" s="194"/>
      <c r="K393" s="194"/>
      <c r="L393" s="200"/>
      <c r="M393" s="201"/>
      <c r="N393" s="202"/>
      <c r="O393" s="202"/>
      <c r="P393" s="202"/>
      <c r="Q393" s="202"/>
      <c r="R393" s="202"/>
      <c r="S393" s="202"/>
      <c r="T393" s="203"/>
      <c r="AT393" s="204" t="s">
        <v>141</v>
      </c>
      <c r="AU393" s="204" t="s">
        <v>85</v>
      </c>
      <c r="AV393" s="13" t="s">
        <v>85</v>
      </c>
      <c r="AW393" s="13" t="s">
        <v>36</v>
      </c>
      <c r="AX393" s="13" t="s">
        <v>75</v>
      </c>
      <c r="AY393" s="204" t="s">
        <v>130</v>
      </c>
    </row>
    <row r="394" spans="1:65" s="16" customFormat="1" ht="11.25">
      <c r="B394" s="226"/>
      <c r="C394" s="227"/>
      <c r="D394" s="195" t="s">
        <v>141</v>
      </c>
      <c r="E394" s="228" t="s">
        <v>21</v>
      </c>
      <c r="F394" s="229" t="s">
        <v>178</v>
      </c>
      <c r="G394" s="227"/>
      <c r="H394" s="230">
        <v>180</v>
      </c>
      <c r="I394" s="231"/>
      <c r="J394" s="227"/>
      <c r="K394" s="227"/>
      <c r="L394" s="232"/>
      <c r="M394" s="233"/>
      <c r="N394" s="234"/>
      <c r="O394" s="234"/>
      <c r="P394" s="234"/>
      <c r="Q394" s="234"/>
      <c r="R394" s="234"/>
      <c r="S394" s="234"/>
      <c r="T394" s="235"/>
      <c r="AT394" s="236" t="s">
        <v>141</v>
      </c>
      <c r="AU394" s="236" t="s">
        <v>85</v>
      </c>
      <c r="AV394" s="16" t="s">
        <v>149</v>
      </c>
      <c r="AW394" s="16" t="s">
        <v>36</v>
      </c>
      <c r="AX394" s="16" t="s">
        <v>75</v>
      </c>
      <c r="AY394" s="236" t="s">
        <v>130</v>
      </c>
    </row>
    <row r="395" spans="1:65" s="15" customFormat="1" ht="11.25">
      <c r="B395" s="215"/>
      <c r="C395" s="216"/>
      <c r="D395" s="195" t="s">
        <v>141</v>
      </c>
      <c r="E395" s="217" t="s">
        <v>21</v>
      </c>
      <c r="F395" s="218" t="s">
        <v>156</v>
      </c>
      <c r="G395" s="216"/>
      <c r="H395" s="219">
        <v>281.60000000000002</v>
      </c>
      <c r="I395" s="220"/>
      <c r="J395" s="216"/>
      <c r="K395" s="216"/>
      <c r="L395" s="221"/>
      <c r="M395" s="222"/>
      <c r="N395" s="223"/>
      <c r="O395" s="223"/>
      <c r="P395" s="223"/>
      <c r="Q395" s="223"/>
      <c r="R395" s="223"/>
      <c r="S395" s="223"/>
      <c r="T395" s="224"/>
      <c r="AT395" s="225" t="s">
        <v>141</v>
      </c>
      <c r="AU395" s="225" t="s">
        <v>85</v>
      </c>
      <c r="AV395" s="15" t="s">
        <v>137</v>
      </c>
      <c r="AW395" s="15" t="s">
        <v>36</v>
      </c>
      <c r="AX395" s="15" t="s">
        <v>83</v>
      </c>
      <c r="AY395" s="225" t="s">
        <v>130</v>
      </c>
    </row>
    <row r="396" spans="1:65" s="2" customFormat="1" ht="24.2" customHeight="1">
      <c r="A396" s="36"/>
      <c r="B396" s="37"/>
      <c r="C396" s="175" t="s">
        <v>703</v>
      </c>
      <c r="D396" s="175" t="s">
        <v>132</v>
      </c>
      <c r="E396" s="176" t="s">
        <v>884</v>
      </c>
      <c r="F396" s="177" t="s">
        <v>885</v>
      </c>
      <c r="G396" s="178" t="s">
        <v>243</v>
      </c>
      <c r="H396" s="179">
        <v>281.60000000000002</v>
      </c>
      <c r="I396" s="180"/>
      <c r="J396" s="181">
        <f>ROUND(I396*H396,2)</f>
        <v>0</v>
      </c>
      <c r="K396" s="177" t="s">
        <v>136</v>
      </c>
      <c r="L396" s="41"/>
      <c r="M396" s="182" t="s">
        <v>21</v>
      </c>
      <c r="N396" s="183" t="s">
        <v>46</v>
      </c>
      <c r="O396" s="66"/>
      <c r="P396" s="184">
        <f>O396*H396</f>
        <v>0</v>
      </c>
      <c r="Q396" s="184">
        <v>0</v>
      </c>
      <c r="R396" s="184">
        <f>Q396*H396</f>
        <v>0</v>
      </c>
      <c r="S396" s="184">
        <v>0</v>
      </c>
      <c r="T396" s="185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86" t="s">
        <v>137</v>
      </c>
      <c r="AT396" s="186" t="s">
        <v>132</v>
      </c>
      <c r="AU396" s="186" t="s">
        <v>85</v>
      </c>
      <c r="AY396" s="19" t="s">
        <v>130</v>
      </c>
      <c r="BE396" s="187">
        <f>IF(N396="základní",J396,0)</f>
        <v>0</v>
      </c>
      <c r="BF396" s="187">
        <f>IF(N396="snížená",J396,0)</f>
        <v>0</v>
      </c>
      <c r="BG396" s="187">
        <f>IF(N396="zákl. přenesená",J396,0)</f>
        <v>0</v>
      </c>
      <c r="BH396" s="187">
        <f>IF(N396="sníž. přenesená",J396,0)</f>
        <v>0</v>
      </c>
      <c r="BI396" s="187">
        <f>IF(N396="nulová",J396,0)</f>
        <v>0</v>
      </c>
      <c r="BJ396" s="19" t="s">
        <v>83</v>
      </c>
      <c r="BK396" s="187">
        <f>ROUND(I396*H396,2)</f>
        <v>0</v>
      </c>
      <c r="BL396" s="19" t="s">
        <v>137</v>
      </c>
      <c r="BM396" s="186" t="s">
        <v>1246</v>
      </c>
    </row>
    <row r="397" spans="1:65" s="2" customFormat="1" ht="11.25">
      <c r="A397" s="36"/>
      <c r="B397" s="37"/>
      <c r="C397" s="38"/>
      <c r="D397" s="188" t="s">
        <v>139</v>
      </c>
      <c r="E397" s="38"/>
      <c r="F397" s="189" t="s">
        <v>887</v>
      </c>
      <c r="G397" s="38"/>
      <c r="H397" s="38"/>
      <c r="I397" s="190"/>
      <c r="J397" s="38"/>
      <c r="K397" s="38"/>
      <c r="L397" s="41"/>
      <c r="M397" s="191"/>
      <c r="N397" s="192"/>
      <c r="O397" s="66"/>
      <c r="P397" s="66"/>
      <c r="Q397" s="66"/>
      <c r="R397" s="66"/>
      <c r="S397" s="66"/>
      <c r="T397" s="67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9" t="s">
        <v>139</v>
      </c>
      <c r="AU397" s="19" t="s">
        <v>85</v>
      </c>
    </row>
    <row r="398" spans="1:65" s="13" customFormat="1" ht="11.25">
      <c r="B398" s="193"/>
      <c r="C398" s="194"/>
      <c r="D398" s="195" t="s">
        <v>141</v>
      </c>
      <c r="E398" s="196" t="s">
        <v>21</v>
      </c>
      <c r="F398" s="197" t="s">
        <v>1242</v>
      </c>
      <c r="G398" s="194"/>
      <c r="H398" s="198">
        <v>33.6</v>
      </c>
      <c r="I398" s="199"/>
      <c r="J398" s="194"/>
      <c r="K398" s="194"/>
      <c r="L398" s="200"/>
      <c r="M398" s="201"/>
      <c r="N398" s="202"/>
      <c r="O398" s="202"/>
      <c r="P398" s="202"/>
      <c r="Q398" s="202"/>
      <c r="R398" s="202"/>
      <c r="S398" s="202"/>
      <c r="T398" s="203"/>
      <c r="AT398" s="204" t="s">
        <v>141</v>
      </c>
      <c r="AU398" s="204" t="s">
        <v>85</v>
      </c>
      <c r="AV398" s="13" t="s">
        <v>85</v>
      </c>
      <c r="AW398" s="13" t="s">
        <v>36</v>
      </c>
      <c r="AX398" s="13" t="s">
        <v>75</v>
      </c>
      <c r="AY398" s="204" t="s">
        <v>130</v>
      </c>
    </row>
    <row r="399" spans="1:65" s="13" customFormat="1" ht="11.25">
      <c r="B399" s="193"/>
      <c r="C399" s="194"/>
      <c r="D399" s="195" t="s">
        <v>141</v>
      </c>
      <c r="E399" s="196" t="s">
        <v>21</v>
      </c>
      <c r="F399" s="197" t="s">
        <v>1243</v>
      </c>
      <c r="G399" s="194"/>
      <c r="H399" s="198">
        <v>68</v>
      </c>
      <c r="I399" s="199"/>
      <c r="J399" s="194"/>
      <c r="K399" s="194"/>
      <c r="L399" s="200"/>
      <c r="M399" s="201"/>
      <c r="N399" s="202"/>
      <c r="O399" s="202"/>
      <c r="P399" s="202"/>
      <c r="Q399" s="202"/>
      <c r="R399" s="202"/>
      <c r="S399" s="202"/>
      <c r="T399" s="203"/>
      <c r="AT399" s="204" t="s">
        <v>141</v>
      </c>
      <c r="AU399" s="204" t="s">
        <v>85</v>
      </c>
      <c r="AV399" s="13" t="s">
        <v>85</v>
      </c>
      <c r="AW399" s="13" t="s">
        <v>36</v>
      </c>
      <c r="AX399" s="13" t="s">
        <v>75</v>
      </c>
      <c r="AY399" s="204" t="s">
        <v>130</v>
      </c>
    </row>
    <row r="400" spans="1:65" s="16" customFormat="1" ht="11.25">
      <c r="B400" s="226"/>
      <c r="C400" s="227"/>
      <c r="D400" s="195" t="s">
        <v>141</v>
      </c>
      <c r="E400" s="228" t="s">
        <v>21</v>
      </c>
      <c r="F400" s="229" t="s">
        <v>178</v>
      </c>
      <c r="G400" s="227"/>
      <c r="H400" s="230">
        <v>101.6</v>
      </c>
      <c r="I400" s="231"/>
      <c r="J400" s="227"/>
      <c r="K400" s="227"/>
      <c r="L400" s="232"/>
      <c r="M400" s="233"/>
      <c r="N400" s="234"/>
      <c r="O400" s="234"/>
      <c r="P400" s="234"/>
      <c r="Q400" s="234"/>
      <c r="R400" s="234"/>
      <c r="S400" s="234"/>
      <c r="T400" s="235"/>
      <c r="AT400" s="236" t="s">
        <v>141</v>
      </c>
      <c r="AU400" s="236" t="s">
        <v>85</v>
      </c>
      <c r="AV400" s="16" t="s">
        <v>149</v>
      </c>
      <c r="AW400" s="16" t="s">
        <v>36</v>
      </c>
      <c r="AX400" s="16" t="s">
        <v>75</v>
      </c>
      <c r="AY400" s="236" t="s">
        <v>130</v>
      </c>
    </row>
    <row r="401" spans="1:65" s="13" customFormat="1" ht="22.5">
      <c r="B401" s="193"/>
      <c r="C401" s="194"/>
      <c r="D401" s="195" t="s">
        <v>141</v>
      </c>
      <c r="E401" s="196" t="s">
        <v>21</v>
      </c>
      <c r="F401" s="197" t="s">
        <v>1244</v>
      </c>
      <c r="G401" s="194"/>
      <c r="H401" s="198">
        <v>180</v>
      </c>
      <c r="I401" s="199"/>
      <c r="J401" s="194"/>
      <c r="K401" s="194"/>
      <c r="L401" s="200"/>
      <c r="M401" s="201"/>
      <c r="N401" s="202"/>
      <c r="O401" s="202"/>
      <c r="P401" s="202"/>
      <c r="Q401" s="202"/>
      <c r="R401" s="202"/>
      <c r="S401" s="202"/>
      <c r="T401" s="203"/>
      <c r="AT401" s="204" t="s">
        <v>141</v>
      </c>
      <c r="AU401" s="204" t="s">
        <v>85</v>
      </c>
      <c r="AV401" s="13" t="s">
        <v>85</v>
      </c>
      <c r="AW401" s="13" t="s">
        <v>36</v>
      </c>
      <c r="AX401" s="13" t="s">
        <v>75</v>
      </c>
      <c r="AY401" s="204" t="s">
        <v>130</v>
      </c>
    </row>
    <row r="402" spans="1:65" s="16" customFormat="1" ht="11.25">
      <c r="B402" s="226"/>
      <c r="C402" s="227"/>
      <c r="D402" s="195" t="s">
        <v>141</v>
      </c>
      <c r="E402" s="228" t="s">
        <v>21</v>
      </c>
      <c r="F402" s="229" t="s">
        <v>178</v>
      </c>
      <c r="G402" s="227"/>
      <c r="H402" s="230">
        <v>180</v>
      </c>
      <c r="I402" s="231"/>
      <c r="J402" s="227"/>
      <c r="K402" s="227"/>
      <c r="L402" s="232"/>
      <c r="M402" s="233"/>
      <c r="N402" s="234"/>
      <c r="O402" s="234"/>
      <c r="P402" s="234"/>
      <c r="Q402" s="234"/>
      <c r="R402" s="234"/>
      <c r="S402" s="234"/>
      <c r="T402" s="235"/>
      <c r="AT402" s="236" t="s">
        <v>141</v>
      </c>
      <c r="AU402" s="236" t="s">
        <v>85</v>
      </c>
      <c r="AV402" s="16" t="s">
        <v>149</v>
      </c>
      <c r="AW402" s="16" t="s">
        <v>36</v>
      </c>
      <c r="AX402" s="16" t="s">
        <v>75</v>
      </c>
      <c r="AY402" s="236" t="s">
        <v>130</v>
      </c>
    </row>
    <row r="403" spans="1:65" s="15" customFormat="1" ht="11.25">
      <c r="B403" s="215"/>
      <c r="C403" s="216"/>
      <c r="D403" s="195" t="s">
        <v>141</v>
      </c>
      <c r="E403" s="217" t="s">
        <v>21</v>
      </c>
      <c r="F403" s="218" t="s">
        <v>156</v>
      </c>
      <c r="G403" s="216"/>
      <c r="H403" s="219">
        <v>281.60000000000002</v>
      </c>
      <c r="I403" s="220"/>
      <c r="J403" s="216"/>
      <c r="K403" s="216"/>
      <c r="L403" s="221"/>
      <c r="M403" s="222"/>
      <c r="N403" s="223"/>
      <c r="O403" s="223"/>
      <c r="P403" s="223"/>
      <c r="Q403" s="223"/>
      <c r="R403" s="223"/>
      <c r="S403" s="223"/>
      <c r="T403" s="224"/>
      <c r="AT403" s="225" t="s">
        <v>141</v>
      </c>
      <c r="AU403" s="225" t="s">
        <v>85</v>
      </c>
      <c r="AV403" s="15" t="s">
        <v>137</v>
      </c>
      <c r="AW403" s="15" t="s">
        <v>36</v>
      </c>
      <c r="AX403" s="15" t="s">
        <v>83</v>
      </c>
      <c r="AY403" s="225" t="s">
        <v>130</v>
      </c>
    </row>
    <row r="404" spans="1:65" s="12" customFormat="1" ht="22.9" customHeight="1">
      <c r="B404" s="159"/>
      <c r="C404" s="160"/>
      <c r="D404" s="161" t="s">
        <v>74</v>
      </c>
      <c r="E404" s="173" t="s">
        <v>888</v>
      </c>
      <c r="F404" s="173" t="s">
        <v>889</v>
      </c>
      <c r="G404" s="160"/>
      <c r="H404" s="160"/>
      <c r="I404" s="163"/>
      <c r="J404" s="174">
        <f>BK404</f>
        <v>0</v>
      </c>
      <c r="K404" s="160"/>
      <c r="L404" s="165"/>
      <c r="M404" s="166"/>
      <c r="N404" s="167"/>
      <c r="O404" s="167"/>
      <c r="P404" s="168">
        <f>SUM(P405:P418)</f>
        <v>0</v>
      </c>
      <c r="Q404" s="167"/>
      <c r="R404" s="168">
        <f>SUM(R405:R418)</f>
        <v>0</v>
      </c>
      <c r="S404" s="167"/>
      <c r="T404" s="169">
        <f>SUM(T405:T418)</f>
        <v>0</v>
      </c>
      <c r="AR404" s="170" t="s">
        <v>83</v>
      </c>
      <c r="AT404" s="171" t="s">
        <v>74</v>
      </c>
      <c r="AU404" s="171" t="s">
        <v>83</v>
      </c>
      <c r="AY404" s="170" t="s">
        <v>130</v>
      </c>
      <c r="BK404" s="172">
        <f>SUM(BK405:BK418)</f>
        <v>0</v>
      </c>
    </row>
    <row r="405" spans="1:65" s="2" customFormat="1" ht="37.9" customHeight="1">
      <c r="A405" s="36"/>
      <c r="B405" s="37"/>
      <c r="C405" s="175" t="s">
        <v>708</v>
      </c>
      <c r="D405" s="175" t="s">
        <v>132</v>
      </c>
      <c r="E405" s="176" t="s">
        <v>891</v>
      </c>
      <c r="F405" s="177" t="s">
        <v>892</v>
      </c>
      <c r="G405" s="178" t="s">
        <v>345</v>
      </c>
      <c r="H405" s="179">
        <v>279.54599999999999</v>
      </c>
      <c r="I405" s="180"/>
      <c r="J405" s="181">
        <f>ROUND(I405*H405,2)</f>
        <v>0</v>
      </c>
      <c r="K405" s="177" t="s">
        <v>136</v>
      </c>
      <c r="L405" s="41"/>
      <c r="M405" s="182" t="s">
        <v>21</v>
      </c>
      <c r="N405" s="183" t="s">
        <v>46</v>
      </c>
      <c r="O405" s="66"/>
      <c r="P405" s="184">
        <f>O405*H405</f>
        <v>0</v>
      </c>
      <c r="Q405" s="184">
        <v>0</v>
      </c>
      <c r="R405" s="184">
        <f>Q405*H405</f>
        <v>0</v>
      </c>
      <c r="S405" s="184">
        <v>0</v>
      </c>
      <c r="T405" s="185">
        <f>S405*H405</f>
        <v>0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186" t="s">
        <v>137</v>
      </c>
      <c r="AT405" s="186" t="s">
        <v>132</v>
      </c>
      <c r="AU405" s="186" t="s">
        <v>85</v>
      </c>
      <c r="AY405" s="19" t="s">
        <v>130</v>
      </c>
      <c r="BE405" s="187">
        <f>IF(N405="základní",J405,0)</f>
        <v>0</v>
      </c>
      <c r="BF405" s="187">
        <f>IF(N405="snížená",J405,0)</f>
        <v>0</v>
      </c>
      <c r="BG405" s="187">
        <f>IF(N405="zákl. přenesená",J405,0)</f>
        <v>0</v>
      </c>
      <c r="BH405" s="187">
        <f>IF(N405="sníž. přenesená",J405,0)</f>
        <v>0</v>
      </c>
      <c r="BI405" s="187">
        <f>IF(N405="nulová",J405,0)</f>
        <v>0</v>
      </c>
      <c r="BJ405" s="19" t="s">
        <v>83</v>
      </c>
      <c r="BK405" s="187">
        <f>ROUND(I405*H405,2)</f>
        <v>0</v>
      </c>
      <c r="BL405" s="19" t="s">
        <v>137</v>
      </c>
      <c r="BM405" s="186" t="s">
        <v>1247</v>
      </c>
    </row>
    <row r="406" spans="1:65" s="2" customFormat="1" ht="11.25">
      <c r="A406" s="36"/>
      <c r="B406" s="37"/>
      <c r="C406" s="38"/>
      <c r="D406" s="188" t="s">
        <v>139</v>
      </c>
      <c r="E406" s="38"/>
      <c r="F406" s="189" t="s">
        <v>894</v>
      </c>
      <c r="G406" s="38"/>
      <c r="H406" s="38"/>
      <c r="I406" s="190"/>
      <c r="J406" s="38"/>
      <c r="K406" s="38"/>
      <c r="L406" s="41"/>
      <c r="M406" s="191"/>
      <c r="N406" s="192"/>
      <c r="O406" s="66"/>
      <c r="P406" s="66"/>
      <c r="Q406" s="66"/>
      <c r="R406" s="66"/>
      <c r="S406" s="66"/>
      <c r="T406" s="67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T406" s="19" t="s">
        <v>139</v>
      </c>
      <c r="AU406" s="19" t="s">
        <v>85</v>
      </c>
    </row>
    <row r="407" spans="1:65" s="2" customFormat="1" ht="49.15" customHeight="1">
      <c r="A407" s="36"/>
      <c r="B407" s="37"/>
      <c r="C407" s="175" t="s">
        <v>713</v>
      </c>
      <c r="D407" s="175" t="s">
        <v>132</v>
      </c>
      <c r="E407" s="176" t="s">
        <v>896</v>
      </c>
      <c r="F407" s="177" t="s">
        <v>897</v>
      </c>
      <c r="G407" s="178" t="s">
        <v>345</v>
      </c>
      <c r="H407" s="179">
        <v>2139.3000000000002</v>
      </c>
      <c r="I407" s="180"/>
      <c r="J407" s="181">
        <f>ROUND(I407*H407,2)</f>
        <v>0</v>
      </c>
      <c r="K407" s="177" t="s">
        <v>136</v>
      </c>
      <c r="L407" s="41"/>
      <c r="M407" s="182" t="s">
        <v>21</v>
      </c>
      <c r="N407" s="183" t="s">
        <v>46</v>
      </c>
      <c r="O407" s="66"/>
      <c r="P407" s="184">
        <f>O407*H407</f>
        <v>0</v>
      </c>
      <c r="Q407" s="184">
        <v>0</v>
      </c>
      <c r="R407" s="184">
        <f>Q407*H407</f>
        <v>0</v>
      </c>
      <c r="S407" s="184">
        <v>0</v>
      </c>
      <c r="T407" s="185">
        <f>S407*H407</f>
        <v>0</v>
      </c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R407" s="186" t="s">
        <v>137</v>
      </c>
      <c r="AT407" s="186" t="s">
        <v>132</v>
      </c>
      <c r="AU407" s="186" t="s">
        <v>85</v>
      </c>
      <c r="AY407" s="19" t="s">
        <v>130</v>
      </c>
      <c r="BE407" s="187">
        <f>IF(N407="základní",J407,0)</f>
        <v>0</v>
      </c>
      <c r="BF407" s="187">
        <f>IF(N407="snížená",J407,0)</f>
        <v>0</v>
      </c>
      <c r="BG407" s="187">
        <f>IF(N407="zákl. přenesená",J407,0)</f>
        <v>0</v>
      </c>
      <c r="BH407" s="187">
        <f>IF(N407="sníž. přenesená",J407,0)</f>
        <v>0</v>
      </c>
      <c r="BI407" s="187">
        <f>IF(N407="nulová",J407,0)</f>
        <v>0</v>
      </c>
      <c r="BJ407" s="19" t="s">
        <v>83</v>
      </c>
      <c r="BK407" s="187">
        <f>ROUND(I407*H407,2)</f>
        <v>0</v>
      </c>
      <c r="BL407" s="19" t="s">
        <v>137</v>
      </c>
      <c r="BM407" s="186" t="s">
        <v>1248</v>
      </c>
    </row>
    <row r="408" spans="1:65" s="2" customFormat="1" ht="11.25">
      <c r="A408" s="36"/>
      <c r="B408" s="37"/>
      <c r="C408" s="38"/>
      <c r="D408" s="188" t="s">
        <v>139</v>
      </c>
      <c r="E408" s="38"/>
      <c r="F408" s="189" t="s">
        <v>899</v>
      </c>
      <c r="G408" s="38"/>
      <c r="H408" s="38"/>
      <c r="I408" s="190"/>
      <c r="J408" s="38"/>
      <c r="K408" s="38"/>
      <c r="L408" s="41"/>
      <c r="M408" s="191"/>
      <c r="N408" s="192"/>
      <c r="O408" s="66"/>
      <c r="P408" s="66"/>
      <c r="Q408" s="66"/>
      <c r="R408" s="66"/>
      <c r="S408" s="66"/>
      <c r="T408" s="67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T408" s="19" t="s">
        <v>139</v>
      </c>
      <c r="AU408" s="19" t="s">
        <v>85</v>
      </c>
    </row>
    <row r="409" spans="1:65" s="13" customFormat="1" ht="11.25">
      <c r="B409" s="193"/>
      <c r="C409" s="194"/>
      <c r="D409" s="195" t="s">
        <v>141</v>
      </c>
      <c r="E409" s="196" t="s">
        <v>21</v>
      </c>
      <c r="F409" s="197" t="s">
        <v>1249</v>
      </c>
      <c r="G409" s="194"/>
      <c r="H409" s="198">
        <v>2139.3000000000002</v>
      </c>
      <c r="I409" s="199"/>
      <c r="J409" s="194"/>
      <c r="K409" s="194"/>
      <c r="L409" s="200"/>
      <c r="M409" s="201"/>
      <c r="N409" s="202"/>
      <c r="O409" s="202"/>
      <c r="P409" s="202"/>
      <c r="Q409" s="202"/>
      <c r="R409" s="202"/>
      <c r="S409" s="202"/>
      <c r="T409" s="203"/>
      <c r="AT409" s="204" t="s">
        <v>141</v>
      </c>
      <c r="AU409" s="204" t="s">
        <v>85</v>
      </c>
      <c r="AV409" s="13" t="s">
        <v>85</v>
      </c>
      <c r="AW409" s="13" t="s">
        <v>36</v>
      </c>
      <c r="AX409" s="13" t="s">
        <v>83</v>
      </c>
      <c r="AY409" s="204" t="s">
        <v>130</v>
      </c>
    </row>
    <row r="410" spans="1:65" s="2" customFormat="1" ht="44.25" customHeight="1">
      <c r="A410" s="36"/>
      <c r="B410" s="37"/>
      <c r="C410" s="175" t="s">
        <v>719</v>
      </c>
      <c r="D410" s="175" t="s">
        <v>132</v>
      </c>
      <c r="E410" s="176" t="s">
        <v>902</v>
      </c>
      <c r="F410" s="177" t="s">
        <v>903</v>
      </c>
      <c r="G410" s="178" t="s">
        <v>345</v>
      </c>
      <c r="H410" s="179">
        <v>58.149000000000001</v>
      </c>
      <c r="I410" s="180"/>
      <c r="J410" s="181">
        <f>ROUND(I410*H410,2)</f>
        <v>0</v>
      </c>
      <c r="K410" s="177" t="s">
        <v>136</v>
      </c>
      <c r="L410" s="41"/>
      <c r="M410" s="182" t="s">
        <v>21</v>
      </c>
      <c r="N410" s="183" t="s">
        <v>46</v>
      </c>
      <c r="O410" s="66"/>
      <c r="P410" s="184">
        <f>O410*H410</f>
        <v>0</v>
      </c>
      <c r="Q410" s="184">
        <v>0</v>
      </c>
      <c r="R410" s="184">
        <f>Q410*H410</f>
        <v>0</v>
      </c>
      <c r="S410" s="184">
        <v>0</v>
      </c>
      <c r="T410" s="185">
        <f>S410*H410</f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186" t="s">
        <v>137</v>
      </c>
      <c r="AT410" s="186" t="s">
        <v>132</v>
      </c>
      <c r="AU410" s="186" t="s">
        <v>85</v>
      </c>
      <c r="AY410" s="19" t="s">
        <v>130</v>
      </c>
      <c r="BE410" s="187">
        <f>IF(N410="základní",J410,0)</f>
        <v>0</v>
      </c>
      <c r="BF410" s="187">
        <f>IF(N410="snížená",J410,0)</f>
        <v>0</v>
      </c>
      <c r="BG410" s="187">
        <f>IF(N410="zákl. přenesená",J410,0)</f>
        <v>0</v>
      </c>
      <c r="BH410" s="187">
        <f>IF(N410="sníž. přenesená",J410,0)</f>
        <v>0</v>
      </c>
      <c r="BI410" s="187">
        <f>IF(N410="nulová",J410,0)</f>
        <v>0</v>
      </c>
      <c r="BJ410" s="19" t="s">
        <v>83</v>
      </c>
      <c r="BK410" s="187">
        <f>ROUND(I410*H410,2)</f>
        <v>0</v>
      </c>
      <c r="BL410" s="19" t="s">
        <v>137</v>
      </c>
      <c r="BM410" s="186" t="s">
        <v>1250</v>
      </c>
    </row>
    <row r="411" spans="1:65" s="2" customFormat="1" ht="11.25">
      <c r="A411" s="36"/>
      <c r="B411" s="37"/>
      <c r="C411" s="38"/>
      <c r="D411" s="188" t="s">
        <v>139</v>
      </c>
      <c r="E411" s="38"/>
      <c r="F411" s="189" t="s">
        <v>905</v>
      </c>
      <c r="G411" s="38"/>
      <c r="H411" s="38"/>
      <c r="I411" s="190"/>
      <c r="J411" s="38"/>
      <c r="K411" s="38"/>
      <c r="L411" s="41"/>
      <c r="M411" s="191"/>
      <c r="N411" s="192"/>
      <c r="O411" s="66"/>
      <c r="P411" s="66"/>
      <c r="Q411" s="66"/>
      <c r="R411" s="66"/>
      <c r="S411" s="66"/>
      <c r="T411" s="67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T411" s="19" t="s">
        <v>139</v>
      </c>
      <c r="AU411" s="19" t="s">
        <v>85</v>
      </c>
    </row>
    <row r="412" spans="1:65" s="13" customFormat="1" ht="11.25">
      <c r="B412" s="193"/>
      <c r="C412" s="194"/>
      <c r="D412" s="195" t="s">
        <v>141</v>
      </c>
      <c r="E412" s="196" t="s">
        <v>21</v>
      </c>
      <c r="F412" s="197" t="s">
        <v>1251</v>
      </c>
      <c r="G412" s="194"/>
      <c r="H412" s="198">
        <v>58.149000000000001</v>
      </c>
      <c r="I412" s="199"/>
      <c r="J412" s="194"/>
      <c r="K412" s="194"/>
      <c r="L412" s="200"/>
      <c r="M412" s="201"/>
      <c r="N412" s="202"/>
      <c r="O412" s="202"/>
      <c r="P412" s="202"/>
      <c r="Q412" s="202"/>
      <c r="R412" s="202"/>
      <c r="S412" s="202"/>
      <c r="T412" s="203"/>
      <c r="AT412" s="204" t="s">
        <v>141</v>
      </c>
      <c r="AU412" s="204" t="s">
        <v>85</v>
      </c>
      <c r="AV412" s="13" t="s">
        <v>85</v>
      </c>
      <c r="AW412" s="13" t="s">
        <v>36</v>
      </c>
      <c r="AX412" s="13" t="s">
        <v>83</v>
      </c>
      <c r="AY412" s="204" t="s">
        <v>130</v>
      </c>
    </row>
    <row r="413" spans="1:65" s="2" customFormat="1" ht="44.25" customHeight="1">
      <c r="A413" s="36"/>
      <c r="B413" s="37"/>
      <c r="C413" s="175" t="s">
        <v>725</v>
      </c>
      <c r="D413" s="175" t="s">
        <v>132</v>
      </c>
      <c r="E413" s="176" t="s">
        <v>907</v>
      </c>
      <c r="F413" s="177" t="s">
        <v>344</v>
      </c>
      <c r="G413" s="178" t="s">
        <v>345</v>
      </c>
      <c r="H413" s="179">
        <v>64.5</v>
      </c>
      <c r="I413" s="180"/>
      <c r="J413" s="181">
        <f>ROUND(I413*H413,2)</f>
        <v>0</v>
      </c>
      <c r="K413" s="177" t="s">
        <v>136</v>
      </c>
      <c r="L413" s="41"/>
      <c r="M413" s="182" t="s">
        <v>21</v>
      </c>
      <c r="N413" s="183" t="s">
        <v>46</v>
      </c>
      <c r="O413" s="66"/>
      <c r="P413" s="184">
        <f>O413*H413</f>
        <v>0</v>
      </c>
      <c r="Q413" s="184">
        <v>0</v>
      </c>
      <c r="R413" s="184">
        <f>Q413*H413</f>
        <v>0</v>
      </c>
      <c r="S413" s="184">
        <v>0</v>
      </c>
      <c r="T413" s="185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186" t="s">
        <v>137</v>
      </c>
      <c r="AT413" s="186" t="s">
        <v>132</v>
      </c>
      <c r="AU413" s="186" t="s">
        <v>85</v>
      </c>
      <c r="AY413" s="19" t="s">
        <v>130</v>
      </c>
      <c r="BE413" s="187">
        <f>IF(N413="základní",J413,0)</f>
        <v>0</v>
      </c>
      <c r="BF413" s="187">
        <f>IF(N413="snížená",J413,0)</f>
        <v>0</v>
      </c>
      <c r="BG413" s="187">
        <f>IF(N413="zákl. přenesená",J413,0)</f>
        <v>0</v>
      </c>
      <c r="BH413" s="187">
        <f>IF(N413="sníž. přenesená",J413,0)</f>
        <v>0</v>
      </c>
      <c r="BI413" s="187">
        <f>IF(N413="nulová",J413,0)</f>
        <v>0</v>
      </c>
      <c r="BJ413" s="19" t="s">
        <v>83</v>
      </c>
      <c r="BK413" s="187">
        <f>ROUND(I413*H413,2)</f>
        <v>0</v>
      </c>
      <c r="BL413" s="19" t="s">
        <v>137</v>
      </c>
      <c r="BM413" s="186" t="s">
        <v>1252</v>
      </c>
    </row>
    <row r="414" spans="1:65" s="2" customFormat="1" ht="11.25">
      <c r="A414" s="36"/>
      <c r="B414" s="37"/>
      <c r="C414" s="38"/>
      <c r="D414" s="188" t="s">
        <v>139</v>
      </c>
      <c r="E414" s="38"/>
      <c r="F414" s="189" t="s">
        <v>909</v>
      </c>
      <c r="G414" s="38"/>
      <c r="H414" s="38"/>
      <c r="I414" s="190"/>
      <c r="J414" s="38"/>
      <c r="K414" s="38"/>
      <c r="L414" s="41"/>
      <c r="M414" s="191"/>
      <c r="N414" s="192"/>
      <c r="O414" s="66"/>
      <c r="P414" s="66"/>
      <c r="Q414" s="66"/>
      <c r="R414" s="66"/>
      <c r="S414" s="66"/>
      <c r="T414" s="67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T414" s="19" t="s">
        <v>139</v>
      </c>
      <c r="AU414" s="19" t="s">
        <v>85</v>
      </c>
    </row>
    <row r="415" spans="1:65" s="13" customFormat="1" ht="11.25">
      <c r="B415" s="193"/>
      <c r="C415" s="194"/>
      <c r="D415" s="195" t="s">
        <v>141</v>
      </c>
      <c r="E415" s="196" t="s">
        <v>21</v>
      </c>
      <c r="F415" s="197" t="s">
        <v>1253</v>
      </c>
      <c r="G415" s="194"/>
      <c r="H415" s="198">
        <v>64.5</v>
      </c>
      <c r="I415" s="199"/>
      <c r="J415" s="194"/>
      <c r="K415" s="194"/>
      <c r="L415" s="200"/>
      <c r="M415" s="201"/>
      <c r="N415" s="202"/>
      <c r="O415" s="202"/>
      <c r="P415" s="202"/>
      <c r="Q415" s="202"/>
      <c r="R415" s="202"/>
      <c r="S415" s="202"/>
      <c r="T415" s="203"/>
      <c r="AT415" s="204" t="s">
        <v>141</v>
      </c>
      <c r="AU415" s="204" t="s">
        <v>85</v>
      </c>
      <c r="AV415" s="13" t="s">
        <v>85</v>
      </c>
      <c r="AW415" s="13" t="s">
        <v>36</v>
      </c>
      <c r="AX415" s="13" t="s">
        <v>83</v>
      </c>
      <c r="AY415" s="204" t="s">
        <v>130</v>
      </c>
    </row>
    <row r="416" spans="1:65" s="2" customFormat="1" ht="44.25" customHeight="1">
      <c r="A416" s="36"/>
      <c r="B416" s="37"/>
      <c r="C416" s="175" t="s">
        <v>731</v>
      </c>
      <c r="D416" s="175" t="s">
        <v>132</v>
      </c>
      <c r="E416" s="176" t="s">
        <v>911</v>
      </c>
      <c r="F416" s="177" t="s">
        <v>912</v>
      </c>
      <c r="G416" s="178" t="s">
        <v>345</v>
      </c>
      <c r="H416" s="179">
        <v>115.051</v>
      </c>
      <c r="I416" s="180"/>
      <c r="J416" s="181">
        <f>ROUND(I416*H416,2)</f>
        <v>0</v>
      </c>
      <c r="K416" s="177" t="s">
        <v>136</v>
      </c>
      <c r="L416" s="41"/>
      <c r="M416" s="182" t="s">
        <v>21</v>
      </c>
      <c r="N416" s="183" t="s">
        <v>46</v>
      </c>
      <c r="O416" s="66"/>
      <c r="P416" s="184">
        <f>O416*H416</f>
        <v>0</v>
      </c>
      <c r="Q416" s="184">
        <v>0</v>
      </c>
      <c r="R416" s="184">
        <f>Q416*H416</f>
        <v>0</v>
      </c>
      <c r="S416" s="184">
        <v>0</v>
      </c>
      <c r="T416" s="185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186" t="s">
        <v>137</v>
      </c>
      <c r="AT416" s="186" t="s">
        <v>132</v>
      </c>
      <c r="AU416" s="186" t="s">
        <v>85</v>
      </c>
      <c r="AY416" s="19" t="s">
        <v>130</v>
      </c>
      <c r="BE416" s="187">
        <f>IF(N416="základní",J416,0)</f>
        <v>0</v>
      </c>
      <c r="BF416" s="187">
        <f>IF(N416="snížená",J416,0)</f>
        <v>0</v>
      </c>
      <c r="BG416" s="187">
        <f>IF(N416="zákl. přenesená",J416,0)</f>
        <v>0</v>
      </c>
      <c r="BH416" s="187">
        <f>IF(N416="sníž. přenesená",J416,0)</f>
        <v>0</v>
      </c>
      <c r="BI416" s="187">
        <f>IF(N416="nulová",J416,0)</f>
        <v>0</v>
      </c>
      <c r="BJ416" s="19" t="s">
        <v>83</v>
      </c>
      <c r="BK416" s="187">
        <f>ROUND(I416*H416,2)</f>
        <v>0</v>
      </c>
      <c r="BL416" s="19" t="s">
        <v>137</v>
      </c>
      <c r="BM416" s="186" t="s">
        <v>1254</v>
      </c>
    </row>
    <row r="417" spans="1:65" s="2" customFormat="1" ht="11.25">
      <c r="A417" s="36"/>
      <c r="B417" s="37"/>
      <c r="C417" s="38"/>
      <c r="D417" s="188" t="s">
        <v>139</v>
      </c>
      <c r="E417" s="38"/>
      <c r="F417" s="189" t="s">
        <v>914</v>
      </c>
      <c r="G417" s="38"/>
      <c r="H417" s="38"/>
      <c r="I417" s="190"/>
      <c r="J417" s="38"/>
      <c r="K417" s="38"/>
      <c r="L417" s="41"/>
      <c r="M417" s="191"/>
      <c r="N417" s="192"/>
      <c r="O417" s="66"/>
      <c r="P417" s="66"/>
      <c r="Q417" s="66"/>
      <c r="R417" s="66"/>
      <c r="S417" s="66"/>
      <c r="T417" s="67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T417" s="19" t="s">
        <v>139</v>
      </c>
      <c r="AU417" s="19" t="s">
        <v>85</v>
      </c>
    </row>
    <row r="418" spans="1:65" s="13" customFormat="1" ht="11.25">
      <c r="B418" s="193"/>
      <c r="C418" s="194"/>
      <c r="D418" s="195" t="s">
        <v>141</v>
      </c>
      <c r="E418" s="196" t="s">
        <v>21</v>
      </c>
      <c r="F418" s="197" t="s">
        <v>1255</v>
      </c>
      <c r="G418" s="194"/>
      <c r="H418" s="198">
        <v>115.051</v>
      </c>
      <c r="I418" s="199"/>
      <c r="J418" s="194"/>
      <c r="K418" s="194"/>
      <c r="L418" s="200"/>
      <c r="M418" s="201"/>
      <c r="N418" s="202"/>
      <c r="O418" s="202"/>
      <c r="P418" s="202"/>
      <c r="Q418" s="202"/>
      <c r="R418" s="202"/>
      <c r="S418" s="202"/>
      <c r="T418" s="203"/>
      <c r="AT418" s="204" t="s">
        <v>141</v>
      </c>
      <c r="AU418" s="204" t="s">
        <v>85</v>
      </c>
      <c r="AV418" s="13" t="s">
        <v>85</v>
      </c>
      <c r="AW418" s="13" t="s">
        <v>36</v>
      </c>
      <c r="AX418" s="13" t="s">
        <v>83</v>
      </c>
      <c r="AY418" s="204" t="s">
        <v>130</v>
      </c>
    </row>
    <row r="419" spans="1:65" s="12" customFormat="1" ht="22.9" customHeight="1">
      <c r="B419" s="159"/>
      <c r="C419" s="160"/>
      <c r="D419" s="161" t="s">
        <v>74</v>
      </c>
      <c r="E419" s="173" t="s">
        <v>916</v>
      </c>
      <c r="F419" s="173" t="s">
        <v>917</v>
      </c>
      <c r="G419" s="160"/>
      <c r="H419" s="160"/>
      <c r="I419" s="163"/>
      <c r="J419" s="174">
        <f>BK419</f>
        <v>0</v>
      </c>
      <c r="K419" s="160"/>
      <c r="L419" s="165"/>
      <c r="M419" s="166"/>
      <c r="N419" s="167"/>
      <c r="O419" s="167"/>
      <c r="P419" s="168">
        <f>SUM(P420:P421)</f>
        <v>0</v>
      </c>
      <c r="Q419" s="167"/>
      <c r="R419" s="168">
        <f>SUM(R420:R421)</f>
        <v>0</v>
      </c>
      <c r="S419" s="167"/>
      <c r="T419" s="169">
        <f>SUM(T420:T421)</f>
        <v>0</v>
      </c>
      <c r="AR419" s="170" t="s">
        <v>83</v>
      </c>
      <c r="AT419" s="171" t="s">
        <v>74</v>
      </c>
      <c r="AU419" s="171" t="s">
        <v>83</v>
      </c>
      <c r="AY419" s="170" t="s">
        <v>130</v>
      </c>
      <c r="BK419" s="172">
        <f>SUM(BK420:BK421)</f>
        <v>0</v>
      </c>
    </row>
    <row r="420" spans="1:65" s="2" customFormat="1" ht="49.15" customHeight="1">
      <c r="A420" s="36"/>
      <c r="B420" s="37"/>
      <c r="C420" s="175" t="s">
        <v>737</v>
      </c>
      <c r="D420" s="175" t="s">
        <v>132</v>
      </c>
      <c r="E420" s="176" t="s">
        <v>919</v>
      </c>
      <c r="F420" s="177" t="s">
        <v>920</v>
      </c>
      <c r="G420" s="178" t="s">
        <v>345</v>
      </c>
      <c r="H420" s="179">
        <v>253.203</v>
      </c>
      <c r="I420" s="180"/>
      <c r="J420" s="181">
        <f>ROUND(I420*H420,2)</f>
        <v>0</v>
      </c>
      <c r="K420" s="177" t="s">
        <v>136</v>
      </c>
      <c r="L420" s="41"/>
      <c r="M420" s="182" t="s">
        <v>21</v>
      </c>
      <c r="N420" s="183" t="s">
        <v>46</v>
      </c>
      <c r="O420" s="66"/>
      <c r="P420" s="184">
        <f>O420*H420</f>
        <v>0</v>
      </c>
      <c r="Q420" s="184">
        <v>0</v>
      </c>
      <c r="R420" s="184">
        <f>Q420*H420</f>
        <v>0</v>
      </c>
      <c r="S420" s="184">
        <v>0</v>
      </c>
      <c r="T420" s="185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86" t="s">
        <v>137</v>
      </c>
      <c r="AT420" s="186" t="s">
        <v>132</v>
      </c>
      <c r="AU420" s="186" t="s">
        <v>85</v>
      </c>
      <c r="AY420" s="19" t="s">
        <v>130</v>
      </c>
      <c r="BE420" s="187">
        <f>IF(N420="základní",J420,0)</f>
        <v>0</v>
      </c>
      <c r="BF420" s="187">
        <f>IF(N420="snížená",J420,0)</f>
        <v>0</v>
      </c>
      <c r="BG420" s="187">
        <f>IF(N420="zákl. přenesená",J420,0)</f>
        <v>0</v>
      </c>
      <c r="BH420" s="187">
        <f>IF(N420="sníž. přenesená",J420,0)</f>
        <v>0</v>
      </c>
      <c r="BI420" s="187">
        <f>IF(N420="nulová",J420,0)</f>
        <v>0</v>
      </c>
      <c r="BJ420" s="19" t="s">
        <v>83</v>
      </c>
      <c r="BK420" s="187">
        <f>ROUND(I420*H420,2)</f>
        <v>0</v>
      </c>
      <c r="BL420" s="19" t="s">
        <v>137</v>
      </c>
      <c r="BM420" s="186" t="s">
        <v>1256</v>
      </c>
    </row>
    <row r="421" spans="1:65" s="2" customFormat="1" ht="11.25">
      <c r="A421" s="36"/>
      <c r="B421" s="37"/>
      <c r="C421" s="38"/>
      <c r="D421" s="188" t="s">
        <v>139</v>
      </c>
      <c r="E421" s="38"/>
      <c r="F421" s="189" t="s">
        <v>922</v>
      </c>
      <c r="G421" s="38"/>
      <c r="H421" s="38"/>
      <c r="I421" s="190"/>
      <c r="J421" s="38"/>
      <c r="K421" s="38"/>
      <c r="L421" s="41"/>
      <c r="M421" s="191"/>
      <c r="N421" s="192"/>
      <c r="O421" s="66"/>
      <c r="P421" s="66"/>
      <c r="Q421" s="66"/>
      <c r="R421" s="66"/>
      <c r="S421" s="66"/>
      <c r="T421" s="67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T421" s="19" t="s">
        <v>139</v>
      </c>
      <c r="AU421" s="19" t="s">
        <v>85</v>
      </c>
    </row>
    <row r="422" spans="1:65" s="12" customFormat="1" ht="25.9" customHeight="1">
      <c r="B422" s="159"/>
      <c r="C422" s="160"/>
      <c r="D422" s="161" t="s">
        <v>74</v>
      </c>
      <c r="E422" s="162" t="s">
        <v>923</v>
      </c>
      <c r="F422" s="162" t="s">
        <v>924</v>
      </c>
      <c r="G422" s="160"/>
      <c r="H422" s="160"/>
      <c r="I422" s="163"/>
      <c r="J422" s="164">
        <f>BK422</f>
        <v>0</v>
      </c>
      <c r="K422" s="160"/>
      <c r="L422" s="165"/>
      <c r="M422" s="166"/>
      <c r="N422" s="167"/>
      <c r="O422" s="167"/>
      <c r="P422" s="168">
        <f>P423</f>
        <v>0</v>
      </c>
      <c r="Q422" s="167"/>
      <c r="R422" s="168">
        <f>R423</f>
        <v>6.7000000000000002E-3</v>
      </c>
      <c r="S422" s="167"/>
      <c r="T422" s="169">
        <f>T423</f>
        <v>0</v>
      </c>
      <c r="AR422" s="170" t="s">
        <v>85</v>
      </c>
      <c r="AT422" s="171" t="s">
        <v>74</v>
      </c>
      <c r="AU422" s="171" t="s">
        <v>75</v>
      </c>
      <c r="AY422" s="170" t="s">
        <v>130</v>
      </c>
      <c r="BK422" s="172">
        <f>BK423</f>
        <v>0</v>
      </c>
    </row>
    <row r="423" spans="1:65" s="12" customFormat="1" ht="22.9" customHeight="1">
      <c r="B423" s="159"/>
      <c r="C423" s="160"/>
      <c r="D423" s="161" t="s">
        <v>74</v>
      </c>
      <c r="E423" s="173" t="s">
        <v>965</v>
      </c>
      <c r="F423" s="173" t="s">
        <v>966</v>
      </c>
      <c r="G423" s="160"/>
      <c r="H423" s="160"/>
      <c r="I423" s="163"/>
      <c r="J423" s="174">
        <f>BK423</f>
        <v>0</v>
      </c>
      <c r="K423" s="160"/>
      <c r="L423" s="165"/>
      <c r="M423" s="166"/>
      <c r="N423" s="167"/>
      <c r="O423" s="167"/>
      <c r="P423" s="168">
        <f>SUM(P424:P426)</f>
        <v>0</v>
      </c>
      <c r="Q423" s="167"/>
      <c r="R423" s="168">
        <f>SUM(R424:R426)</f>
        <v>6.7000000000000002E-3</v>
      </c>
      <c r="S423" s="167"/>
      <c r="T423" s="169">
        <f>SUM(T424:T426)</f>
        <v>0</v>
      </c>
      <c r="AR423" s="170" t="s">
        <v>85</v>
      </c>
      <c r="AT423" s="171" t="s">
        <v>74</v>
      </c>
      <c r="AU423" s="171" t="s">
        <v>83</v>
      </c>
      <c r="AY423" s="170" t="s">
        <v>130</v>
      </c>
      <c r="BK423" s="172">
        <f>SUM(BK424:BK426)</f>
        <v>0</v>
      </c>
    </row>
    <row r="424" spans="1:65" s="2" customFormat="1" ht="24.2" customHeight="1">
      <c r="A424" s="36"/>
      <c r="B424" s="37"/>
      <c r="C424" s="175" t="s">
        <v>743</v>
      </c>
      <c r="D424" s="175" t="s">
        <v>132</v>
      </c>
      <c r="E424" s="176" t="s">
        <v>968</v>
      </c>
      <c r="F424" s="177" t="s">
        <v>969</v>
      </c>
      <c r="G424" s="178" t="s">
        <v>212</v>
      </c>
      <c r="H424" s="179">
        <v>1</v>
      </c>
      <c r="I424" s="180"/>
      <c r="J424" s="181">
        <f>ROUND(I424*H424,2)</f>
        <v>0</v>
      </c>
      <c r="K424" s="177" t="s">
        <v>1257</v>
      </c>
      <c r="L424" s="41"/>
      <c r="M424" s="182" t="s">
        <v>21</v>
      </c>
      <c r="N424" s="183" t="s">
        <v>46</v>
      </c>
      <c r="O424" s="66"/>
      <c r="P424" s="184">
        <f>O424*H424</f>
        <v>0</v>
      </c>
      <c r="Q424" s="184">
        <v>0</v>
      </c>
      <c r="R424" s="184">
        <f>Q424*H424</f>
        <v>0</v>
      </c>
      <c r="S424" s="184">
        <v>0</v>
      </c>
      <c r="T424" s="185">
        <f>S424*H424</f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186" t="s">
        <v>247</v>
      </c>
      <c r="AT424" s="186" t="s">
        <v>132</v>
      </c>
      <c r="AU424" s="186" t="s">
        <v>85</v>
      </c>
      <c r="AY424" s="19" t="s">
        <v>130</v>
      </c>
      <c r="BE424" s="187">
        <f>IF(N424="základní",J424,0)</f>
        <v>0</v>
      </c>
      <c r="BF424" s="187">
        <f>IF(N424="snížená",J424,0)</f>
        <v>0</v>
      </c>
      <c r="BG424" s="187">
        <f>IF(N424="zákl. přenesená",J424,0)</f>
        <v>0</v>
      </c>
      <c r="BH424" s="187">
        <f>IF(N424="sníž. přenesená",J424,0)</f>
        <v>0</v>
      </c>
      <c r="BI424" s="187">
        <f>IF(N424="nulová",J424,0)</f>
        <v>0</v>
      </c>
      <c r="BJ424" s="19" t="s">
        <v>83</v>
      </c>
      <c r="BK424" s="187">
        <f>ROUND(I424*H424,2)</f>
        <v>0</v>
      </c>
      <c r="BL424" s="19" t="s">
        <v>247</v>
      </c>
      <c r="BM424" s="186" t="s">
        <v>1258</v>
      </c>
    </row>
    <row r="425" spans="1:65" s="2" customFormat="1" ht="11.25">
      <c r="A425" s="36"/>
      <c r="B425" s="37"/>
      <c r="C425" s="38"/>
      <c r="D425" s="188" t="s">
        <v>139</v>
      </c>
      <c r="E425" s="38"/>
      <c r="F425" s="189" t="s">
        <v>1259</v>
      </c>
      <c r="G425" s="38"/>
      <c r="H425" s="38"/>
      <c r="I425" s="190"/>
      <c r="J425" s="38"/>
      <c r="K425" s="38"/>
      <c r="L425" s="41"/>
      <c r="M425" s="191"/>
      <c r="N425" s="192"/>
      <c r="O425" s="66"/>
      <c r="P425" s="66"/>
      <c r="Q425" s="66"/>
      <c r="R425" s="66"/>
      <c r="S425" s="66"/>
      <c r="T425" s="67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T425" s="19" t="s">
        <v>139</v>
      </c>
      <c r="AU425" s="19" t="s">
        <v>85</v>
      </c>
    </row>
    <row r="426" spans="1:65" s="2" customFormat="1" ht="24.2" customHeight="1">
      <c r="A426" s="36"/>
      <c r="B426" s="37"/>
      <c r="C426" s="237" t="s">
        <v>749</v>
      </c>
      <c r="D426" s="237" t="s">
        <v>356</v>
      </c>
      <c r="E426" s="238" t="s">
        <v>973</v>
      </c>
      <c r="F426" s="239" t="s">
        <v>974</v>
      </c>
      <c r="G426" s="240" t="s">
        <v>212</v>
      </c>
      <c r="H426" s="241">
        <v>1</v>
      </c>
      <c r="I426" s="242"/>
      <c r="J426" s="243">
        <f>ROUND(I426*H426,2)</f>
        <v>0</v>
      </c>
      <c r="K426" s="239" t="s">
        <v>21</v>
      </c>
      <c r="L426" s="244"/>
      <c r="M426" s="248" t="s">
        <v>21</v>
      </c>
      <c r="N426" s="249" t="s">
        <v>46</v>
      </c>
      <c r="O426" s="250"/>
      <c r="P426" s="251">
        <f>O426*H426</f>
        <v>0</v>
      </c>
      <c r="Q426" s="251">
        <v>6.7000000000000002E-3</v>
      </c>
      <c r="R426" s="251">
        <f>Q426*H426</f>
        <v>6.7000000000000002E-3</v>
      </c>
      <c r="S426" s="251">
        <v>0</v>
      </c>
      <c r="T426" s="252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186" t="s">
        <v>361</v>
      </c>
      <c r="AT426" s="186" t="s">
        <v>356</v>
      </c>
      <c r="AU426" s="186" t="s">
        <v>85</v>
      </c>
      <c r="AY426" s="19" t="s">
        <v>130</v>
      </c>
      <c r="BE426" s="187">
        <f>IF(N426="základní",J426,0)</f>
        <v>0</v>
      </c>
      <c r="BF426" s="187">
        <f>IF(N426="snížená",J426,0)</f>
        <v>0</v>
      </c>
      <c r="BG426" s="187">
        <f>IF(N426="zákl. přenesená",J426,0)</f>
        <v>0</v>
      </c>
      <c r="BH426" s="187">
        <f>IF(N426="sníž. přenesená",J426,0)</f>
        <v>0</v>
      </c>
      <c r="BI426" s="187">
        <f>IF(N426="nulová",J426,0)</f>
        <v>0</v>
      </c>
      <c r="BJ426" s="19" t="s">
        <v>83</v>
      </c>
      <c r="BK426" s="187">
        <f>ROUND(I426*H426,2)</f>
        <v>0</v>
      </c>
      <c r="BL426" s="19" t="s">
        <v>247</v>
      </c>
      <c r="BM426" s="186" t="s">
        <v>1260</v>
      </c>
    </row>
    <row r="427" spans="1:65" s="2" customFormat="1" ht="6.95" customHeight="1">
      <c r="A427" s="36"/>
      <c r="B427" s="49"/>
      <c r="C427" s="50"/>
      <c r="D427" s="50"/>
      <c r="E427" s="50"/>
      <c r="F427" s="50"/>
      <c r="G427" s="50"/>
      <c r="H427" s="50"/>
      <c r="I427" s="50"/>
      <c r="J427" s="50"/>
      <c r="K427" s="50"/>
      <c r="L427" s="41"/>
      <c r="M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</row>
  </sheetData>
  <sheetProtection algorithmName="SHA-512" hashValue="V/FTFh6dU0Htr/Fc6foznp5Rxi8Zne5vbMu8EG03FYRGR/Uyj19bR2Q+Nie8ayky+0klZQFnUmlni6naCOQaHw==" saltValue="hfX88Kw5zdzDg9Ewhwjd8CuEq6WJbxQn8Ni70OLOGTiI+ly0easgOZfDCRC/sYCUHF7vDjDiCjS+XF7PasEGew==" spinCount="100000" sheet="1" objects="1" scenarios="1" formatColumns="0" formatRows="0" autoFilter="0"/>
  <autoFilter ref="C88:K426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/>
    <hyperlink ref="F97" r:id="rId2"/>
    <hyperlink ref="F103" r:id="rId3"/>
    <hyperlink ref="F107" r:id="rId4"/>
    <hyperlink ref="F113" r:id="rId5"/>
    <hyperlink ref="F132" r:id="rId6"/>
    <hyperlink ref="F140" r:id="rId7"/>
    <hyperlink ref="F148" r:id="rId8"/>
    <hyperlink ref="F152" r:id="rId9"/>
    <hyperlink ref="F158" r:id="rId10"/>
    <hyperlink ref="F163" r:id="rId11"/>
    <hyperlink ref="F166" r:id="rId12"/>
    <hyperlink ref="F168" r:id="rId13"/>
    <hyperlink ref="F179" r:id="rId14"/>
    <hyperlink ref="F186" r:id="rId15"/>
    <hyperlink ref="F191" r:id="rId16"/>
    <hyperlink ref="F197" r:id="rId17"/>
    <hyperlink ref="F201" r:id="rId18"/>
    <hyperlink ref="F214" r:id="rId19"/>
    <hyperlink ref="F220" r:id="rId20"/>
    <hyperlink ref="F225" r:id="rId21"/>
    <hyperlink ref="F228" r:id="rId22"/>
    <hyperlink ref="F237" r:id="rId23"/>
    <hyperlink ref="F240" r:id="rId24"/>
    <hyperlink ref="F243" r:id="rId25"/>
    <hyperlink ref="F252" r:id="rId26"/>
    <hyperlink ref="F257" r:id="rId27"/>
    <hyperlink ref="F264" r:id="rId28"/>
    <hyperlink ref="F271" r:id="rId29"/>
    <hyperlink ref="F278" r:id="rId30"/>
    <hyperlink ref="F280" r:id="rId31"/>
    <hyperlink ref="F282" r:id="rId32"/>
    <hyperlink ref="F290" r:id="rId33"/>
    <hyperlink ref="F298" r:id="rId34"/>
    <hyperlink ref="F305" r:id="rId35"/>
    <hyperlink ref="F308" r:id="rId36"/>
    <hyperlink ref="F311" r:id="rId37"/>
    <hyperlink ref="F314" r:id="rId38"/>
    <hyperlink ref="F319" r:id="rId39"/>
    <hyperlink ref="F324" r:id="rId40"/>
    <hyperlink ref="F334" r:id="rId41"/>
    <hyperlink ref="F338" r:id="rId42"/>
    <hyperlink ref="F342" r:id="rId43"/>
    <hyperlink ref="F345" r:id="rId44"/>
    <hyperlink ref="F351" r:id="rId45"/>
    <hyperlink ref="F354" r:id="rId46"/>
    <hyperlink ref="F357" r:id="rId47"/>
    <hyperlink ref="F361" r:id="rId48"/>
    <hyperlink ref="F365" r:id="rId49"/>
    <hyperlink ref="F371" r:id="rId50"/>
    <hyperlink ref="F374" r:id="rId51"/>
    <hyperlink ref="F378" r:id="rId52"/>
    <hyperlink ref="F389" r:id="rId53"/>
    <hyperlink ref="F397" r:id="rId54"/>
    <hyperlink ref="F406" r:id="rId55"/>
    <hyperlink ref="F408" r:id="rId56"/>
    <hyperlink ref="F411" r:id="rId57"/>
    <hyperlink ref="F414" r:id="rId58"/>
    <hyperlink ref="F417" r:id="rId59"/>
    <hyperlink ref="F421" r:id="rId60"/>
    <hyperlink ref="F425" r:id="rId61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6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92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85</v>
      </c>
    </row>
    <row r="4" spans="1:46" s="1" customFormat="1" ht="24.95" customHeight="1">
      <c r="B4" s="22"/>
      <c r="D4" s="105" t="s">
        <v>96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26.25" customHeight="1">
      <c r="B7" s="22"/>
      <c r="E7" s="377" t="str">
        <f>'Rekapitulace stavby'!K6</f>
        <v>Propojení skupinových vodovodů Sobotka a Kopidlno – pro stavbu B (Pševes, Drahoraz)</v>
      </c>
      <c r="F7" s="378"/>
      <c r="G7" s="378"/>
      <c r="H7" s="378"/>
      <c r="L7" s="22"/>
    </row>
    <row r="8" spans="1:46" s="2" customFormat="1" ht="12" customHeight="1">
      <c r="A8" s="36"/>
      <c r="B8" s="41"/>
      <c r="C8" s="36"/>
      <c r="D8" s="107" t="s">
        <v>97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9" t="s">
        <v>1261</v>
      </c>
      <c r="F9" s="380"/>
      <c r="G9" s="380"/>
      <c r="H9" s="38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21</v>
      </c>
      <c r="G11" s="36"/>
      <c r="H11" s="36"/>
      <c r="I11" s="107" t="s">
        <v>20</v>
      </c>
      <c r="J11" s="109" t="s">
        <v>21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27. 5. 2022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28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29</v>
      </c>
      <c r="F15" s="36"/>
      <c r="G15" s="36"/>
      <c r="H15" s="36"/>
      <c r="I15" s="107" t="s">
        <v>30</v>
      </c>
      <c r="J15" s="109" t="s">
        <v>21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stavby'!E14</f>
        <v>Vyplň údaj</v>
      </c>
      <c r="F18" s="382"/>
      <c r="G18" s="382"/>
      <c r="H18" s="382"/>
      <c r="I18" s="107" t="s">
        <v>30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27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30</v>
      </c>
      <c r="J21" s="109" t="s">
        <v>21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27</v>
      </c>
      <c r="J23" s="109" t="s">
        <v>21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1262</v>
      </c>
      <c r="F24" s="36"/>
      <c r="G24" s="36"/>
      <c r="H24" s="36"/>
      <c r="I24" s="107" t="s">
        <v>30</v>
      </c>
      <c r="J24" s="109" t="s">
        <v>21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3" t="s">
        <v>21</v>
      </c>
      <c r="F27" s="383"/>
      <c r="G27" s="383"/>
      <c r="H27" s="38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ROUND(J87,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ROUND((SUM(BE87:BE297)),  2)</f>
        <v>0</v>
      </c>
      <c r="G33" s="36"/>
      <c r="H33" s="36"/>
      <c r="I33" s="120">
        <v>0.21</v>
      </c>
      <c r="J33" s="119">
        <f>ROUND(((SUM(BE87:BE297))*I33),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ROUND((SUM(BF87:BF297)),  2)</f>
        <v>0</v>
      </c>
      <c r="G34" s="36"/>
      <c r="H34" s="36"/>
      <c r="I34" s="120">
        <v>0.15</v>
      </c>
      <c r="J34" s="119">
        <f>ROUND(((SUM(BF87:BF297))*I34),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48</v>
      </c>
      <c r="F35" s="119">
        <f>ROUND((SUM(BG87:BG297)),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49</v>
      </c>
      <c r="F36" s="119">
        <f>ROUND((SUM(BH87:BH297)),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50</v>
      </c>
      <c r="F37" s="119">
        <f>ROUND((SUM(BI87:BI297)),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384" t="str">
        <f>E7</f>
        <v>Propojení skupinových vodovodů Sobotka a Kopidlno – pro stavbu B (Pševes, Drahoraz)</v>
      </c>
      <c r="F48" s="385"/>
      <c r="G48" s="385"/>
      <c r="H48" s="38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97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37" t="str">
        <f>E9</f>
        <v>SO_03 - Vodovodní řad Pševes - sever - oprava</v>
      </c>
      <c r="F50" s="386"/>
      <c r="G50" s="386"/>
      <c r="H50" s="38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22</v>
      </c>
      <c r="D52" s="38"/>
      <c r="E52" s="38"/>
      <c r="F52" s="29" t="str">
        <f>F12</f>
        <v>Únětice-Drahoraz-Pševes</v>
      </c>
      <c r="G52" s="38"/>
      <c r="H52" s="38"/>
      <c r="I52" s="31" t="s">
        <v>24</v>
      </c>
      <c r="J52" s="61" t="str">
        <f>IF(J12="","",J12)</f>
        <v>27. 5. 2022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40.15" customHeight="1">
      <c r="A54" s="36"/>
      <c r="B54" s="37"/>
      <c r="C54" s="31" t="s">
        <v>26</v>
      </c>
      <c r="D54" s="38"/>
      <c r="E54" s="38"/>
      <c r="F54" s="29" t="str">
        <f>E15</f>
        <v>Vodohospodářská a obchodní společnost, a.s., Jičín</v>
      </c>
      <c r="G54" s="38"/>
      <c r="H54" s="38"/>
      <c r="I54" s="31" t="s">
        <v>33</v>
      </c>
      <c r="J54" s="34" t="str">
        <f>E21</f>
        <v>IKKO Hradec Králové,s.r.o., Bratří Štefanů 238, HK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>K. Hlaváčková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101</v>
      </c>
      <c r="D57" s="133"/>
      <c r="E57" s="133"/>
      <c r="F57" s="133"/>
      <c r="G57" s="133"/>
      <c r="H57" s="133"/>
      <c r="I57" s="133"/>
      <c r="J57" s="134" t="s">
        <v>102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103</v>
      </c>
    </row>
    <row r="60" spans="1:47" s="9" customFormat="1" ht="24.95" customHeight="1">
      <c r="B60" s="136"/>
      <c r="C60" s="137"/>
      <c r="D60" s="138" t="s">
        <v>104</v>
      </c>
      <c r="E60" s="139"/>
      <c r="F60" s="139"/>
      <c r="G60" s="139"/>
      <c r="H60" s="139"/>
      <c r="I60" s="139"/>
      <c r="J60" s="140">
        <f>J88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105</v>
      </c>
      <c r="E61" s="145"/>
      <c r="F61" s="145"/>
      <c r="G61" s="145"/>
      <c r="H61" s="145"/>
      <c r="I61" s="145"/>
      <c r="J61" s="146">
        <f>J89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106</v>
      </c>
      <c r="E62" s="145"/>
      <c r="F62" s="145"/>
      <c r="G62" s="145"/>
      <c r="H62" s="145"/>
      <c r="I62" s="145"/>
      <c r="J62" s="146">
        <f>J177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107</v>
      </c>
      <c r="E63" s="145"/>
      <c r="F63" s="145"/>
      <c r="G63" s="145"/>
      <c r="H63" s="145"/>
      <c r="I63" s="145"/>
      <c r="J63" s="146">
        <f>J188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108</v>
      </c>
      <c r="E64" s="145"/>
      <c r="F64" s="145"/>
      <c r="G64" s="145"/>
      <c r="H64" s="145"/>
      <c r="I64" s="145"/>
      <c r="J64" s="146">
        <f>J213</f>
        <v>0</v>
      </c>
      <c r="K64" s="143"/>
      <c r="L64" s="147"/>
    </row>
    <row r="65" spans="1:31" s="10" customFormat="1" ht="19.899999999999999" customHeight="1">
      <c r="B65" s="142"/>
      <c r="C65" s="143"/>
      <c r="D65" s="144" t="s">
        <v>109</v>
      </c>
      <c r="E65" s="145"/>
      <c r="F65" s="145"/>
      <c r="G65" s="145"/>
      <c r="H65" s="145"/>
      <c r="I65" s="145"/>
      <c r="J65" s="146">
        <f>J273</f>
        <v>0</v>
      </c>
      <c r="K65" s="143"/>
      <c r="L65" s="147"/>
    </row>
    <row r="66" spans="1:31" s="10" customFormat="1" ht="19.899999999999999" customHeight="1">
      <c r="B66" s="142"/>
      <c r="C66" s="143"/>
      <c r="D66" s="144" t="s">
        <v>110</v>
      </c>
      <c r="E66" s="145"/>
      <c r="F66" s="145"/>
      <c r="G66" s="145"/>
      <c r="H66" s="145"/>
      <c r="I66" s="145"/>
      <c r="J66" s="146">
        <f>J281</f>
        <v>0</v>
      </c>
      <c r="K66" s="143"/>
      <c r="L66" s="147"/>
    </row>
    <row r="67" spans="1:31" s="10" customFormat="1" ht="19.899999999999999" customHeight="1">
      <c r="B67" s="142"/>
      <c r="C67" s="143"/>
      <c r="D67" s="144" t="s">
        <v>111</v>
      </c>
      <c r="E67" s="145"/>
      <c r="F67" s="145"/>
      <c r="G67" s="145"/>
      <c r="H67" s="145"/>
      <c r="I67" s="145"/>
      <c r="J67" s="146">
        <f>J295</f>
        <v>0</v>
      </c>
      <c r="K67" s="143"/>
      <c r="L67" s="147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115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6.25" customHeight="1">
      <c r="A77" s="36"/>
      <c r="B77" s="37"/>
      <c r="C77" s="38"/>
      <c r="D77" s="38"/>
      <c r="E77" s="384" t="str">
        <f>E7</f>
        <v>Propojení skupinových vodovodů Sobotka a Kopidlno – pro stavbu B (Pševes, Drahoraz)</v>
      </c>
      <c r="F77" s="385"/>
      <c r="G77" s="385"/>
      <c r="H77" s="385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97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37" t="str">
        <f>E9</f>
        <v>SO_03 - Vodovodní řad Pševes - sever - oprava</v>
      </c>
      <c r="F79" s="386"/>
      <c r="G79" s="386"/>
      <c r="H79" s="386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2" customHeight="1">
      <c r="A81" s="36"/>
      <c r="B81" s="37"/>
      <c r="C81" s="31" t="s">
        <v>22</v>
      </c>
      <c r="D81" s="38"/>
      <c r="E81" s="38"/>
      <c r="F81" s="29" t="str">
        <f>F12</f>
        <v>Únětice-Drahoraz-Pševes</v>
      </c>
      <c r="G81" s="38"/>
      <c r="H81" s="38"/>
      <c r="I81" s="31" t="s">
        <v>24</v>
      </c>
      <c r="J81" s="61" t="str">
        <f>IF(J12="","",J12)</f>
        <v>27. 5. 2022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40.15" customHeight="1">
      <c r="A83" s="36"/>
      <c r="B83" s="37"/>
      <c r="C83" s="31" t="s">
        <v>26</v>
      </c>
      <c r="D83" s="38"/>
      <c r="E83" s="38"/>
      <c r="F83" s="29" t="str">
        <f>E15</f>
        <v>Vodohospodářská a obchodní společnost, a.s., Jičín</v>
      </c>
      <c r="G83" s="38"/>
      <c r="H83" s="38"/>
      <c r="I83" s="31" t="s">
        <v>33</v>
      </c>
      <c r="J83" s="34" t="str">
        <f>E21</f>
        <v>IKKO Hradec Králové,s.r.o., Bratří Štefanů 238, HK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5.2" customHeight="1">
      <c r="A84" s="36"/>
      <c r="B84" s="37"/>
      <c r="C84" s="31" t="s">
        <v>31</v>
      </c>
      <c r="D84" s="38"/>
      <c r="E84" s="38"/>
      <c r="F84" s="29" t="str">
        <f>IF(E18="","",E18)</f>
        <v>Vyplň údaj</v>
      </c>
      <c r="G84" s="38"/>
      <c r="H84" s="38"/>
      <c r="I84" s="31" t="s">
        <v>37</v>
      </c>
      <c r="J84" s="34" t="str">
        <f>E24</f>
        <v>K. Hlaváčková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11" customFormat="1" ht="29.25" customHeight="1">
      <c r="A86" s="148"/>
      <c r="B86" s="149"/>
      <c r="C86" s="150" t="s">
        <v>116</v>
      </c>
      <c r="D86" s="151" t="s">
        <v>60</v>
      </c>
      <c r="E86" s="151" t="s">
        <v>56</v>
      </c>
      <c r="F86" s="151" t="s">
        <v>57</v>
      </c>
      <c r="G86" s="151" t="s">
        <v>117</v>
      </c>
      <c r="H86" s="151" t="s">
        <v>118</v>
      </c>
      <c r="I86" s="151" t="s">
        <v>119</v>
      </c>
      <c r="J86" s="151" t="s">
        <v>102</v>
      </c>
      <c r="K86" s="152" t="s">
        <v>120</v>
      </c>
      <c r="L86" s="153"/>
      <c r="M86" s="70" t="s">
        <v>21</v>
      </c>
      <c r="N86" s="71" t="s">
        <v>45</v>
      </c>
      <c r="O86" s="71" t="s">
        <v>121</v>
      </c>
      <c r="P86" s="71" t="s">
        <v>122</v>
      </c>
      <c r="Q86" s="71" t="s">
        <v>123</v>
      </c>
      <c r="R86" s="71" t="s">
        <v>124</v>
      </c>
      <c r="S86" s="71" t="s">
        <v>125</v>
      </c>
      <c r="T86" s="72" t="s">
        <v>126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</row>
    <row r="87" spans="1:65" s="2" customFormat="1" ht="22.9" customHeight="1">
      <c r="A87" s="36"/>
      <c r="B87" s="37"/>
      <c r="C87" s="77" t="s">
        <v>127</v>
      </c>
      <c r="D87" s="38"/>
      <c r="E87" s="38"/>
      <c r="F87" s="38"/>
      <c r="G87" s="38"/>
      <c r="H87" s="38"/>
      <c r="I87" s="38"/>
      <c r="J87" s="154">
        <f>BK87</f>
        <v>0</v>
      </c>
      <c r="K87" s="38"/>
      <c r="L87" s="41"/>
      <c r="M87" s="73"/>
      <c r="N87" s="155"/>
      <c r="O87" s="74"/>
      <c r="P87" s="156">
        <f>P88</f>
        <v>0</v>
      </c>
      <c r="Q87" s="74"/>
      <c r="R87" s="156">
        <f>R88</f>
        <v>11.661066349999999</v>
      </c>
      <c r="S87" s="74"/>
      <c r="T87" s="157">
        <f>T88</f>
        <v>8.4467999999999996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74</v>
      </c>
      <c r="AU87" s="19" t="s">
        <v>103</v>
      </c>
      <c r="BK87" s="158">
        <f>BK88</f>
        <v>0</v>
      </c>
    </row>
    <row r="88" spans="1:65" s="12" customFormat="1" ht="25.9" customHeight="1">
      <c r="B88" s="159"/>
      <c r="C88" s="160"/>
      <c r="D88" s="161" t="s">
        <v>74</v>
      </c>
      <c r="E88" s="162" t="s">
        <v>128</v>
      </c>
      <c r="F88" s="162" t="s">
        <v>129</v>
      </c>
      <c r="G88" s="160"/>
      <c r="H88" s="160"/>
      <c r="I88" s="163"/>
      <c r="J88" s="164">
        <f>BK88</f>
        <v>0</v>
      </c>
      <c r="K88" s="160"/>
      <c r="L88" s="165"/>
      <c r="M88" s="166"/>
      <c r="N88" s="167"/>
      <c r="O88" s="167"/>
      <c r="P88" s="168">
        <f>P89+P177+P188+P213+P273+P281+P295</f>
        <v>0</v>
      </c>
      <c r="Q88" s="167"/>
      <c r="R88" s="168">
        <f>R89+R177+R188+R213+R273+R281+R295</f>
        <v>11.661066349999999</v>
      </c>
      <c r="S88" s="167"/>
      <c r="T88" s="169">
        <f>T89+T177+T188+T213+T273+T281+T295</f>
        <v>8.4467999999999996</v>
      </c>
      <c r="AR88" s="170" t="s">
        <v>83</v>
      </c>
      <c r="AT88" s="171" t="s">
        <v>74</v>
      </c>
      <c r="AU88" s="171" t="s">
        <v>75</v>
      </c>
      <c r="AY88" s="170" t="s">
        <v>130</v>
      </c>
      <c r="BK88" s="172">
        <f>BK89+BK177+BK188+BK213+BK273+BK281+BK295</f>
        <v>0</v>
      </c>
    </row>
    <row r="89" spans="1:65" s="12" customFormat="1" ht="22.9" customHeight="1">
      <c r="B89" s="159"/>
      <c r="C89" s="160"/>
      <c r="D89" s="161" t="s">
        <v>74</v>
      </c>
      <c r="E89" s="173" t="s">
        <v>83</v>
      </c>
      <c r="F89" s="173" t="s">
        <v>131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SUM(P90:P176)</f>
        <v>0</v>
      </c>
      <c r="Q89" s="167"/>
      <c r="R89" s="168">
        <f>SUM(R90:R176)</f>
        <v>0.97055399999999992</v>
      </c>
      <c r="S89" s="167"/>
      <c r="T89" s="169">
        <f>SUM(T90:T176)</f>
        <v>8.4467999999999996</v>
      </c>
      <c r="AR89" s="170" t="s">
        <v>83</v>
      </c>
      <c r="AT89" s="171" t="s">
        <v>74</v>
      </c>
      <c r="AU89" s="171" t="s">
        <v>83</v>
      </c>
      <c r="AY89" s="170" t="s">
        <v>130</v>
      </c>
      <c r="BK89" s="172">
        <f>SUM(BK90:BK176)</f>
        <v>0</v>
      </c>
    </row>
    <row r="90" spans="1:65" s="2" customFormat="1" ht="66.75" customHeight="1">
      <c r="A90" s="36"/>
      <c r="B90" s="37"/>
      <c r="C90" s="175" t="s">
        <v>83</v>
      </c>
      <c r="D90" s="175" t="s">
        <v>132</v>
      </c>
      <c r="E90" s="176" t="s">
        <v>1263</v>
      </c>
      <c r="F90" s="177" t="s">
        <v>1264</v>
      </c>
      <c r="G90" s="178" t="s">
        <v>135</v>
      </c>
      <c r="H90" s="179">
        <v>4</v>
      </c>
      <c r="I90" s="180"/>
      <c r="J90" s="181">
        <f>ROUND(I90*H90,2)</f>
        <v>0</v>
      </c>
      <c r="K90" s="177" t="s">
        <v>136</v>
      </c>
      <c r="L90" s="41"/>
      <c r="M90" s="182" t="s">
        <v>21</v>
      </c>
      <c r="N90" s="183" t="s">
        <v>46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0.44</v>
      </c>
      <c r="T90" s="185">
        <f>S90*H90</f>
        <v>1.76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137</v>
      </c>
      <c r="AT90" s="186" t="s">
        <v>132</v>
      </c>
      <c r="AU90" s="186" t="s">
        <v>85</v>
      </c>
      <c r="AY90" s="19" t="s">
        <v>130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83</v>
      </c>
      <c r="BK90" s="187">
        <f>ROUND(I90*H90,2)</f>
        <v>0</v>
      </c>
      <c r="BL90" s="19" t="s">
        <v>137</v>
      </c>
      <c r="BM90" s="186" t="s">
        <v>1265</v>
      </c>
    </row>
    <row r="91" spans="1:65" s="2" customFormat="1" ht="11.25">
      <c r="A91" s="36"/>
      <c r="B91" s="37"/>
      <c r="C91" s="38"/>
      <c r="D91" s="188" t="s">
        <v>139</v>
      </c>
      <c r="E91" s="38"/>
      <c r="F91" s="189" t="s">
        <v>1266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139</v>
      </c>
      <c r="AU91" s="19" t="s">
        <v>85</v>
      </c>
    </row>
    <row r="92" spans="1:65" s="13" customFormat="1" ht="11.25">
      <c r="B92" s="193"/>
      <c r="C92" s="194"/>
      <c r="D92" s="195" t="s">
        <v>141</v>
      </c>
      <c r="E92" s="196" t="s">
        <v>21</v>
      </c>
      <c r="F92" s="197" t="s">
        <v>1267</v>
      </c>
      <c r="G92" s="194"/>
      <c r="H92" s="198">
        <v>4</v>
      </c>
      <c r="I92" s="199"/>
      <c r="J92" s="194"/>
      <c r="K92" s="194"/>
      <c r="L92" s="200"/>
      <c r="M92" s="201"/>
      <c r="N92" s="202"/>
      <c r="O92" s="202"/>
      <c r="P92" s="202"/>
      <c r="Q92" s="202"/>
      <c r="R92" s="202"/>
      <c r="S92" s="202"/>
      <c r="T92" s="203"/>
      <c r="AT92" s="204" t="s">
        <v>141</v>
      </c>
      <c r="AU92" s="204" t="s">
        <v>85</v>
      </c>
      <c r="AV92" s="13" t="s">
        <v>85</v>
      </c>
      <c r="AW92" s="13" t="s">
        <v>36</v>
      </c>
      <c r="AX92" s="13" t="s">
        <v>75</v>
      </c>
      <c r="AY92" s="204" t="s">
        <v>130</v>
      </c>
    </row>
    <row r="93" spans="1:65" s="15" customFormat="1" ht="11.25">
      <c r="B93" s="215"/>
      <c r="C93" s="216"/>
      <c r="D93" s="195" t="s">
        <v>141</v>
      </c>
      <c r="E93" s="217" t="s">
        <v>21</v>
      </c>
      <c r="F93" s="218" t="s">
        <v>1268</v>
      </c>
      <c r="G93" s="216"/>
      <c r="H93" s="219">
        <v>4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141</v>
      </c>
      <c r="AU93" s="225" t="s">
        <v>85</v>
      </c>
      <c r="AV93" s="15" t="s">
        <v>137</v>
      </c>
      <c r="AW93" s="15" t="s">
        <v>36</v>
      </c>
      <c r="AX93" s="15" t="s">
        <v>83</v>
      </c>
      <c r="AY93" s="225" t="s">
        <v>130</v>
      </c>
    </row>
    <row r="94" spans="1:65" s="2" customFormat="1" ht="62.65" customHeight="1">
      <c r="A94" s="36"/>
      <c r="B94" s="37"/>
      <c r="C94" s="175" t="s">
        <v>85</v>
      </c>
      <c r="D94" s="175" t="s">
        <v>132</v>
      </c>
      <c r="E94" s="176" t="s">
        <v>994</v>
      </c>
      <c r="F94" s="177" t="s">
        <v>995</v>
      </c>
      <c r="G94" s="178" t="s">
        <v>135</v>
      </c>
      <c r="H94" s="179">
        <v>5.76</v>
      </c>
      <c r="I94" s="180"/>
      <c r="J94" s="181">
        <f>ROUND(I94*H94,2)</f>
        <v>0</v>
      </c>
      <c r="K94" s="177" t="s">
        <v>136</v>
      </c>
      <c r="L94" s="41"/>
      <c r="M94" s="182" t="s">
        <v>21</v>
      </c>
      <c r="N94" s="183" t="s">
        <v>46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0.32500000000000001</v>
      </c>
      <c r="T94" s="185">
        <f>S94*H94</f>
        <v>1.8719999999999999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137</v>
      </c>
      <c r="AT94" s="186" t="s">
        <v>132</v>
      </c>
      <c r="AU94" s="186" t="s">
        <v>85</v>
      </c>
      <c r="AY94" s="19" t="s">
        <v>130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83</v>
      </c>
      <c r="BK94" s="187">
        <f>ROUND(I94*H94,2)</f>
        <v>0</v>
      </c>
      <c r="BL94" s="19" t="s">
        <v>137</v>
      </c>
      <c r="BM94" s="186" t="s">
        <v>1269</v>
      </c>
    </row>
    <row r="95" spans="1:65" s="2" customFormat="1" ht="11.25">
      <c r="A95" s="36"/>
      <c r="B95" s="37"/>
      <c r="C95" s="38"/>
      <c r="D95" s="188" t="s">
        <v>139</v>
      </c>
      <c r="E95" s="38"/>
      <c r="F95" s="189" t="s">
        <v>997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139</v>
      </c>
      <c r="AU95" s="19" t="s">
        <v>85</v>
      </c>
    </row>
    <row r="96" spans="1:65" s="13" customFormat="1" ht="11.25">
      <c r="B96" s="193"/>
      <c r="C96" s="194"/>
      <c r="D96" s="195" t="s">
        <v>141</v>
      </c>
      <c r="E96" s="196" t="s">
        <v>21</v>
      </c>
      <c r="F96" s="197" t="s">
        <v>1270</v>
      </c>
      <c r="G96" s="194"/>
      <c r="H96" s="198">
        <v>5.76</v>
      </c>
      <c r="I96" s="199"/>
      <c r="J96" s="194"/>
      <c r="K96" s="194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141</v>
      </c>
      <c r="AU96" s="204" t="s">
        <v>85</v>
      </c>
      <c r="AV96" s="13" t="s">
        <v>85</v>
      </c>
      <c r="AW96" s="13" t="s">
        <v>36</v>
      </c>
      <c r="AX96" s="13" t="s">
        <v>75</v>
      </c>
      <c r="AY96" s="204" t="s">
        <v>130</v>
      </c>
    </row>
    <row r="97" spans="1:65" s="15" customFormat="1" ht="11.25">
      <c r="B97" s="215"/>
      <c r="C97" s="216"/>
      <c r="D97" s="195" t="s">
        <v>141</v>
      </c>
      <c r="E97" s="217" t="s">
        <v>21</v>
      </c>
      <c r="F97" s="218" t="s">
        <v>1268</v>
      </c>
      <c r="G97" s="216"/>
      <c r="H97" s="219">
        <v>5.76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141</v>
      </c>
      <c r="AU97" s="225" t="s">
        <v>85</v>
      </c>
      <c r="AV97" s="15" t="s">
        <v>137</v>
      </c>
      <c r="AW97" s="15" t="s">
        <v>36</v>
      </c>
      <c r="AX97" s="15" t="s">
        <v>83</v>
      </c>
      <c r="AY97" s="225" t="s">
        <v>130</v>
      </c>
    </row>
    <row r="98" spans="1:65" s="2" customFormat="1" ht="55.5" customHeight="1">
      <c r="A98" s="36"/>
      <c r="B98" s="37"/>
      <c r="C98" s="175" t="s">
        <v>149</v>
      </c>
      <c r="D98" s="175" t="s">
        <v>132</v>
      </c>
      <c r="E98" s="176" t="s">
        <v>164</v>
      </c>
      <c r="F98" s="177" t="s">
        <v>165</v>
      </c>
      <c r="G98" s="178" t="s">
        <v>135</v>
      </c>
      <c r="H98" s="179">
        <v>16.239999999999998</v>
      </c>
      <c r="I98" s="180"/>
      <c r="J98" s="181">
        <f>ROUND(I98*H98,2)</f>
        <v>0</v>
      </c>
      <c r="K98" s="177" t="s">
        <v>136</v>
      </c>
      <c r="L98" s="41"/>
      <c r="M98" s="182" t="s">
        <v>21</v>
      </c>
      <c r="N98" s="183" t="s">
        <v>46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0.22</v>
      </c>
      <c r="T98" s="185">
        <f>S98*H98</f>
        <v>3.5727999999999995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137</v>
      </c>
      <c r="AT98" s="186" t="s">
        <v>132</v>
      </c>
      <c r="AU98" s="186" t="s">
        <v>85</v>
      </c>
      <c r="AY98" s="19" t="s">
        <v>130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83</v>
      </c>
      <c r="BK98" s="187">
        <f>ROUND(I98*H98,2)</f>
        <v>0</v>
      </c>
      <c r="BL98" s="19" t="s">
        <v>137</v>
      </c>
      <c r="BM98" s="186" t="s">
        <v>1271</v>
      </c>
    </row>
    <row r="99" spans="1:65" s="2" customFormat="1" ht="11.25">
      <c r="A99" s="36"/>
      <c r="B99" s="37"/>
      <c r="C99" s="38"/>
      <c r="D99" s="188" t="s">
        <v>139</v>
      </c>
      <c r="E99" s="38"/>
      <c r="F99" s="189" t="s">
        <v>167</v>
      </c>
      <c r="G99" s="38"/>
      <c r="H99" s="38"/>
      <c r="I99" s="190"/>
      <c r="J99" s="38"/>
      <c r="K99" s="38"/>
      <c r="L99" s="41"/>
      <c r="M99" s="191"/>
      <c r="N99" s="19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139</v>
      </c>
      <c r="AU99" s="19" t="s">
        <v>85</v>
      </c>
    </row>
    <row r="100" spans="1:65" s="13" customFormat="1" ht="11.25">
      <c r="B100" s="193"/>
      <c r="C100" s="194"/>
      <c r="D100" s="195" t="s">
        <v>141</v>
      </c>
      <c r="E100" s="196" t="s">
        <v>21</v>
      </c>
      <c r="F100" s="197" t="s">
        <v>1272</v>
      </c>
      <c r="G100" s="194"/>
      <c r="H100" s="198">
        <v>16.239999999999998</v>
      </c>
      <c r="I100" s="199"/>
      <c r="J100" s="194"/>
      <c r="K100" s="194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141</v>
      </c>
      <c r="AU100" s="204" t="s">
        <v>85</v>
      </c>
      <c r="AV100" s="13" t="s">
        <v>85</v>
      </c>
      <c r="AW100" s="13" t="s">
        <v>36</v>
      </c>
      <c r="AX100" s="13" t="s">
        <v>75</v>
      </c>
      <c r="AY100" s="204" t="s">
        <v>130</v>
      </c>
    </row>
    <row r="101" spans="1:65" s="15" customFormat="1" ht="11.25">
      <c r="B101" s="215"/>
      <c r="C101" s="216"/>
      <c r="D101" s="195" t="s">
        <v>141</v>
      </c>
      <c r="E101" s="217" t="s">
        <v>21</v>
      </c>
      <c r="F101" s="218" t="s">
        <v>1273</v>
      </c>
      <c r="G101" s="216"/>
      <c r="H101" s="219">
        <v>16.239999999999998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141</v>
      </c>
      <c r="AU101" s="225" t="s">
        <v>85</v>
      </c>
      <c r="AV101" s="15" t="s">
        <v>137</v>
      </c>
      <c r="AW101" s="15" t="s">
        <v>36</v>
      </c>
      <c r="AX101" s="15" t="s">
        <v>83</v>
      </c>
      <c r="AY101" s="225" t="s">
        <v>130</v>
      </c>
    </row>
    <row r="102" spans="1:65" s="2" customFormat="1" ht="49.15" customHeight="1">
      <c r="A102" s="36"/>
      <c r="B102" s="37"/>
      <c r="C102" s="175" t="s">
        <v>137</v>
      </c>
      <c r="D102" s="175" t="s">
        <v>132</v>
      </c>
      <c r="E102" s="176" t="s">
        <v>1012</v>
      </c>
      <c r="F102" s="177" t="s">
        <v>1013</v>
      </c>
      <c r="G102" s="178" t="s">
        <v>135</v>
      </c>
      <c r="H102" s="179">
        <v>10.8</v>
      </c>
      <c r="I102" s="180"/>
      <c r="J102" s="181">
        <f>ROUND(I102*H102,2)</f>
        <v>0</v>
      </c>
      <c r="K102" s="177" t="s">
        <v>136</v>
      </c>
      <c r="L102" s="41"/>
      <c r="M102" s="182" t="s">
        <v>21</v>
      </c>
      <c r="N102" s="183" t="s">
        <v>46</v>
      </c>
      <c r="O102" s="66"/>
      <c r="P102" s="184">
        <f>O102*H102</f>
        <v>0</v>
      </c>
      <c r="Q102" s="184">
        <v>5.0000000000000002E-5</v>
      </c>
      <c r="R102" s="184">
        <f>Q102*H102</f>
        <v>5.4000000000000012E-4</v>
      </c>
      <c r="S102" s="184">
        <v>0.115</v>
      </c>
      <c r="T102" s="185">
        <f>S102*H102</f>
        <v>1.2420000000000002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137</v>
      </c>
      <c r="AT102" s="186" t="s">
        <v>132</v>
      </c>
      <c r="AU102" s="186" t="s">
        <v>85</v>
      </c>
      <c r="AY102" s="19" t="s">
        <v>130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83</v>
      </c>
      <c r="BK102" s="187">
        <f>ROUND(I102*H102,2)</f>
        <v>0</v>
      </c>
      <c r="BL102" s="19" t="s">
        <v>137</v>
      </c>
      <c r="BM102" s="186" t="s">
        <v>1274</v>
      </c>
    </row>
    <row r="103" spans="1:65" s="2" customFormat="1" ht="11.25">
      <c r="A103" s="36"/>
      <c r="B103" s="37"/>
      <c r="C103" s="38"/>
      <c r="D103" s="188" t="s">
        <v>139</v>
      </c>
      <c r="E103" s="38"/>
      <c r="F103" s="189" t="s">
        <v>1015</v>
      </c>
      <c r="G103" s="38"/>
      <c r="H103" s="38"/>
      <c r="I103" s="190"/>
      <c r="J103" s="38"/>
      <c r="K103" s="38"/>
      <c r="L103" s="41"/>
      <c r="M103" s="191"/>
      <c r="N103" s="192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139</v>
      </c>
      <c r="AU103" s="19" t="s">
        <v>85</v>
      </c>
    </row>
    <row r="104" spans="1:65" s="13" customFormat="1" ht="11.25">
      <c r="B104" s="193"/>
      <c r="C104" s="194"/>
      <c r="D104" s="195" t="s">
        <v>141</v>
      </c>
      <c r="E104" s="196" t="s">
        <v>21</v>
      </c>
      <c r="F104" s="197" t="s">
        <v>1275</v>
      </c>
      <c r="G104" s="194"/>
      <c r="H104" s="198">
        <v>10.8</v>
      </c>
      <c r="I104" s="199"/>
      <c r="J104" s="194"/>
      <c r="K104" s="194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141</v>
      </c>
      <c r="AU104" s="204" t="s">
        <v>85</v>
      </c>
      <c r="AV104" s="13" t="s">
        <v>85</v>
      </c>
      <c r="AW104" s="13" t="s">
        <v>36</v>
      </c>
      <c r="AX104" s="13" t="s">
        <v>75</v>
      </c>
      <c r="AY104" s="204" t="s">
        <v>130</v>
      </c>
    </row>
    <row r="105" spans="1:65" s="15" customFormat="1" ht="11.25">
      <c r="B105" s="215"/>
      <c r="C105" s="216"/>
      <c r="D105" s="195" t="s">
        <v>141</v>
      </c>
      <c r="E105" s="217" t="s">
        <v>21</v>
      </c>
      <c r="F105" s="218" t="s">
        <v>1276</v>
      </c>
      <c r="G105" s="216"/>
      <c r="H105" s="219">
        <v>10.8</v>
      </c>
      <c r="I105" s="220"/>
      <c r="J105" s="216"/>
      <c r="K105" s="216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141</v>
      </c>
      <c r="AU105" s="225" t="s">
        <v>85</v>
      </c>
      <c r="AV105" s="15" t="s">
        <v>137</v>
      </c>
      <c r="AW105" s="15" t="s">
        <v>36</v>
      </c>
      <c r="AX105" s="15" t="s">
        <v>83</v>
      </c>
      <c r="AY105" s="225" t="s">
        <v>130</v>
      </c>
    </row>
    <row r="106" spans="1:65" s="2" customFormat="1" ht="37.9" customHeight="1">
      <c r="A106" s="36"/>
      <c r="B106" s="37"/>
      <c r="C106" s="175" t="s">
        <v>163</v>
      </c>
      <c r="D106" s="175" t="s">
        <v>132</v>
      </c>
      <c r="E106" s="176" t="s">
        <v>181</v>
      </c>
      <c r="F106" s="177" t="s">
        <v>182</v>
      </c>
      <c r="G106" s="178" t="s">
        <v>183</v>
      </c>
      <c r="H106" s="179">
        <v>14.79</v>
      </c>
      <c r="I106" s="180"/>
      <c r="J106" s="181">
        <f>ROUND(I106*H106,2)</f>
        <v>0</v>
      </c>
      <c r="K106" s="177" t="s">
        <v>136</v>
      </c>
      <c r="L106" s="41"/>
      <c r="M106" s="182" t="s">
        <v>21</v>
      </c>
      <c r="N106" s="183" t="s">
        <v>46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137</v>
      </c>
      <c r="AT106" s="186" t="s">
        <v>132</v>
      </c>
      <c r="AU106" s="186" t="s">
        <v>85</v>
      </c>
      <c r="AY106" s="19" t="s">
        <v>130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83</v>
      </c>
      <c r="BK106" s="187">
        <f>ROUND(I106*H106,2)</f>
        <v>0</v>
      </c>
      <c r="BL106" s="19" t="s">
        <v>137</v>
      </c>
      <c r="BM106" s="186" t="s">
        <v>1277</v>
      </c>
    </row>
    <row r="107" spans="1:65" s="2" customFormat="1" ht="11.25">
      <c r="A107" s="36"/>
      <c r="B107" s="37"/>
      <c r="C107" s="38"/>
      <c r="D107" s="188" t="s">
        <v>139</v>
      </c>
      <c r="E107" s="38"/>
      <c r="F107" s="189" t="s">
        <v>185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139</v>
      </c>
      <c r="AU107" s="19" t="s">
        <v>85</v>
      </c>
    </row>
    <row r="108" spans="1:65" s="13" customFormat="1" ht="11.25">
      <c r="B108" s="193"/>
      <c r="C108" s="194"/>
      <c r="D108" s="195" t="s">
        <v>141</v>
      </c>
      <c r="E108" s="196" t="s">
        <v>21</v>
      </c>
      <c r="F108" s="197" t="s">
        <v>1278</v>
      </c>
      <c r="G108" s="194"/>
      <c r="H108" s="198">
        <v>14.79</v>
      </c>
      <c r="I108" s="199"/>
      <c r="J108" s="194"/>
      <c r="K108" s="194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141</v>
      </c>
      <c r="AU108" s="204" t="s">
        <v>85</v>
      </c>
      <c r="AV108" s="13" t="s">
        <v>85</v>
      </c>
      <c r="AW108" s="13" t="s">
        <v>36</v>
      </c>
      <c r="AX108" s="13" t="s">
        <v>83</v>
      </c>
      <c r="AY108" s="204" t="s">
        <v>130</v>
      </c>
    </row>
    <row r="109" spans="1:65" s="2" customFormat="1" ht="44.25" customHeight="1">
      <c r="A109" s="36"/>
      <c r="B109" s="37"/>
      <c r="C109" s="175" t="s">
        <v>171</v>
      </c>
      <c r="D109" s="175" t="s">
        <v>132</v>
      </c>
      <c r="E109" s="176" t="s">
        <v>1279</v>
      </c>
      <c r="F109" s="177" t="s">
        <v>1280</v>
      </c>
      <c r="G109" s="178" t="s">
        <v>183</v>
      </c>
      <c r="H109" s="179">
        <v>29.58</v>
      </c>
      <c r="I109" s="180"/>
      <c r="J109" s="181">
        <f>ROUND(I109*H109,2)</f>
        <v>0</v>
      </c>
      <c r="K109" s="177" t="s">
        <v>136</v>
      </c>
      <c r="L109" s="41"/>
      <c r="M109" s="182" t="s">
        <v>21</v>
      </c>
      <c r="N109" s="183" t="s">
        <v>46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137</v>
      </c>
      <c r="AT109" s="186" t="s">
        <v>132</v>
      </c>
      <c r="AU109" s="186" t="s">
        <v>85</v>
      </c>
      <c r="AY109" s="19" t="s">
        <v>130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83</v>
      </c>
      <c r="BK109" s="187">
        <f>ROUND(I109*H109,2)</f>
        <v>0</v>
      </c>
      <c r="BL109" s="19" t="s">
        <v>137</v>
      </c>
      <c r="BM109" s="186" t="s">
        <v>1281</v>
      </c>
    </row>
    <row r="110" spans="1:65" s="2" customFormat="1" ht="11.25">
      <c r="A110" s="36"/>
      <c r="B110" s="37"/>
      <c r="C110" s="38"/>
      <c r="D110" s="188" t="s">
        <v>139</v>
      </c>
      <c r="E110" s="38"/>
      <c r="F110" s="189" t="s">
        <v>1282</v>
      </c>
      <c r="G110" s="38"/>
      <c r="H110" s="38"/>
      <c r="I110" s="190"/>
      <c r="J110" s="38"/>
      <c r="K110" s="38"/>
      <c r="L110" s="41"/>
      <c r="M110" s="191"/>
      <c r="N110" s="19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139</v>
      </c>
      <c r="AU110" s="19" t="s">
        <v>85</v>
      </c>
    </row>
    <row r="111" spans="1:65" s="14" customFormat="1" ht="11.25">
      <c r="B111" s="205"/>
      <c r="C111" s="206"/>
      <c r="D111" s="195" t="s">
        <v>141</v>
      </c>
      <c r="E111" s="207" t="s">
        <v>21</v>
      </c>
      <c r="F111" s="208" t="s">
        <v>192</v>
      </c>
      <c r="G111" s="206"/>
      <c r="H111" s="207" t="s">
        <v>21</v>
      </c>
      <c r="I111" s="209"/>
      <c r="J111" s="206"/>
      <c r="K111" s="206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141</v>
      </c>
      <c r="AU111" s="214" t="s">
        <v>85</v>
      </c>
      <c r="AV111" s="14" t="s">
        <v>83</v>
      </c>
      <c r="AW111" s="14" t="s">
        <v>36</v>
      </c>
      <c r="AX111" s="14" t="s">
        <v>75</v>
      </c>
      <c r="AY111" s="214" t="s">
        <v>130</v>
      </c>
    </row>
    <row r="112" spans="1:65" s="13" customFormat="1" ht="22.5">
      <c r="B112" s="193"/>
      <c r="C112" s="194"/>
      <c r="D112" s="195" t="s">
        <v>141</v>
      </c>
      <c r="E112" s="196" t="s">
        <v>21</v>
      </c>
      <c r="F112" s="197" t="s">
        <v>1283</v>
      </c>
      <c r="G112" s="194"/>
      <c r="H112" s="198">
        <v>18.239999999999998</v>
      </c>
      <c r="I112" s="199"/>
      <c r="J112" s="194"/>
      <c r="K112" s="194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141</v>
      </c>
      <c r="AU112" s="204" t="s">
        <v>85</v>
      </c>
      <c r="AV112" s="13" t="s">
        <v>85</v>
      </c>
      <c r="AW112" s="13" t="s">
        <v>36</v>
      </c>
      <c r="AX112" s="13" t="s">
        <v>75</v>
      </c>
      <c r="AY112" s="204" t="s">
        <v>130</v>
      </c>
    </row>
    <row r="113" spans="1:65" s="13" customFormat="1" ht="11.25">
      <c r="B113" s="193"/>
      <c r="C113" s="194"/>
      <c r="D113" s="195" t="s">
        <v>141</v>
      </c>
      <c r="E113" s="196" t="s">
        <v>21</v>
      </c>
      <c r="F113" s="197" t="s">
        <v>1284</v>
      </c>
      <c r="G113" s="194"/>
      <c r="H113" s="198">
        <v>11.34</v>
      </c>
      <c r="I113" s="199"/>
      <c r="J113" s="194"/>
      <c r="K113" s="194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141</v>
      </c>
      <c r="AU113" s="204" t="s">
        <v>85</v>
      </c>
      <c r="AV113" s="13" t="s">
        <v>85</v>
      </c>
      <c r="AW113" s="13" t="s">
        <v>36</v>
      </c>
      <c r="AX113" s="13" t="s">
        <v>75</v>
      </c>
      <c r="AY113" s="204" t="s">
        <v>130</v>
      </c>
    </row>
    <row r="114" spans="1:65" s="16" customFormat="1" ht="11.25">
      <c r="B114" s="226"/>
      <c r="C114" s="227"/>
      <c r="D114" s="195" t="s">
        <v>141</v>
      </c>
      <c r="E114" s="228" t="s">
        <v>21</v>
      </c>
      <c r="F114" s="229" t="s">
        <v>1285</v>
      </c>
      <c r="G114" s="227"/>
      <c r="H114" s="230">
        <v>29.58</v>
      </c>
      <c r="I114" s="231"/>
      <c r="J114" s="227"/>
      <c r="K114" s="227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141</v>
      </c>
      <c r="AU114" s="236" t="s">
        <v>85</v>
      </c>
      <c r="AV114" s="16" t="s">
        <v>149</v>
      </c>
      <c r="AW114" s="16" t="s">
        <v>36</v>
      </c>
      <c r="AX114" s="16" t="s">
        <v>75</v>
      </c>
      <c r="AY114" s="236" t="s">
        <v>130</v>
      </c>
    </row>
    <row r="115" spans="1:65" s="15" customFormat="1" ht="11.25">
      <c r="B115" s="215"/>
      <c r="C115" s="216"/>
      <c r="D115" s="195" t="s">
        <v>141</v>
      </c>
      <c r="E115" s="217" t="s">
        <v>21</v>
      </c>
      <c r="F115" s="218" t="s">
        <v>156</v>
      </c>
      <c r="G115" s="216"/>
      <c r="H115" s="219">
        <v>29.58</v>
      </c>
      <c r="I115" s="220"/>
      <c r="J115" s="216"/>
      <c r="K115" s="216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141</v>
      </c>
      <c r="AU115" s="225" t="s">
        <v>85</v>
      </c>
      <c r="AV115" s="15" t="s">
        <v>137</v>
      </c>
      <c r="AW115" s="15" t="s">
        <v>36</v>
      </c>
      <c r="AX115" s="15" t="s">
        <v>83</v>
      </c>
      <c r="AY115" s="225" t="s">
        <v>130</v>
      </c>
    </row>
    <row r="116" spans="1:65" s="2" customFormat="1" ht="44.25" customHeight="1">
      <c r="A116" s="36"/>
      <c r="B116" s="37"/>
      <c r="C116" s="175" t="s">
        <v>180</v>
      </c>
      <c r="D116" s="175" t="s">
        <v>132</v>
      </c>
      <c r="E116" s="176" t="s">
        <v>1286</v>
      </c>
      <c r="F116" s="177" t="s">
        <v>1287</v>
      </c>
      <c r="G116" s="178" t="s">
        <v>183</v>
      </c>
      <c r="H116" s="179">
        <v>29.58</v>
      </c>
      <c r="I116" s="180"/>
      <c r="J116" s="181">
        <f>ROUND(I116*H116,2)</f>
        <v>0</v>
      </c>
      <c r="K116" s="177" t="s">
        <v>136</v>
      </c>
      <c r="L116" s="41"/>
      <c r="M116" s="182" t="s">
        <v>21</v>
      </c>
      <c r="N116" s="183" t="s">
        <v>46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137</v>
      </c>
      <c r="AT116" s="186" t="s">
        <v>132</v>
      </c>
      <c r="AU116" s="186" t="s">
        <v>85</v>
      </c>
      <c r="AY116" s="19" t="s">
        <v>130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83</v>
      </c>
      <c r="BK116" s="187">
        <f>ROUND(I116*H116,2)</f>
        <v>0</v>
      </c>
      <c r="BL116" s="19" t="s">
        <v>137</v>
      </c>
      <c r="BM116" s="186" t="s">
        <v>1288</v>
      </c>
    </row>
    <row r="117" spans="1:65" s="2" customFormat="1" ht="11.25">
      <c r="A117" s="36"/>
      <c r="B117" s="37"/>
      <c r="C117" s="38"/>
      <c r="D117" s="188" t="s">
        <v>139</v>
      </c>
      <c r="E117" s="38"/>
      <c r="F117" s="189" t="s">
        <v>1289</v>
      </c>
      <c r="G117" s="38"/>
      <c r="H117" s="38"/>
      <c r="I117" s="190"/>
      <c r="J117" s="38"/>
      <c r="K117" s="38"/>
      <c r="L117" s="41"/>
      <c r="M117" s="191"/>
      <c r="N117" s="19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139</v>
      </c>
      <c r="AU117" s="19" t="s">
        <v>85</v>
      </c>
    </row>
    <row r="118" spans="1:65" s="14" customFormat="1" ht="11.25">
      <c r="B118" s="205"/>
      <c r="C118" s="206"/>
      <c r="D118" s="195" t="s">
        <v>141</v>
      </c>
      <c r="E118" s="207" t="s">
        <v>21</v>
      </c>
      <c r="F118" s="208" t="s">
        <v>200</v>
      </c>
      <c r="G118" s="206"/>
      <c r="H118" s="207" t="s">
        <v>21</v>
      </c>
      <c r="I118" s="209"/>
      <c r="J118" s="206"/>
      <c r="K118" s="206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141</v>
      </c>
      <c r="AU118" s="214" t="s">
        <v>85</v>
      </c>
      <c r="AV118" s="14" t="s">
        <v>83</v>
      </c>
      <c r="AW118" s="14" t="s">
        <v>36</v>
      </c>
      <c r="AX118" s="14" t="s">
        <v>75</v>
      </c>
      <c r="AY118" s="214" t="s">
        <v>130</v>
      </c>
    </row>
    <row r="119" spans="1:65" s="13" customFormat="1" ht="22.5">
      <c r="B119" s="193"/>
      <c r="C119" s="194"/>
      <c r="D119" s="195" t="s">
        <v>141</v>
      </c>
      <c r="E119" s="196" t="s">
        <v>21</v>
      </c>
      <c r="F119" s="197" t="s">
        <v>1283</v>
      </c>
      <c r="G119" s="194"/>
      <c r="H119" s="198">
        <v>18.239999999999998</v>
      </c>
      <c r="I119" s="199"/>
      <c r="J119" s="194"/>
      <c r="K119" s="194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141</v>
      </c>
      <c r="AU119" s="204" t="s">
        <v>85</v>
      </c>
      <c r="AV119" s="13" t="s">
        <v>85</v>
      </c>
      <c r="AW119" s="13" t="s">
        <v>36</v>
      </c>
      <c r="AX119" s="13" t="s">
        <v>75</v>
      </c>
      <c r="AY119" s="204" t="s">
        <v>130</v>
      </c>
    </row>
    <row r="120" spans="1:65" s="13" customFormat="1" ht="11.25">
      <c r="B120" s="193"/>
      <c r="C120" s="194"/>
      <c r="D120" s="195" t="s">
        <v>141</v>
      </c>
      <c r="E120" s="196" t="s">
        <v>21</v>
      </c>
      <c r="F120" s="197" t="s">
        <v>1284</v>
      </c>
      <c r="G120" s="194"/>
      <c r="H120" s="198">
        <v>11.34</v>
      </c>
      <c r="I120" s="199"/>
      <c r="J120" s="194"/>
      <c r="K120" s="194"/>
      <c r="L120" s="200"/>
      <c r="M120" s="201"/>
      <c r="N120" s="202"/>
      <c r="O120" s="202"/>
      <c r="P120" s="202"/>
      <c r="Q120" s="202"/>
      <c r="R120" s="202"/>
      <c r="S120" s="202"/>
      <c r="T120" s="203"/>
      <c r="AT120" s="204" t="s">
        <v>141</v>
      </c>
      <c r="AU120" s="204" t="s">
        <v>85</v>
      </c>
      <c r="AV120" s="13" t="s">
        <v>85</v>
      </c>
      <c r="AW120" s="13" t="s">
        <v>36</v>
      </c>
      <c r="AX120" s="13" t="s">
        <v>75</v>
      </c>
      <c r="AY120" s="204" t="s">
        <v>130</v>
      </c>
    </row>
    <row r="121" spans="1:65" s="16" customFormat="1" ht="11.25">
      <c r="B121" s="226"/>
      <c r="C121" s="227"/>
      <c r="D121" s="195" t="s">
        <v>141</v>
      </c>
      <c r="E121" s="228" t="s">
        <v>21</v>
      </c>
      <c r="F121" s="229" t="s">
        <v>1285</v>
      </c>
      <c r="G121" s="227"/>
      <c r="H121" s="230">
        <v>29.58</v>
      </c>
      <c r="I121" s="231"/>
      <c r="J121" s="227"/>
      <c r="K121" s="227"/>
      <c r="L121" s="232"/>
      <c r="M121" s="233"/>
      <c r="N121" s="234"/>
      <c r="O121" s="234"/>
      <c r="P121" s="234"/>
      <c r="Q121" s="234"/>
      <c r="R121" s="234"/>
      <c r="S121" s="234"/>
      <c r="T121" s="235"/>
      <c r="AT121" s="236" t="s">
        <v>141</v>
      </c>
      <c r="AU121" s="236" t="s">
        <v>85</v>
      </c>
      <c r="AV121" s="16" t="s">
        <v>149</v>
      </c>
      <c r="AW121" s="16" t="s">
        <v>36</v>
      </c>
      <c r="AX121" s="16" t="s">
        <v>75</v>
      </c>
      <c r="AY121" s="236" t="s">
        <v>130</v>
      </c>
    </row>
    <row r="122" spans="1:65" s="15" customFormat="1" ht="11.25">
      <c r="B122" s="215"/>
      <c r="C122" s="216"/>
      <c r="D122" s="195" t="s">
        <v>141</v>
      </c>
      <c r="E122" s="217" t="s">
        <v>21</v>
      </c>
      <c r="F122" s="218" t="s">
        <v>156</v>
      </c>
      <c r="G122" s="216"/>
      <c r="H122" s="219">
        <v>29.58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141</v>
      </c>
      <c r="AU122" s="225" t="s">
        <v>85</v>
      </c>
      <c r="AV122" s="15" t="s">
        <v>137</v>
      </c>
      <c r="AW122" s="15" t="s">
        <v>36</v>
      </c>
      <c r="AX122" s="15" t="s">
        <v>83</v>
      </c>
      <c r="AY122" s="225" t="s">
        <v>130</v>
      </c>
    </row>
    <row r="123" spans="1:65" s="2" customFormat="1" ht="44.25" customHeight="1">
      <c r="A123" s="36"/>
      <c r="B123" s="37"/>
      <c r="C123" s="175" t="s">
        <v>187</v>
      </c>
      <c r="D123" s="175" t="s">
        <v>132</v>
      </c>
      <c r="E123" s="176" t="s">
        <v>202</v>
      </c>
      <c r="F123" s="177" t="s">
        <v>203</v>
      </c>
      <c r="G123" s="178" t="s">
        <v>183</v>
      </c>
      <c r="H123" s="179">
        <v>14.79</v>
      </c>
      <c r="I123" s="180"/>
      <c r="J123" s="181">
        <f>ROUND(I123*H123,2)</f>
        <v>0</v>
      </c>
      <c r="K123" s="177" t="s">
        <v>136</v>
      </c>
      <c r="L123" s="41"/>
      <c r="M123" s="182" t="s">
        <v>21</v>
      </c>
      <c r="N123" s="183" t="s">
        <v>46</v>
      </c>
      <c r="O123" s="66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137</v>
      </c>
      <c r="AT123" s="186" t="s">
        <v>132</v>
      </c>
      <c r="AU123" s="186" t="s">
        <v>85</v>
      </c>
      <c r="AY123" s="19" t="s">
        <v>130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83</v>
      </c>
      <c r="BK123" s="187">
        <f>ROUND(I123*H123,2)</f>
        <v>0</v>
      </c>
      <c r="BL123" s="19" t="s">
        <v>137</v>
      </c>
      <c r="BM123" s="186" t="s">
        <v>1290</v>
      </c>
    </row>
    <row r="124" spans="1:65" s="2" customFormat="1" ht="11.25">
      <c r="A124" s="36"/>
      <c r="B124" s="37"/>
      <c r="C124" s="38"/>
      <c r="D124" s="188" t="s">
        <v>139</v>
      </c>
      <c r="E124" s="38"/>
      <c r="F124" s="189" t="s">
        <v>205</v>
      </c>
      <c r="G124" s="38"/>
      <c r="H124" s="38"/>
      <c r="I124" s="190"/>
      <c r="J124" s="38"/>
      <c r="K124" s="38"/>
      <c r="L124" s="41"/>
      <c r="M124" s="191"/>
      <c r="N124" s="19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139</v>
      </c>
      <c r="AU124" s="19" t="s">
        <v>85</v>
      </c>
    </row>
    <row r="125" spans="1:65" s="14" customFormat="1" ht="11.25">
      <c r="B125" s="205"/>
      <c r="C125" s="206"/>
      <c r="D125" s="195" t="s">
        <v>141</v>
      </c>
      <c r="E125" s="207" t="s">
        <v>21</v>
      </c>
      <c r="F125" s="208" t="s">
        <v>206</v>
      </c>
      <c r="G125" s="206"/>
      <c r="H125" s="207" t="s">
        <v>21</v>
      </c>
      <c r="I125" s="209"/>
      <c r="J125" s="206"/>
      <c r="K125" s="206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141</v>
      </c>
      <c r="AU125" s="214" t="s">
        <v>85</v>
      </c>
      <c r="AV125" s="14" t="s">
        <v>83</v>
      </c>
      <c r="AW125" s="14" t="s">
        <v>36</v>
      </c>
      <c r="AX125" s="14" t="s">
        <v>75</v>
      </c>
      <c r="AY125" s="214" t="s">
        <v>130</v>
      </c>
    </row>
    <row r="126" spans="1:65" s="13" customFormat="1" ht="22.5">
      <c r="B126" s="193"/>
      <c r="C126" s="194"/>
      <c r="D126" s="195" t="s">
        <v>141</v>
      </c>
      <c r="E126" s="196" t="s">
        <v>21</v>
      </c>
      <c r="F126" s="197" t="s">
        <v>1291</v>
      </c>
      <c r="G126" s="194"/>
      <c r="H126" s="198">
        <v>9.1199999999999992</v>
      </c>
      <c r="I126" s="199"/>
      <c r="J126" s="194"/>
      <c r="K126" s="194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141</v>
      </c>
      <c r="AU126" s="204" t="s">
        <v>85</v>
      </c>
      <c r="AV126" s="13" t="s">
        <v>85</v>
      </c>
      <c r="AW126" s="13" t="s">
        <v>36</v>
      </c>
      <c r="AX126" s="13" t="s">
        <v>75</v>
      </c>
      <c r="AY126" s="204" t="s">
        <v>130</v>
      </c>
    </row>
    <row r="127" spans="1:65" s="13" customFormat="1" ht="11.25">
      <c r="B127" s="193"/>
      <c r="C127" s="194"/>
      <c r="D127" s="195" t="s">
        <v>141</v>
      </c>
      <c r="E127" s="196" t="s">
        <v>21</v>
      </c>
      <c r="F127" s="197" t="s">
        <v>1292</v>
      </c>
      <c r="G127" s="194"/>
      <c r="H127" s="198">
        <v>5.67</v>
      </c>
      <c r="I127" s="199"/>
      <c r="J127" s="194"/>
      <c r="K127" s="194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141</v>
      </c>
      <c r="AU127" s="204" t="s">
        <v>85</v>
      </c>
      <c r="AV127" s="13" t="s">
        <v>85</v>
      </c>
      <c r="AW127" s="13" t="s">
        <v>36</v>
      </c>
      <c r="AX127" s="13" t="s">
        <v>75</v>
      </c>
      <c r="AY127" s="204" t="s">
        <v>130</v>
      </c>
    </row>
    <row r="128" spans="1:65" s="16" customFormat="1" ht="11.25">
      <c r="B128" s="226"/>
      <c r="C128" s="227"/>
      <c r="D128" s="195" t="s">
        <v>141</v>
      </c>
      <c r="E128" s="228" t="s">
        <v>21</v>
      </c>
      <c r="F128" s="229" t="s">
        <v>1285</v>
      </c>
      <c r="G128" s="227"/>
      <c r="H128" s="230">
        <v>14.79</v>
      </c>
      <c r="I128" s="231"/>
      <c r="J128" s="227"/>
      <c r="K128" s="227"/>
      <c r="L128" s="232"/>
      <c r="M128" s="233"/>
      <c r="N128" s="234"/>
      <c r="O128" s="234"/>
      <c r="P128" s="234"/>
      <c r="Q128" s="234"/>
      <c r="R128" s="234"/>
      <c r="S128" s="234"/>
      <c r="T128" s="235"/>
      <c r="AT128" s="236" t="s">
        <v>141</v>
      </c>
      <c r="AU128" s="236" t="s">
        <v>85</v>
      </c>
      <c r="AV128" s="16" t="s">
        <v>149</v>
      </c>
      <c r="AW128" s="16" t="s">
        <v>36</v>
      </c>
      <c r="AX128" s="16" t="s">
        <v>75</v>
      </c>
      <c r="AY128" s="236" t="s">
        <v>130</v>
      </c>
    </row>
    <row r="129" spans="1:65" s="15" customFormat="1" ht="11.25">
      <c r="B129" s="215"/>
      <c r="C129" s="216"/>
      <c r="D129" s="195" t="s">
        <v>141</v>
      </c>
      <c r="E129" s="217" t="s">
        <v>21</v>
      </c>
      <c r="F129" s="218" t="s">
        <v>156</v>
      </c>
      <c r="G129" s="216"/>
      <c r="H129" s="219">
        <v>14.79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141</v>
      </c>
      <c r="AU129" s="225" t="s">
        <v>85</v>
      </c>
      <c r="AV129" s="15" t="s">
        <v>137</v>
      </c>
      <c r="AW129" s="15" t="s">
        <v>36</v>
      </c>
      <c r="AX129" s="15" t="s">
        <v>83</v>
      </c>
      <c r="AY129" s="225" t="s">
        <v>130</v>
      </c>
    </row>
    <row r="130" spans="1:65" s="2" customFormat="1" ht="49.15" customHeight="1">
      <c r="A130" s="36"/>
      <c r="B130" s="37"/>
      <c r="C130" s="175" t="s">
        <v>195</v>
      </c>
      <c r="D130" s="175" t="s">
        <v>132</v>
      </c>
      <c r="E130" s="176" t="s">
        <v>1293</v>
      </c>
      <c r="F130" s="177" t="s">
        <v>1294</v>
      </c>
      <c r="G130" s="178" t="s">
        <v>243</v>
      </c>
      <c r="H130" s="179">
        <v>412</v>
      </c>
      <c r="I130" s="180"/>
      <c r="J130" s="181">
        <f>ROUND(I130*H130,2)</f>
        <v>0</v>
      </c>
      <c r="K130" s="177" t="s">
        <v>136</v>
      </c>
      <c r="L130" s="41"/>
      <c r="M130" s="182" t="s">
        <v>21</v>
      </c>
      <c r="N130" s="183" t="s">
        <v>46</v>
      </c>
      <c r="O130" s="66"/>
      <c r="P130" s="184">
        <f>O130*H130</f>
        <v>0</v>
      </c>
      <c r="Q130" s="184">
        <v>1.8E-3</v>
      </c>
      <c r="R130" s="184">
        <f>Q130*H130</f>
        <v>0.74159999999999993</v>
      </c>
      <c r="S130" s="184">
        <v>0</v>
      </c>
      <c r="T130" s="185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137</v>
      </c>
      <c r="AT130" s="186" t="s">
        <v>132</v>
      </c>
      <c r="AU130" s="186" t="s">
        <v>85</v>
      </c>
      <c r="AY130" s="19" t="s">
        <v>130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9" t="s">
        <v>83</v>
      </c>
      <c r="BK130" s="187">
        <f>ROUND(I130*H130,2)</f>
        <v>0</v>
      </c>
      <c r="BL130" s="19" t="s">
        <v>137</v>
      </c>
      <c r="BM130" s="186" t="s">
        <v>1295</v>
      </c>
    </row>
    <row r="131" spans="1:65" s="2" customFormat="1" ht="11.25">
      <c r="A131" s="36"/>
      <c r="B131" s="37"/>
      <c r="C131" s="38"/>
      <c r="D131" s="188" t="s">
        <v>139</v>
      </c>
      <c r="E131" s="38"/>
      <c r="F131" s="189" t="s">
        <v>1296</v>
      </c>
      <c r="G131" s="38"/>
      <c r="H131" s="38"/>
      <c r="I131" s="190"/>
      <c r="J131" s="38"/>
      <c r="K131" s="38"/>
      <c r="L131" s="41"/>
      <c r="M131" s="191"/>
      <c r="N131" s="192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139</v>
      </c>
      <c r="AU131" s="19" t="s">
        <v>85</v>
      </c>
    </row>
    <row r="132" spans="1:65" s="2" customFormat="1" ht="24.2" customHeight="1">
      <c r="A132" s="36"/>
      <c r="B132" s="37"/>
      <c r="C132" s="175" t="s">
        <v>201</v>
      </c>
      <c r="D132" s="175" t="s">
        <v>132</v>
      </c>
      <c r="E132" s="176" t="s">
        <v>271</v>
      </c>
      <c r="F132" s="177" t="s">
        <v>272</v>
      </c>
      <c r="G132" s="178" t="s">
        <v>135</v>
      </c>
      <c r="H132" s="179">
        <v>85.8</v>
      </c>
      <c r="I132" s="180"/>
      <c r="J132" s="181">
        <f>ROUND(I132*H132,2)</f>
        <v>0</v>
      </c>
      <c r="K132" s="177" t="s">
        <v>136</v>
      </c>
      <c r="L132" s="41"/>
      <c r="M132" s="182" t="s">
        <v>21</v>
      </c>
      <c r="N132" s="183" t="s">
        <v>46</v>
      </c>
      <c r="O132" s="66"/>
      <c r="P132" s="184">
        <f>O132*H132</f>
        <v>0</v>
      </c>
      <c r="Q132" s="184">
        <v>1.49E-3</v>
      </c>
      <c r="R132" s="184">
        <f>Q132*H132</f>
        <v>0.12784199999999998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137</v>
      </c>
      <c r="AT132" s="186" t="s">
        <v>132</v>
      </c>
      <c r="AU132" s="186" t="s">
        <v>85</v>
      </c>
      <c r="AY132" s="19" t="s">
        <v>130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83</v>
      </c>
      <c r="BK132" s="187">
        <f>ROUND(I132*H132,2)</f>
        <v>0</v>
      </c>
      <c r="BL132" s="19" t="s">
        <v>137</v>
      </c>
      <c r="BM132" s="186" t="s">
        <v>1297</v>
      </c>
    </row>
    <row r="133" spans="1:65" s="2" customFormat="1" ht="11.25">
      <c r="A133" s="36"/>
      <c r="B133" s="37"/>
      <c r="C133" s="38"/>
      <c r="D133" s="188" t="s">
        <v>139</v>
      </c>
      <c r="E133" s="38"/>
      <c r="F133" s="189" t="s">
        <v>274</v>
      </c>
      <c r="G133" s="38"/>
      <c r="H133" s="38"/>
      <c r="I133" s="190"/>
      <c r="J133" s="38"/>
      <c r="K133" s="38"/>
      <c r="L133" s="41"/>
      <c r="M133" s="191"/>
      <c r="N133" s="192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139</v>
      </c>
      <c r="AU133" s="19" t="s">
        <v>85</v>
      </c>
    </row>
    <row r="134" spans="1:65" s="13" customFormat="1" ht="11.25">
      <c r="B134" s="193"/>
      <c r="C134" s="194"/>
      <c r="D134" s="195" t="s">
        <v>141</v>
      </c>
      <c r="E134" s="196" t="s">
        <v>21</v>
      </c>
      <c r="F134" s="197" t="s">
        <v>1298</v>
      </c>
      <c r="G134" s="194"/>
      <c r="H134" s="198">
        <v>48</v>
      </c>
      <c r="I134" s="199"/>
      <c r="J134" s="194"/>
      <c r="K134" s="194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141</v>
      </c>
      <c r="AU134" s="204" t="s">
        <v>85</v>
      </c>
      <c r="AV134" s="13" t="s">
        <v>85</v>
      </c>
      <c r="AW134" s="13" t="s">
        <v>36</v>
      </c>
      <c r="AX134" s="13" t="s">
        <v>75</v>
      </c>
      <c r="AY134" s="204" t="s">
        <v>130</v>
      </c>
    </row>
    <row r="135" spans="1:65" s="13" customFormat="1" ht="11.25">
      <c r="B135" s="193"/>
      <c r="C135" s="194"/>
      <c r="D135" s="195" t="s">
        <v>141</v>
      </c>
      <c r="E135" s="196" t="s">
        <v>21</v>
      </c>
      <c r="F135" s="197" t="s">
        <v>1299</v>
      </c>
      <c r="G135" s="194"/>
      <c r="H135" s="198">
        <v>37.799999999999997</v>
      </c>
      <c r="I135" s="199"/>
      <c r="J135" s="194"/>
      <c r="K135" s="194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141</v>
      </c>
      <c r="AU135" s="204" t="s">
        <v>85</v>
      </c>
      <c r="AV135" s="13" t="s">
        <v>85</v>
      </c>
      <c r="AW135" s="13" t="s">
        <v>36</v>
      </c>
      <c r="AX135" s="13" t="s">
        <v>75</v>
      </c>
      <c r="AY135" s="204" t="s">
        <v>130</v>
      </c>
    </row>
    <row r="136" spans="1:65" s="15" customFormat="1" ht="11.25">
      <c r="B136" s="215"/>
      <c r="C136" s="216"/>
      <c r="D136" s="195" t="s">
        <v>141</v>
      </c>
      <c r="E136" s="217" t="s">
        <v>21</v>
      </c>
      <c r="F136" s="218" t="s">
        <v>156</v>
      </c>
      <c r="G136" s="216"/>
      <c r="H136" s="219">
        <v>85.8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141</v>
      </c>
      <c r="AU136" s="225" t="s">
        <v>85</v>
      </c>
      <c r="AV136" s="15" t="s">
        <v>137</v>
      </c>
      <c r="AW136" s="15" t="s">
        <v>36</v>
      </c>
      <c r="AX136" s="15" t="s">
        <v>83</v>
      </c>
      <c r="AY136" s="225" t="s">
        <v>130</v>
      </c>
    </row>
    <row r="137" spans="1:65" s="2" customFormat="1" ht="44.25" customHeight="1">
      <c r="A137" s="36"/>
      <c r="B137" s="37"/>
      <c r="C137" s="175" t="s">
        <v>209</v>
      </c>
      <c r="D137" s="175" t="s">
        <v>132</v>
      </c>
      <c r="E137" s="176" t="s">
        <v>277</v>
      </c>
      <c r="F137" s="177" t="s">
        <v>278</v>
      </c>
      <c r="G137" s="178" t="s">
        <v>135</v>
      </c>
      <c r="H137" s="179">
        <v>85.8</v>
      </c>
      <c r="I137" s="180"/>
      <c r="J137" s="181">
        <f>ROUND(I137*H137,2)</f>
        <v>0</v>
      </c>
      <c r="K137" s="177" t="s">
        <v>136</v>
      </c>
      <c r="L137" s="41"/>
      <c r="M137" s="182" t="s">
        <v>21</v>
      </c>
      <c r="N137" s="183" t="s">
        <v>46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137</v>
      </c>
      <c r="AT137" s="186" t="s">
        <v>132</v>
      </c>
      <c r="AU137" s="186" t="s">
        <v>85</v>
      </c>
      <c r="AY137" s="19" t="s">
        <v>130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83</v>
      </c>
      <c r="BK137" s="187">
        <f>ROUND(I137*H137,2)</f>
        <v>0</v>
      </c>
      <c r="BL137" s="19" t="s">
        <v>137</v>
      </c>
      <c r="BM137" s="186" t="s">
        <v>1300</v>
      </c>
    </row>
    <row r="138" spans="1:65" s="2" customFormat="1" ht="11.25">
      <c r="A138" s="36"/>
      <c r="B138" s="37"/>
      <c r="C138" s="38"/>
      <c r="D138" s="188" t="s">
        <v>139</v>
      </c>
      <c r="E138" s="38"/>
      <c r="F138" s="189" t="s">
        <v>280</v>
      </c>
      <c r="G138" s="38"/>
      <c r="H138" s="38"/>
      <c r="I138" s="190"/>
      <c r="J138" s="38"/>
      <c r="K138" s="38"/>
      <c r="L138" s="41"/>
      <c r="M138" s="191"/>
      <c r="N138" s="192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139</v>
      </c>
      <c r="AU138" s="19" t="s">
        <v>85</v>
      </c>
    </row>
    <row r="139" spans="1:65" s="2" customFormat="1" ht="33" customHeight="1">
      <c r="A139" s="36"/>
      <c r="B139" s="37"/>
      <c r="C139" s="175" t="s">
        <v>218</v>
      </c>
      <c r="D139" s="175" t="s">
        <v>132</v>
      </c>
      <c r="E139" s="176" t="s">
        <v>281</v>
      </c>
      <c r="F139" s="177" t="s">
        <v>282</v>
      </c>
      <c r="G139" s="178" t="s">
        <v>183</v>
      </c>
      <c r="H139" s="179">
        <v>73.95</v>
      </c>
      <c r="I139" s="180"/>
      <c r="J139" s="181">
        <f>ROUND(I139*H139,2)</f>
        <v>0</v>
      </c>
      <c r="K139" s="177" t="s">
        <v>136</v>
      </c>
      <c r="L139" s="41"/>
      <c r="M139" s="182" t="s">
        <v>21</v>
      </c>
      <c r="N139" s="183" t="s">
        <v>46</v>
      </c>
      <c r="O139" s="66"/>
      <c r="P139" s="184">
        <f>O139*H139</f>
        <v>0</v>
      </c>
      <c r="Q139" s="184">
        <v>1.3600000000000001E-3</v>
      </c>
      <c r="R139" s="184">
        <f>Q139*H139</f>
        <v>0.10057200000000001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137</v>
      </c>
      <c r="AT139" s="186" t="s">
        <v>132</v>
      </c>
      <c r="AU139" s="186" t="s">
        <v>85</v>
      </c>
      <c r="AY139" s="19" t="s">
        <v>130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83</v>
      </c>
      <c r="BK139" s="187">
        <f>ROUND(I139*H139,2)</f>
        <v>0</v>
      </c>
      <c r="BL139" s="19" t="s">
        <v>137</v>
      </c>
      <c r="BM139" s="186" t="s">
        <v>1301</v>
      </c>
    </row>
    <row r="140" spans="1:65" s="2" customFormat="1" ht="11.25">
      <c r="A140" s="36"/>
      <c r="B140" s="37"/>
      <c r="C140" s="38"/>
      <c r="D140" s="188" t="s">
        <v>139</v>
      </c>
      <c r="E140" s="38"/>
      <c r="F140" s="189" t="s">
        <v>284</v>
      </c>
      <c r="G140" s="38"/>
      <c r="H140" s="38"/>
      <c r="I140" s="190"/>
      <c r="J140" s="38"/>
      <c r="K140" s="38"/>
      <c r="L140" s="41"/>
      <c r="M140" s="191"/>
      <c r="N140" s="19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139</v>
      </c>
      <c r="AU140" s="19" t="s">
        <v>85</v>
      </c>
    </row>
    <row r="141" spans="1:65" s="2" customFormat="1" ht="37.9" customHeight="1">
      <c r="A141" s="36"/>
      <c r="B141" s="37"/>
      <c r="C141" s="175" t="s">
        <v>224</v>
      </c>
      <c r="D141" s="175" t="s">
        <v>132</v>
      </c>
      <c r="E141" s="176" t="s">
        <v>286</v>
      </c>
      <c r="F141" s="177" t="s">
        <v>287</v>
      </c>
      <c r="G141" s="178" t="s">
        <v>183</v>
      </c>
      <c r="H141" s="179">
        <v>73.95</v>
      </c>
      <c r="I141" s="180"/>
      <c r="J141" s="181">
        <f>ROUND(I141*H141,2)</f>
        <v>0</v>
      </c>
      <c r="K141" s="177" t="s">
        <v>136</v>
      </c>
      <c r="L141" s="41"/>
      <c r="M141" s="182" t="s">
        <v>21</v>
      </c>
      <c r="N141" s="183" t="s">
        <v>46</v>
      </c>
      <c r="O141" s="66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137</v>
      </c>
      <c r="AT141" s="186" t="s">
        <v>132</v>
      </c>
      <c r="AU141" s="186" t="s">
        <v>85</v>
      </c>
      <c r="AY141" s="19" t="s">
        <v>130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83</v>
      </c>
      <c r="BK141" s="187">
        <f>ROUND(I141*H141,2)</f>
        <v>0</v>
      </c>
      <c r="BL141" s="19" t="s">
        <v>137</v>
      </c>
      <c r="BM141" s="186" t="s">
        <v>1302</v>
      </c>
    </row>
    <row r="142" spans="1:65" s="2" customFormat="1" ht="11.25">
      <c r="A142" s="36"/>
      <c r="B142" s="37"/>
      <c r="C142" s="38"/>
      <c r="D142" s="188" t="s">
        <v>139</v>
      </c>
      <c r="E142" s="38"/>
      <c r="F142" s="189" t="s">
        <v>289</v>
      </c>
      <c r="G142" s="38"/>
      <c r="H142" s="38"/>
      <c r="I142" s="190"/>
      <c r="J142" s="38"/>
      <c r="K142" s="38"/>
      <c r="L142" s="41"/>
      <c r="M142" s="191"/>
      <c r="N142" s="192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139</v>
      </c>
      <c r="AU142" s="19" t="s">
        <v>85</v>
      </c>
    </row>
    <row r="143" spans="1:65" s="2" customFormat="1" ht="62.65" customHeight="1">
      <c r="A143" s="36"/>
      <c r="B143" s="37"/>
      <c r="C143" s="175" t="s">
        <v>619</v>
      </c>
      <c r="D143" s="175" t="s">
        <v>132</v>
      </c>
      <c r="E143" s="176" t="s">
        <v>314</v>
      </c>
      <c r="F143" s="177" t="s">
        <v>315</v>
      </c>
      <c r="G143" s="178" t="s">
        <v>183</v>
      </c>
      <c r="H143" s="179">
        <v>59.16</v>
      </c>
      <c r="I143" s="180"/>
      <c r="J143" s="181">
        <f>ROUND(I143*H143,2)</f>
        <v>0</v>
      </c>
      <c r="K143" s="177" t="s">
        <v>136</v>
      </c>
      <c r="L143" s="41"/>
      <c r="M143" s="182" t="s">
        <v>21</v>
      </c>
      <c r="N143" s="183" t="s">
        <v>46</v>
      </c>
      <c r="O143" s="66"/>
      <c r="P143" s="184">
        <f>O143*H143</f>
        <v>0</v>
      </c>
      <c r="Q143" s="184">
        <v>0</v>
      </c>
      <c r="R143" s="184">
        <f>Q143*H143</f>
        <v>0</v>
      </c>
      <c r="S143" s="184">
        <v>0</v>
      </c>
      <c r="T143" s="185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137</v>
      </c>
      <c r="AT143" s="186" t="s">
        <v>132</v>
      </c>
      <c r="AU143" s="186" t="s">
        <v>85</v>
      </c>
      <c r="AY143" s="19" t="s">
        <v>130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19" t="s">
        <v>83</v>
      </c>
      <c r="BK143" s="187">
        <f>ROUND(I143*H143,2)</f>
        <v>0</v>
      </c>
      <c r="BL143" s="19" t="s">
        <v>137</v>
      </c>
      <c r="BM143" s="186" t="s">
        <v>1303</v>
      </c>
    </row>
    <row r="144" spans="1:65" s="2" customFormat="1" ht="11.25">
      <c r="A144" s="36"/>
      <c r="B144" s="37"/>
      <c r="C144" s="38"/>
      <c r="D144" s="188" t="s">
        <v>139</v>
      </c>
      <c r="E144" s="38"/>
      <c r="F144" s="189" t="s">
        <v>317</v>
      </c>
      <c r="G144" s="38"/>
      <c r="H144" s="38"/>
      <c r="I144" s="190"/>
      <c r="J144" s="38"/>
      <c r="K144" s="38"/>
      <c r="L144" s="41"/>
      <c r="M144" s="191"/>
      <c r="N144" s="192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139</v>
      </c>
      <c r="AU144" s="19" t="s">
        <v>85</v>
      </c>
    </row>
    <row r="145" spans="1:65" s="13" customFormat="1" ht="11.25">
      <c r="B145" s="193"/>
      <c r="C145" s="194"/>
      <c r="D145" s="195" t="s">
        <v>141</v>
      </c>
      <c r="E145" s="196" t="s">
        <v>21</v>
      </c>
      <c r="F145" s="197" t="s">
        <v>1304</v>
      </c>
      <c r="G145" s="194"/>
      <c r="H145" s="198">
        <v>19.478000000000002</v>
      </c>
      <c r="I145" s="199"/>
      <c r="J145" s="194"/>
      <c r="K145" s="194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141</v>
      </c>
      <c r="AU145" s="204" t="s">
        <v>85</v>
      </c>
      <c r="AV145" s="13" t="s">
        <v>85</v>
      </c>
      <c r="AW145" s="13" t="s">
        <v>36</v>
      </c>
      <c r="AX145" s="13" t="s">
        <v>75</v>
      </c>
      <c r="AY145" s="204" t="s">
        <v>130</v>
      </c>
    </row>
    <row r="146" spans="1:65" s="13" customFormat="1" ht="11.25">
      <c r="B146" s="193"/>
      <c r="C146" s="194"/>
      <c r="D146" s="195" t="s">
        <v>141</v>
      </c>
      <c r="E146" s="196" t="s">
        <v>21</v>
      </c>
      <c r="F146" s="197" t="s">
        <v>1305</v>
      </c>
      <c r="G146" s="194"/>
      <c r="H146" s="198">
        <v>-14.79</v>
      </c>
      <c r="I146" s="199"/>
      <c r="J146" s="194"/>
      <c r="K146" s="194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141</v>
      </c>
      <c r="AU146" s="204" t="s">
        <v>85</v>
      </c>
      <c r="AV146" s="13" t="s">
        <v>85</v>
      </c>
      <c r="AW146" s="13" t="s">
        <v>36</v>
      </c>
      <c r="AX146" s="13" t="s">
        <v>75</v>
      </c>
      <c r="AY146" s="204" t="s">
        <v>130</v>
      </c>
    </row>
    <row r="147" spans="1:65" s="16" customFormat="1" ht="11.25">
      <c r="B147" s="226"/>
      <c r="C147" s="227"/>
      <c r="D147" s="195" t="s">
        <v>141</v>
      </c>
      <c r="E147" s="228" t="s">
        <v>21</v>
      </c>
      <c r="F147" s="229" t="s">
        <v>1050</v>
      </c>
      <c r="G147" s="227"/>
      <c r="H147" s="230">
        <v>4.6879999999999997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141</v>
      </c>
      <c r="AU147" s="236" t="s">
        <v>85</v>
      </c>
      <c r="AV147" s="16" t="s">
        <v>149</v>
      </c>
      <c r="AW147" s="16" t="s">
        <v>36</v>
      </c>
      <c r="AX147" s="16" t="s">
        <v>75</v>
      </c>
      <c r="AY147" s="236" t="s">
        <v>130</v>
      </c>
    </row>
    <row r="148" spans="1:65" s="13" customFormat="1" ht="11.25">
      <c r="B148" s="193"/>
      <c r="C148" s="194"/>
      <c r="D148" s="195" t="s">
        <v>141</v>
      </c>
      <c r="E148" s="196" t="s">
        <v>21</v>
      </c>
      <c r="F148" s="197" t="s">
        <v>1306</v>
      </c>
      <c r="G148" s="194"/>
      <c r="H148" s="198">
        <v>27.236000000000001</v>
      </c>
      <c r="I148" s="199"/>
      <c r="J148" s="194"/>
      <c r="K148" s="194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141</v>
      </c>
      <c r="AU148" s="204" t="s">
        <v>85</v>
      </c>
      <c r="AV148" s="13" t="s">
        <v>85</v>
      </c>
      <c r="AW148" s="13" t="s">
        <v>36</v>
      </c>
      <c r="AX148" s="13" t="s">
        <v>75</v>
      </c>
      <c r="AY148" s="204" t="s">
        <v>130</v>
      </c>
    </row>
    <row r="149" spans="1:65" s="13" customFormat="1" ht="11.25">
      <c r="B149" s="193"/>
      <c r="C149" s="194"/>
      <c r="D149" s="195" t="s">
        <v>141</v>
      </c>
      <c r="E149" s="196" t="s">
        <v>21</v>
      </c>
      <c r="F149" s="197" t="s">
        <v>1307</v>
      </c>
      <c r="G149" s="194"/>
      <c r="H149" s="198">
        <v>27.236000000000001</v>
      </c>
      <c r="I149" s="199"/>
      <c r="J149" s="194"/>
      <c r="K149" s="194"/>
      <c r="L149" s="200"/>
      <c r="M149" s="201"/>
      <c r="N149" s="202"/>
      <c r="O149" s="202"/>
      <c r="P149" s="202"/>
      <c r="Q149" s="202"/>
      <c r="R149" s="202"/>
      <c r="S149" s="202"/>
      <c r="T149" s="203"/>
      <c r="AT149" s="204" t="s">
        <v>141</v>
      </c>
      <c r="AU149" s="204" t="s">
        <v>85</v>
      </c>
      <c r="AV149" s="13" t="s">
        <v>85</v>
      </c>
      <c r="AW149" s="13" t="s">
        <v>36</v>
      </c>
      <c r="AX149" s="13" t="s">
        <v>75</v>
      </c>
      <c r="AY149" s="204" t="s">
        <v>130</v>
      </c>
    </row>
    <row r="150" spans="1:65" s="15" customFormat="1" ht="11.25">
      <c r="B150" s="215"/>
      <c r="C150" s="216"/>
      <c r="D150" s="195" t="s">
        <v>141</v>
      </c>
      <c r="E150" s="217" t="s">
        <v>21</v>
      </c>
      <c r="F150" s="218" t="s">
        <v>156</v>
      </c>
      <c r="G150" s="216"/>
      <c r="H150" s="219">
        <v>59.16</v>
      </c>
      <c r="I150" s="220"/>
      <c r="J150" s="216"/>
      <c r="K150" s="216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141</v>
      </c>
      <c r="AU150" s="225" t="s">
        <v>85</v>
      </c>
      <c r="AV150" s="15" t="s">
        <v>137</v>
      </c>
      <c r="AW150" s="15" t="s">
        <v>36</v>
      </c>
      <c r="AX150" s="15" t="s">
        <v>83</v>
      </c>
      <c r="AY150" s="225" t="s">
        <v>130</v>
      </c>
    </row>
    <row r="151" spans="1:65" s="2" customFormat="1" ht="62.65" customHeight="1">
      <c r="A151" s="36"/>
      <c r="B151" s="37"/>
      <c r="C151" s="175" t="s">
        <v>623</v>
      </c>
      <c r="D151" s="175" t="s">
        <v>132</v>
      </c>
      <c r="E151" s="176" t="s">
        <v>322</v>
      </c>
      <c r="F151" s="177" t="s">
        <v>323</v>
      </c>
      <c r="G151" s="178" t="s">
        <v>183</v>
      </c>
      <c r="H151" s="179">
        <v>14.79</v>
      </c>
      <c r="I151" s="180"/>
      <c r="J151" s="181">
        <f>ROUND(I151*H151,2)</f>
        <v>0</v>
      </c>
      <c r="K151" s="177" t="s">
        <v>136</v>
      </c>
      <c r="L151" s="41"/>
      <c r="M151" s="182" t="s">
        <v>21</v>
      </c>
      <c r="N151" s="183" t="s">
        <v>46</v>
      </c>
      <c r="O151" s="66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137</v>
      </c>
      <c r="AT151" s="186" t="s">
        <v>132</v>
      </c>
      <c r="AU151" s="186" t="s">
        <v>85</v>
      </c>
      <c r="AY151" s="19" t="s">
        <v>130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83</v>
      </c>
      <c r="BK151" s="187">
        <f>ROUND(I151*H151,2)</f>
        <v>0</v>
      </c>
      <c r="BL151" s="19" t="s">
        <v>137</v>
      </c>
      <c r="BM151" s="186" t="s">
        <v>1308</v>
      </c>
    </row>
    <row r="152" spans="1:65" s="2" customFormat="1" ht="11.25">
      <c r="A152" s="36"/>
      <c r="B152" s="37"/>
      <c r="C152" s="38"/>
      <c r="D152" s="188" t="s">
        <v>139</v>
      </c>
      <c r="E152" s="38"/>
      <c r="F152" s="189" t="s">
        <v>325</v>
      </c>
      <c r="G152" s="38"/>
      <c r="H152" s="38"/>
      <c r="I152" s="190"/>
      <c r="J152" s="38"/>
      <c r="K152" s="38"/>
      <c r="L152" s="41"/>
      <c r="M152" s="191"/>
      <c r="N152" s="192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139</v>
      </c>
      <c r="AU152" s="19" t="s">
        <v>85</v>
      </c>
    </row>
    <row r="153" spans="1:65" s="13" customFormat="1" ht="11.25">
      <c r="B153" s="193"/>
      <c r="C153" s="194"/>
      <c r="D153" s="195" t="s">
        <v>141</v>
      </c>
      <c r="E153" s="196" t="s">
        <v>21</v>
      </c>
      <c r="F153" s="197" t="s">
        <v>1309</v>
      </c>
      <c r="G153" s="194"/>
      <c r="H153" s="198">
        <v>14.79</v>
      </c>
      <c r="I153" s="199"/>
      <c r="J153" s="194"/>
      <c r="K153" s="194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141</v>
      </c>
      <c r="AU153" s="204" t="s">
        <v>85</v>
      </c>
      <c r="AV153" s="13" t="s">
        <v>85</v>
      </c>
      <c r="AW153" s="13" t="s">
        <v>36</v>
      </c>
      <c r="AX153" s="13" t="s">
        <v>83</v>
      </c>
      <c r="AY153" s="204" t="s">
        <v>130</v>
      </c>
    </row>
    <row r="154" spans="1:65" s="2" customFormat="1" ht="44.25" customHeight="1">
      <c r="A154" s="36"/>
      <c r="B154" s="37"/>
      <c r="C154" s="175" t="s">
        <v>247</v>
      </c>
      <c r="D154" s="175" t="s">
        <v>132</v>
      </c>
      <c r="E154" s="176" t="s">
        <v>1052</v>
      </c>
      <c r="F154" s="177" t="s">
        <v>1053</v>
      </c>
      <c r="G154" s="178" t="s">
        <v>183</v>
      </c>
      <c r="H154" s="179">
        <v>27.236000000000001</v>
      </c>
      <c r="I154" s="180"/>
      <c r="J154" s="181">
        <f>ROUND(I154*H154,2)</f>
        <v>0</v>
      </c>
      <c r="K154" s="177" t="s">
        <v>136</v>
      </c>
      <c r="L154" s="41"/>
      <c r="M154" s="182" t="s">
        <v>21</v>
      </c>
      <c r="N154" s="183" t="s">
        <v>46</v>
      </c>
      <c r="O154" s="66"/>
      <c r="P154" s="184">
        <f>O154*H154</f>
        <v>0</v>
      </c>
      <c r="Q154" s="184">
        <v>0</v>
      </c>
      <c r="R154" s="184">
        <f>Q154*H154</f>
        <v>0</v>
      </c>
      <c r="S154" s="184">
        <v>0</v>
      </c>
      <c r="T154" s="185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137</v>
      </c>
      <c r="AT154" s="186" t="s">
        <v>132</v>
      </c>
      <c r="AU154" s="186" t="s">
        <v>85</v>
      </c>
      <c r="AY154" s="19" t="s">
        <v>130</v>
      </c>
      <c r="BE154" s="187">
        <f>IF(N154="základní",J154,0)</f>
        <v>0</v>
      </c>
      <c r="BF154" s="187">
        <f>IF(N154="snížená",J154,0)</f>
        <v>0</v>
      </c>
      <c r="BG154" s="187">
        <f>IF(N154="zákl. přenesená",J154,0)</f>
        <v>0</v>
      </c>
      <c r="BH154" s="187">
        <f>IF(N154="sníž. přenesená",J154,0)</f>
        <v>0</v>
      </c>
      <c r="BI154" s="187">
        <f>IF(N154="nulová",J154,0)</f>
        <v>0</v>
      </c>
      <c r="BJ154" s="19" t="s">
        <v>83</v>
      </c>
      <c r="BK154" s="187">
        <f>ROUND(I154*H154,2)</f>
        <v>0</v>
      </c>
      <c r="BL154" s="19" t="s">
        <v>137</v>
      </c>
      <c r="BM154" s="186" t="s">
        <v>1310</v>
      </c>
    </row>
    <row r="155" spans="1:65" s="2" customFormat="1" ht="11.25">
      <c r="A155" s="36"/>
      <c r="B155" s="37"/>
      <c r="C155" s="38"/>
      <c r="D155" s="188" t="s">
        <v>139</v>
      </c>
      <c r="E155" s="38"/>
      <c r="F155" s="189" t="s">
        <v>1055</v>
      </c>
      <c r="G155" s="38"/>
      <c r="H155" s="38"/>
      <c r="I155" s="190"/>
      <c r="J155" s="38"/>
      <c r="K155" s="38"/>
      <c r="L155" s="41"/>
      <c r="M155" s="191"/>
      <c r="N155" s="192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139</v>
      </c>
      <c r="AU155" s="19" t="s">
        <v>85</v>
      </c>
    </row>
    <row r="156" spans="1:65" s="13" customFormat="1" ht="11.25">
      <c r="B156" s="193"/>
      <c r="C156" s="194"/>
      <c r="D156" s="195" t="s">
        <v>141</v>
      </c>
      <c r="E156" s="196" t="s">
        <v>21</v>
      </c>
      <c r="F156" s="197" t="s">
        <v>1311</v>
      </c>
      <c r="G156" s="194"/>
      <c r="H156" s="198">
        <v>27.236000000000001</v>
      </c>
      <c r="I156" s="199"/>
      <c r="J156" s="194"/>
      <c r="K156" s="194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141</v>
      </c>
      <c r="AU156" s="204" t="s">
        <v>85</v>
      </c>
      <c r="AV156" s="13" t="s">
        <v>85</v>
      </c>
      <c r="AW156" s="13" t="s">
        <v>36</v>
      </c>
      <c r="AX156" s="13" t="s">
        <v>83</v>
      </c>
      <c r="AY156" s="204" t="s">
        <v>130</v>
      </c>
    </row>
    <row r="157" spans="1:65" s="2" customFormat="1" ht="37.9" customHeight="1">
      <c r="A157" s="36"/>
      <c r="B157" s="37"/>
      <c r="C157" s="175" t="s">
        <v>255</v>
      </c>
      <c r="D157" s="175" t="s">
        <v>132</v>
      </c>
      <c r="E157" s="176" t="s">
        <v>335</v>
      </c>
      <c r="F157" s="177" t="s">
        <v>336</v>
      </c>
      <c r="G157" s="178" t="s">
        <v>183</v>
      </c>
      <c r="H157" s="179">
        <v>46.713999999999999</v>
      </c>
      <c r="I157" s="180"/>
      <c r="J157" s="181">
        <f>ROUND(I157*H157,2)</f>
        <v>0</v>
      </c>
      <c r="K157" s="177" t="s">
        <v>136</v>
      </c>
      <c r="L157" s="41"/>
      <c r="M157" s="182" t="s">
        <v>21</v>
      </c>
      <c r="N157" s="183" t="s">
        <v>46</v>
      </c>
      <c r="O157" s="66"/>
      <c r="P157" s="184">
        <f>O157*H157</f>
        <v>0</v>
      </c>
      <c r="Q157" s="184">
        <v>0</v>
      </c>
      <c r="R157" s="184">
        <f>Q157*H157</f>
        <v>0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137</v>
      </c>
      <c r="AT157" s="186" t="s">
        <v>132</v>
      </c>
      <c r="AU157" s="186" t="s">
        <v>85</v>
      </c>
      <c r="AY157" s="19" t="s">
        <v>130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83</v>
      </c>
      <c r="BK157" s="187">
        <f>ROUND(I157*H157,2)</f>
        <v>0</v>
      </c>
      <c r="BL157" s="19" t="s">
        <v>137</v>
      </c>
      <c r="BM157" s="186" t="s">
        <v>1312</v>
      </c>
    </row>
    <row r="158" spans="1:65" s="2" customFormat="1" ht="11.25">
      <c r="A158" s="36"/>
      <c r="B158" s="37"/>
      <c r="C158" s="38"/>
      <c r="D158" s="188" t="s">
        <v>139</v>
      </c>
      <c r="E158" s="38"/>
      <c r="F158" s="189" t="s">
        <v>338</v>
      </c>
      <c r="G158" s="38"/>
      <c r="H158" s="38"/>
      <c r="I158" s="190"/>
      <c r="J158" s="38"/>
      <c r="K158" s="38"/>
      <c r="L158" s="41"/>
      <c r="M158" s="191"/>
      <c r="N158" s="192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139</v>
      </c>
      <c r="AU158" s="19" t="s">
        <v>85</v>
      </c>
    </row>
    <row r="159" spans="1:65" s="13" customFormat="1" ht="11.25">
      <c r="B159" s="193"/>
      <c r="C159" s="194"/>
      <c r="D159" s="195" t="s">
        <v>141</v>
      </c>
      <c r="E159" s="196" t="s">
        <v>21</v>
      </c>
      <c r="F159" s="197" t="s">
        <v>1313</v>
      </c>
      <c r="G159" s="194"/>
      <c r="H159" s="198">
        <v>19.478000000000002</v>
      </c>
      <c r="I159" s="199"/>
      <c r="J159" s="194"/>
      <c r="K159" s="194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141</v>
      </c>
      <c r="AU159" s="204" t="s">
        <v>85</v>
      </c>
      <c r="AV159" s="13" t="s">
        <v>85</v>
      </c>
      <c r="AW159" s="13" t="s">
        <v>36</v>
      </c>
      <c r="AX159" s="13" t="s">
        <v>75</v>
      </c>
      <c r="AY159" s="204" t="s">
        <v>130</v>
      </c>
    </row>
    <row r="160" spans="1:65" s="13" customFormat="1" ht="11.25">
      <c r="B160" s="193"/>
      <c r="C160" s="194"/>
      <c r="D160" s="195" t="s">
        <v>141</v>
      </c>
      <c r="E160" s="196" t="s">
        <v>21</v>
      </c>
      <c r="F160" s="197" t="s">
        <v>1314</v>
      </c>
      <c r="G160" s="194"/>
      <c r="H160" s="198">
        <v>27.236000000000001</v>
      </c>
      <c r="I160" s="199"/>
      <c r="J160" s="194"/>
      <c r="K160" s="194"/>
      <c r="L160" s="200"/>
      <c r="M160" s="201"/>
      <c r="N160" s="202"/>
      <c r="O160" s="202"/>
      <c r="P160" s="202"/>
      <c r="Q160" s="202"/>
      <c r="R160" s="202"/>
      <c r="S160" s="202"/>
      <c r="T160" s="203"/>
      <c r="AT160" s="204" t="s">
        <v>141</v>
      </c>
      <c r="AU160" s="204" t="s">
        <v>85</v>
      </c>
      <c r="AV160" s="13" t="s">
        <v>85</v>
      </c>
      <c r="AW160" s="13" t="s">
        <v>36</v>
      </c>
      <c r="AX160" s="13" t="s">
        <v>75</v>
      </c>
      <c r="AY160" s="204" t="s">
        <v>130</v>
      </c>
    </row>
    <row r="161" spans="1:65" s="15" customFormat="1" ht="11.25">
      <c r="B161" s="215"/>
      <c r="C161" s="216"/>
      <c r="D161" s="195" t="s">
        <v>141</v>
      </c>
      <c r="E161" s="217" t="s">
        <v>21</v>
      </c>
      <c r="F161" s="218" t="s">
        <v>156</v>
      </c>
      <c r="G161" s="216"/>
      <c r="H161" s="219">
        <v>46.713999999999999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141</v>
      </c>
      <c r="AU161" s="225" t="s">
        <v>85</v>
      </c>
      <c r="AV161" s="15" t="s">
        <v>137</v>
      </c>
      <c r="AW161" s="15" t="s">
        <v>36</v>
      </c>
      <c r="AX161" s="15" t="s">
        <v>83</v>
      </c>
      <c r="AY161" s="225" t="s">
        <v>130</v>
      </c>
    </row>
    <row r="162" spans="1:65" s="2" customFormat="1" ht="44.25" customHeight="1">
      <c r="A162" s="36"/>
      <c r="B162" s="37"/>
      <c r="C162" s="175" t="s">
        <v>265</v>
      </c>
      <c r="D162" s="175" t="s">
        <v>132</v>
      </c>
      <c r="E162" s="176" t="s">
        <v>351</v>
      </c>
      <c r="F162" s="177" t="s">
        <v>352</v>
      </c>
      <c r="G162" s="178" t="s">
        <v>183</v>
      </c>
      <c r="H162" s="179">
        <v>54.472000000000001</v>
      </c>
      <c r="I162" s="180"/>
      <c r="J162" s="181">
        <f>ROUND(I162*H162,2)</f>
        <v>0</v>
      </c>
      <c r="K162" s="177" t="s">
        <v>136</v>
      </c>
      <c r="L162" s="41"/>
      <c r="M162" s="182" t="s">
        <v>21</v>
      </c>
      <c r="N162" s="183" t="s">
        <v>46</v>
      </c>
      <c r="O162" s="66"/>
      <c r="P162" s="184">
        <f>O162*H162</f>
        <v>0</v>
      </c>
      <c r="Q162" s="184">
        <v>0</v>
      </c>
      <c r="R162" s="184">
        <f>Q162*H162</f>
        <v>0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137</v>
      </c>
      <c r="AT162" s="186" t="s">
        <v>132</v>
      </c>
      <c r="AU162" s="186" t="s">
        <v>85</v>
      </c>
      <c r="AY162" s="19" t="s">
        <v>130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83</v>
      </c>
      <c r="BK162" s="187">
        <f>ROUND(I162*H162,2)</f>
        <v>0</v>
      </c>
      <c r="BL162" s="19" t="s">
        <v>137</v>
      </c>
      <c r="BM162" s="186" t="s">
        <v>1315</v>
      </c>
    </row>
    <row r="163" spans="1:65" s="2" customFormat="1" ht="11.25">
      <c r="A163" s="36"/>
      <c r="B163" s="37"/>
      <c r="C163" s="38"/>
      <c r="D163" s="188" t="s">
        <v>139</v>
      </c>
      <c r="E163" s="38"/>
      <c r="F163" s="189" t="s">
        <v>354</v>
      </c>
      <c r="G163" s="38"/>
      <c r="H163" s="38"/>
      <c r="I163" s="190"/>
      <c r="J163" s="38"/>
      <c r="K163" s="38"/>
      <c r="L163" s="41"/>
      <c r="M163" s="191"/>
      <c r="N163" s="192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139</v>
      </c>
      <c r="AU163" s="19" t="s">
        <v>85</v>
      </c>
    </row>
    <row r="164" spans="1:65" s="13" customFormat="1" ht="11.25">
      <c r="B164" s="193"/>
      <c r="C164" s="194"/>
      <c r="D164" s="195" t="s">
        <v>141</v>
      </c>
      <c r="E164" s="196" t="s">
        <v>21</v>
      </c>
      <c r="F164" s="197" t="s">
        <v>1316</v>
      </c>
      <c r="G164" s="194"/>
      <c r="H164" s="198">
        <v>73.95</v>
      </c>
      <c r="I164" s="199"/>
      <c r="J164" s="194"/>
      <c r="K164" s="194"/>
      <c r="L164" s="200"/>
      <c r="M164" s="201"/>
      <c r="N164" s="202"/>
      <c r="O164" s="202"/>
      <c r="P164" s="202"/>
      <c r="Q164" s="202"/>
      <c r="R164" s="202"/>
      <c r="S164" s="202"/>
      <c r="T164" s="203"/>
      <c r="AT164" s="204" t="s">
        <v>141</v>
      </c>
      <c r="AU164" s="204" t="s">
        <v>85</v>
      </c>
      <c r="AV164" s="13" t="s">
        <v>85</v>
      </c>
      <c r="AW164" s="13" t="s">
        <v>36</v>
      </c>
      <c r="AX164" s="13" t="s">
        <v>75</v>
      </c>
      <c r="AY164" s="204" t="s">
        <v>130</v>
      </c>
    </row>
    <row r="165" spans="1:65" s="16" customFormat="1" ht="11.25">
      <c r="B165" s="226"/>
      <c r="C165" s="227"/>
      <c r="D165" s="195" t="s">
        <v>141</v>
      </c>
      <c r="E165" s="228" t="s">
        <v>21</v>
      </c>
      <c r="F165" s="229" t="s">
        <v>1317</v>
      </c>
      <c r="G165" s="227"/>
      <c r="H165" s="230">
        <v>73.95</v>
      </c>
      <c r="I165" s="231"/>
      <c r="J165" s="227"/>
      <c r="K165" s="227"/>
      <c r="L165" s="232"/>
      <c r="M165" s="233"/>
      <c r="N165" s="234"/>
      <c r="O165" s="234"/>
      <c r="P165" s="234"/>
      <c r="Q165" s="234"/>
      <c r="R165" s="234"/>
      <c r="S165" s="234"/>
      <c r="T165" s="235"/>
      <c r="AT165" s="236" t="s">
        <v>141</v>
      </c>
      <c r="AU165" s="236" t="s">
        <v>85</v>
      </c>
      <c r="AV165" s="16" t="s">
        <v>149</v>
      </c>
      <c r="AW165" s="16" t="s">
        <v>36</v>
      </c>
      <c r="AX165" s="16" t="s">
        <v>75</v>
      </c>
      <c r="AY165" s="236" t="s">
        <v>130</v>
      </c>
    </row>
    <row r="166" spans="1:65" s="13" customFormat="1" ht="11.25">
      <c r="B166" s="193"/>
      <c r="C166" s="194"/>
      <c r="D166" s="195" t="s">
        <v>141</v>
      </c>
      <c r="E166" s="196" t="s">
        <v>21</v>
      </c>
      <c r="F166" s="197" t="s">
        <v>1318</v>
      </c>
      <c r="G166" s="194"/>
      <c r="H166" s="198">
        <v>-19.478000000000002</v>
      </c>
      <c r="I166" s="199"/>
      <c r="J166" s="194"/>
      <c r="K166" s="194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141</v>
      </c>
      <c r="AU166" s="204" t="s">
        <v>85</v>
      </c>
      <c r="AV166" s="13" t="s">
        <v>85</v>
      </c>
      <c r="AW166" s="13" t="s">
        <v>36</v>
      </c>
      <c r="AX166" s="13" t="s">
        <v>75</v>
      </c>
      <c r="AY166" s="204" t="s">
        <v>130</v>
      </c>
    </row>
    <row r="167" spans="1:65" s="15" customFormat="1" ht="11.25">
      <c r="B167" s="215"/>
      <c r="C167" s="216"/>
      <c r="D167" s="195" t="s">
        <v>141</v>
      </c>
      <c r="E167" s="217" t="s">
        <v>21</v>
      </c>
      <c r="F167" s="218" t="s">
        <v>156</v>
      </c>
      <c r="G167" s="216"/>
      <c r="H167" s="219">
        <v>54.472000000000001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141</v>
      </c>
      <c r="AU167" s="225" t="s">
        <v>85</v>
      </c>
      <c r="AV167" s="15" t="s">
        <v>137</v>
      </c>
      <c r="AW167" s="15" t="s">
        <v>36</v>
      </c>
      <c r="AX167" s="15" t="s">
        <v>83</v>
      </c>
      <c r="AY167" s="225" t="s">
        <v>130</v>
      </c>
    </row>
    <row r="168" spans="1:65" s="2" customFormat="1" ht="16.5" customHeight="1">
      <c r="A168" s="36"/>
      <c r="B168" s="37"/>
      <c r="C168" s="237" t="s">
        <v>270</v>
      </c>
      <c r="D168" s="237" t="s">
        <v>356</v>
      </c>
      <c r="E168" s="238" t="s">
        <v>357</v>
      </c>
      <c r="F168" s="239" t="s">
        <v>358</v>
      </c>
      <c r="G168" s="240" t="s">
        <v>345</v>
      </c>
      <c r="H168" s="241">
        <v>51.747999999999998</v>
      </c>
      <c r="I168" s="242"/>
      <c r="J168" s="243">
        <f>ROUND(I168*H168,2)</f>
        <v>0</v>
      </c>
      <c r="K168" s="239" t="s">
        <v>136</v>
      </c>
      <c r="L168" s="244"/>
      <c r="M168" s="245" t="s">
        <v>21</v>
      </c>
      <c r="N168" s="246" t="s">
        <v>46</v>
      </c>
      <c r="O168" s="66"/>
      <c r="P168" s="184">
        <f>O168*H168</f>
        <v>0</v>
      </c>
      <c r="Q168" s="184">
        <v>0</v>
      </c>
      <c r="R168" s="184">
        <f>Q168*H168</f>
        <v>0</v>
      </c>
      <c r="S168" s="184">
        <v>0</v>
      </c>
      <c r="T168" s="185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187</v>
      </c>
      <c r="AT168" s="186" t="s">
        <v>356</v>
      </c>
      <c r="AU168" s="186" t="s">
        <v>85</v>
      </c>
      <c r="AY168" s="19" t="s">
        <v>130</v>
      </c>
      <c r="BE168" s="187">
        <f>IF(N168="základní",J168,0)</f>
        <v>0</v>
      </c>
      <c r="BF168" s="187">
        <f>IF(N168="snížená",J168,0)</f>
        <v>0</v>
      </c>
      <c r="BG168" s="187">
        <f>IF(N168="zákl. přenesená",J168,0)</f>
        <v>0</v>
      </c>
      <c r="BH168" s="187">
        <f>IF(N168="sníž. přenesená",J168,0)</f>
        <v>0</v>
      </c>
      <c r="BI168" s="187">
        <f>IF(N168="nulová",J168,0)</f>
        <v>0</v>
      </c>
      <c r="BJ168" s="19" t="s">
        <v>83</v>
      </c>
      <c r="BK168" s="187">
        <f>ROUND(I168*H168,2)</f>
        <v>0</v>
      </c>
      <c r="BL168" s="19" t="s">
        <v>137</v>
      </c>
      <c r="BM168" s="186" t="s">
        <v>1319</v>
      </c>
    </row>
    <row r="169" spans="1:65" s="13" customFormat="1" ht="11.25">
      <c r="B169" s="193"/>
      <c r="C169" s="194"/>
      <c r="D169" s="195" t="s">
        <v>141</v>
      </c>
      <c r="E169" s="196" t="s">
        <v>21</v>
      </c>
      <c r="F169" s="197" t="s">
        <v>1320</v>
      </c>
      <c r="G169" s="194"/>
      <c r="H169" s="198">
        <v>27.236000000000001</v>
      </c>
      <c r="I169" s="199"/>
      <c r="J169" s="194"/>
      <c r="K169" s="194"/>
      <c r="L169" s="200"/>
      <c r="M169" s="201"/>
      <c r="N169" s="202"/>
      <c r="O169" s="202"/>
      <c r="P169" s="202"/>
      <c r="Q169" s="202"/>
      <c r="R169" s="202"/>
      <c r="S169" s="202"/>
      <c r="T169" s="203"/>
      <c r="AT169" s="204" t="s">
        <v>141</v>
      </c>
      <c r="AU169" s="204" t="s">
        <v>85</v>
      </c>
      <c r="AV169" s="13" t="s">
        <v>85</v>
      </c>
      <c r="AW169" s="13" t="s">
        <v>36</v>
      </c>
      <c r="AX169" s="13" t="s">
        <v>83</v>
      </c>
      <c r="AY169" s="204" t="s">
        <v>130</v>
      </c>
    </row>
    <row r="170" spans="1:65" s="13" customFormat="1" ht="11.25">
      <c r="B170" s="193"/>
      <c r="C170" s="194"/>
      <c r="D170" s="195" t="s">
        <v>141</v>
      </c>
      <c r="E170" s="194"/>
      <c r="F170" s="197" t="s">
        <v>1321</v>
      </c>
      <c r="G170" s="194"/>
      <c r="H170" s="198">
        <v>51.747999999999998</v>
      </c>
      <c r="I170" s="199"/>
      <c r="J170" s="194"/>
      <c r="K170" s="194"/>
      <c r="L170" s="200"/>
      <c r="M170" s="201"/>
      <c r="N170" s="202"/>
      <c r="O170" s="202"/>
      <c r="P170" s="202"/>
      <c r="Q170" s="202"/>
      <c r="R170" s="202"/>
      <c r="S170" s="202"/>
      <c r="T170" s="203"/>
      <c r="AT170" s="204" t="s">
        <v>141</v>
      </c>
      <c r="AU170" s="204" t="s">
        <v>85</v>
      </c>
      <c r="AV170" s="13" t="s">
        <v>85</v>
      </c>
      <c r="AW170" s="13" t="s">
        <v>4</v>
      </c>
      <c r="AX170" s="13" t="s">
        <v>83</v>
      </c>
      <c r="AY170" s="204" t="s">
        <v>130</v>
      </c>
    </row>
    <row r="171" spans="1:65" s="2" customFormat="1" ht="66.75" customHeight="1">
      <c r="A171" s="36"/>
      <c r="B171" s="37"/>
      <c r="C171" s="175" t="s">
        <v>276</v>
      </c>
      <c r="D171" s="175" t="s">
        <v>132</v>
      </c>
      <c r="E171" s="176" t="s">
        <v>362</v>
      </c>
      <c r="F171" s="177" t="s">
        <v>363</v>
      </c>
      <c r="G171" s="178" t="s">
        <v>183</v>
      </c>
      <c r="H171" s="179">
        <v>15.503</v>
      </c>
      <c r="I171" s="180"/>
      <c r="J171" s="181">
        <f>ROUND(I171*H171,2)</f>
        <v>0</v>
      </c>
      <c r="K171" s="177" t="s">
        <v>136</v>
      </c>
      <c r="L171" s="41"/>
      <c r="M171" s="182" t="s">
        <v>21</v>
      </c>
      <c r="N171" s="183" t="s">
        <v>46</v>
      </c>
      <c r="O171" s="66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137</v>
      </c>
      <c r="AT171" s="186" t="s">
        <v>132</v>
      </c>
      <c r="AU171" s="186" t="s">
        <v>85</v>
      </c>
      <c r="AY171" s="19" t="s">
        <v>130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9" t="s">
        <v>83</v>
      </c>
      <c r="BK171" s="187">
        <f>ROUND(I171*H171,2)</f>
        <v>0</v>
      </c>
      <c r="BL171" s="19" t="s">
        <v>137</v>
      </c>
      <c r="BM171" s="186" t="s">
        <v>1322</v>
      </c>
    </row>
    <row r="172" spans="1:65" s="2" customFormat="1" ht="11.25">
      <c r="A172" s="36"/>
      <c r="B172" s="37"/>
      <c r="C172" s="38"/>
      <c r="D172" s="188" t="s">
        <v>139</v>
      </c>
      <c r="E172" s="38"/>
      <c r="F172" s="189" t="s">
        <v>365</v>
      </c>
      <c r="G172" s="38"/>
      <c r="H172" s="38"/>
      <c r="I172" s="190"/>
      <c r="J172" s="38"/>
      <c r="K172" s="38"/>
      <c r="L172" s="41"/>
      <c r="M172" s="191"/>
      <c r="N172" s="192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139</v>
      </c>
      <c r="AU172" s="19" t="s">
        <v>85</v>
      </c>
    </row>
    <row r="173" spans="1:65" s="13" customFormat="1" ht="22.5">
      <c r="B173" s="193"/>
      <c r="C173" s="194"/>
      <c r="D173" s="195" t="s">
        <v>141</v>
      </c>
      <c r="E173" s="196" t="s">
        <v>21</v>
      </c>
      <c r="F173" s="197" t="s">
        <v>1323</v>
      </c>
      <c r="G173" s="194"/>
      <c r="H173" s="198">
        <v>15.503</v>
      </c>
      <c r="I173" s="199"/>
      <c r="J173" s="194"/>
      <c r="K173" s="194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141</v>
      </c>
      <c r="AU173" s="204" t="s">
        <v>85</v>
      </c>
      <c r="AV173" s="13" t="s">
        <v>85</v>
      </c>
      <c r="AW173" s="13" t="s">
        <v>36</v>
      </c>
      <c r="AX173" s="13" t="s">
        <v>75</v>
      </c>
      <c r="AY173" s="204" t="s">
        <v>130</v>
      </c>
    </row>
    <row r="174" spans="1:65" s="15" customFormat="1" ht="11.25">
      <c r="B174" s="215"/>
      <c r="C174" s="216"/>
      <c r="D174" s="195" t="s">
        <v>141</v>
      </c>
      <c r="E174" s="217" t="s">
        <v>21</v>
      </c>
      <c r="F174" s="218" t="s">
        <v>156</v>
      </c>
      <c r="G174" s="216"/>
      <c r="H174" s="219">
        <v>15.503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141</v>
      </c>
      <c r="AU174" s="225" t="s">
        <v>85</v>
      </c>
      <c r="AV174" s="15" t="s">
        <v>137</v>
      </c>
      <c r="AW174" s="15" t="s">
        <v>36</v>
      </c>
      <c r="AX174" s="15" t="s">
        <v>83</v>
      </c>
      <c r="AY174" s="225" t="s">
        <v>130</v>
      </c>
    </row>
    <row r="175" spans="1:65" s="2" customFormat="1" ht="16.5" customHeight="1">
      <c r="A175" s="36"/>
      <c r="B175" s="37"/>
      <c r="C175" s="237" t="s">
        <v>628</v>
      </c>
      <c r="D175" s="237" t="s">
        <v>356</v>
      </c>
      <c r="E175" s="238" t="s">
        <v>367</v>
      </c>
      <c r="F175" s="239" t="s">
        <v>368</v>
      </c>
      <c r="G175" s="240" t="s">
        <v>345</v>
      </c>
      <c r="H175" s="241">
        <v>31.006</v>
      </c>
      <c r="I175" s="242"/>
      <c r="J175" s="243">
        <f>ROUND(I175*H175,2)</f>
        <v>0</v>
      </c>
      <c r="K175" s="239" t="s">
        <v>136</v>
      </c>
      <c r="L175" s="244"/>
      <c r="M175" s="245" t="s">
        <v>21</v>
      </c>
      <c r="N175" s="246" t="s">
        <v>46</v>
      </c>
      <c r="O175" s="66"/>
      <c r="P175" s="184">
        <f>O175*H175</f>
        <v>0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187</v>
      </c>
      <c r="AT175" s="186" t="s">
        <v>356</v>
      </c>
      <c r="AU175" s="186" t="s">
        <v>85</v>
      </c>
      <c r="AY175" s="19" t="s">
        <v>130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9" t="s">
        <v>83</v>
      </c>
      <c r="BK175" s="187">
        <f>ROUND(I175*H175,2)</f>
        <v>0</v>
      </c>
      <c r="BL175" s="19" t="s">
        <v>137</v>
      </c>
      <c r="BM175" s="186" t="s">
        <v>1324</v>
      </c>
    </row>
    <row r="176" spans="1:65" s="13" customFormat="1" ht="11.25">
      <c r="B176" s="193"/>
      <c r="C176" s="194"/>
      <c r="D176" s="195" t="s">
        <v>141</v>
      </c>
      <c r="E176" s="194"/>
      <c r="F176" s="197" t="s">
        <v>1325</v>
      </c>
      <c r="G176" s="194"/>
      <c r="H176" s="198">
        <v>31.006</v>
      </c>
      <c r="I176" s="199"/>
      <c r="J176" s="194"/>
      <c r="K176" s="194"/>
      <c r="L176" s="200"/>
      <c r="M176" s="201"/>
      <c r="N176" s="202"/>
      <c r="O176" s="202"/>
      <c r="P176" s="202"/>
      <c r="Q176" s="202"/>
      <c r="R176" s="202"/>
      <c r="S176" s="202"/>
      <c r="T176" s="203"/>
      <c r="AT176" s="204" t="s">
        <v>141</v>
      </c>
      <c r="AU176" s="204" t="s">
        <v>85</v>
      </c>
      <c r="AV176" s="13" t="s">
        <v>85</v>
      </c>
      <c r="AW176" s="13" t="s">
        <v>4</v>
      </c>
      <c r="AX176" s="13" t="s">
        <v>83</v>
      </c>
      <c r="AY176" s="204" t="s">
        <v>130</v>
      </c>
    </row>
    <row r="177" spans="1:65" s="12" customFormat="1" ht="22.9" customHeight="1">
      <c r="B177" s="159"/>
      <c r="C177" s="160"/>
      <c r="D177" s="161" t="s">
        <v>74</v>
      </c>
      <c r="E177" s="173" t="s">
        <v>137</v>
      </c>
      <c r="F177" s="173" t="s">
        <v>371</v>
      </c>
      <c r="G177" s="160"/>
      <c r="H177" s="160"/>
      <c r="I177" s="163"/>
      <c r="J177" s="174">
        <f>BK177</f>
        <v>0</v>
      </c>
      <c r="K177" s="160"/>
      <c r="L177" s="165"/>
      <c r="M177" s="166"/>
      <c r="N177" s="167"/>
      <c r="O177" s="167"/>
      <c r="P177" s="168">
        <f>SUM(P178:P187)</f>
        <v>0</v>
      </c>
      <c r="Q177" s="167"/>
      <c r="R177" s="168">
        <f>SUM(R178:R187)</f>
        <v>7.5541507499999998</v>
      </c>
      <c r="S177" s="167"/>
      <c r="T177" s="169">
        <f>SUM(T178:T187)</f>
        <v>0</v>
      </c>
      <c r="AR177" s="170" t="s">
        <v>83</v>
      </c>
      <c r="AT177" s="171" t="s">
        <v>74</v>
      </c>
      <c r="AU177" s="171" t="s">
        <v>83</v>
      </c>
      <c r="AY177" s="170" t="s">
        <v>130</v>
      </c>
      <c r="BK177" s="172">
        <f>SUM(BK178:BK187)</f>
        <v>0</v>
      </c>
    </row>
    <row r="178" spans="1:65" s="2" customFormat="1" ht="33" customHeight="1">
      <c r="A178" s="36"/>
      <c r="B178" s="37"/>
      <c r="C178" s="175" t="s">
        <v>285</v>
      </c>
      <c r="D178" s="175" t="s">
        <v>132</v>
      </c>
      <c r="E178" s="176" t="s">
        <v>1326</v>
      </c>
      <c r="F178" s="177" t="s">
        <v>1327</v>
      </c>
      <c r="G178" s="178" t="s">
        <v>183</v>
      </c>
      <c r="H178" s="179">
        <v>3.9750000000000001</v>
      </c>
      <c r="I178" s="180"/>
      <c r="J178" s="181">
        <f>ROUND(I178*H178,2)</f>
        <v>0</v>
      </c>
      <c r="K178" s="177" t="s">
        <v>136</v>
      </c>
      <c r="L178" s="41"/>
      <c r="M178" s="182" t="s">
        <v>21</v>
      </c>
      <c r="N178" s="183" t="s">
        <v>46</v>
      </c>
      <c r="O178" s="66"/>
      <c r="P178" s="184">
        <f>O178*H178</f>
        <v>0</v>
      </c>
      <c r="Q178" s="184">
        <v>1.8907700000000001</v>
      </c>
      <c r="R178" s="184">
        <f>Q178*H178</f>
        <v>7.51581075</v>
      </c>
      <c r="S178" s="184">
        <v>0</v>
      </c>
      <c r="T178" s="18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137</v>
      </c>
      <c r="AT178" s="186" t="s">
        <v>132</v>
      </c>
      <c r="AU178" s="186" t="s">
        <v>85</v>
      </c>
      <c r="AY178" s="19" t="s">
        <v>130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83</v>
      </c>
      <c r="BK178" s="187">
        <f>ROUND(I178*H178,2)</f>
        <v>0</v>
      </c>
      <c r="BL178" s="19" t="s">
        <v>137</v>
      </c>
      <c r="BM178" s="186" t="s">
        <v>1328</v>
      </c>
    </row>
    <row r="179" spans="1:65" s="2" customFormat="1" ht="11.25">
      <c r="A179" s="36"/>
      <c r="B179" s="37"/>
      <c r="C179" s="38"/>
      <c r="D179" s="188" t="s">
        <v>139</v>
      </c>
      <c r="E179" s="38"/>
      <c r="F179" s="189" t="s">
        <v>1329</v>
      </c>
      <c r="G179" s="38"/>
      <c r="H179" s="38"/>
      <c r="I179" s="190"/>
      <c r="J179" s="38"/>
      <c r="K179" s="38"/>
      <c r="L179" s="41"/>
      <c r="M179" s="191"/>
      <c r="N179" s="192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139</v>
      </c>
      <c r="AU179" s="19" t="s">
        <v>85</v>
      </c>
    </row>
    <row r="180" spans="1:65" s="13" customFormat="1" ht="22.5">
      <c r="B180" s="193"/>
      <c r="C180" s="194"/>
      <c r="D180" s="195" t="s">
        <v>141</v>
      </c>
      <c r="E180" s="196" t="s">
        <v>21</v>
      </c>
      <c r="F180" s="197" t="s">
        <v>1330</v>
      </c>
      <c r="G180" s="194"/>
      <c r="H180" s="198">
        <v>3.9750000000000001</v>
      </c>
      <c r="I180" s="199"/>
      <c r="J180" s="194"/>
      <c r="K180" s="194"/>
      <c r="L180" s="200"/>
      <c r="M180" s="201"/>
      <c r="N180" s="202"/>
      <c r="O180" s="202"/>
      <c r="P180" s="202"/>
      <c r="Q180" s="202"/>
      <c r="R180" s="202"/>
      <c r="S180" s="202"/>
      <c r="T180" s="203"/>
      <c r="AT180" s="204" t="s">
        <v>141</v>
      </c>
      <c r="AU180" s="204" t="s">
        <v>85</v>
      </c>
      <c r="AV180" s="13" t="s">
        <v>85</v>
      </c>
      <c r="AW180" s="13" t="s">
        <v>36</v>
      </c>
      <c r="AX180" s="13" t="s">
        <v>75</v>
      </c>
      <c r="AY180" s="204" t="s">
        <v>130</v>
      </c>
    </row>
    <row r="181" spans="1:65" s="15" customFormat="1" ht="11.25">
      <c r="B181" s="215"/>
      <c r="C181" s="216"/>
      <c r="D181" s="195" t="s">
        <v>141</v>
      </c>
      <c r="E181" s="217" t="s">
        <v>21</v>
      </c>
      <c r="F181" s="218" t="s">
        <v>1331</v>
      </c>
      <c r="G181" s="216"/>
      <c r="H181" s="219">
        <v>3.9750000000000001</v>
      </c>
      <c r="I181" s="220"/>
      <c r="J181" s="216"/>
      <c r="K181" s="216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141</v>
      </c>
      <c r="AU181" s="225" t="s">
        <v>85</v>
      </c>
      <c r="AV181" s="15" t="s">
        <v>137</v>
      </c>
      <c r="AW181" s="15" t="s">
        <v>36</v>
      </c>
      <c r="AX181" s="15" t="s">
        <v>83</v>
      </c>
      <c r="AY181" s="225" t="s">
        <v>130</v>
      </c>
    </row>
    <row r="182" spans="1:65" s="2" customFormat="1" ht="33" customHeight="1">
      <c r="A182" s="36"/>
      <c r="B182" s="37"/>
      <c r="C182" s="175" t="s">
        <v>290</v>
      </c>
      <c r="D182" s="175" t="s">
        <v>132</v>
      </c>
      <c r="E182" s="176" t="s">
        <v>389</v>
      </c>
      <c r="F182" s="177" t="s">
        <v>390</v>
      </c>
      <c r="G182" s="178" t="s">
        <v>183</v>
      </c>
      <c r="H182" s="179">
        <v>0.75</v>
      </c>
      <c r="I182" s="180"/>
      <c r="J182" s="181">
        <f>ROUND(I182*H182,2)</f>
        <v>0</v>
      </c>
      <c r="K182" s="177" t="s">
        <v>136</v>
      </c>
      <c r="L182" s="41"/>
      <c r="M182" s="182" t="s">
        <v>21</v>
      </c>
      <c r="N182" s="183" t="s">
        <v>46</v>
      </c>
      <c r="O182" s="66"/>
      <c r="P182" s="184">
        <f>O182*H182</f>
        <v>0</v>
      </c>
      <c r="Q182" s="184">
        <v>0</v>
      </c>
      <c r="R182" s="184">
        <f>Q182*H182</f>
        <v>0</v>
      </c>
      <c r="S182" s="184">
        <v>0</v>
      </c>
      <c r="T182" s="185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137</v>
      </c>
      <c r="AT182" s="186" t="s">
        <v>132</v>
      </c>
      <c r="AU182" s="186" t="s">
        <v>85</v>
      </c>
      <c r="AY182" s="19" t="s">
        <v>130</v>
      </c>
      <c r="BE182" s="187">
        <f>IF(N182="základní",J182,0)</f>
        <v>0</v>
      </c>
      <c r="BF182" s="187">
        <f>IF(N182="snížená",J182,0)</f>
        <v>0</v>
      </c>
      <c r="BG182" s="187">
        <f>IF(N182="zákl. přenesená",J182,0)</f>
        <v>0</v>
      </c>
      <c r="BH182" s="187">
        <f>IF(N182="sníž. přenesená",J182,0)</f>
        <v>0</v>
      </c>
      <c r="BI182" s="187">
        <f>IF(N182="nulová",J182,0)</f>
        <v>0</v>
      </c>
      <c r="BJ182" s="19" t="s">
        <v>83</v>
      </c>
      <c r="BK182" s="187">
        <f>ROUND(I182*H182,2)</f>
        <v>0</v>
      </c>
      <c r="BL182" s="19" t="s">
        <v>137</v>
      </c>
      <c r="BM182" s="186" t="s">
        <v>1332</v>
      </c>
    </row>
    <row r="183" spans="1:65" s="2" customFormat="1" ht="11.25">
      <c r="A183" s="36"/>
      <c r="B183" s="37"/>
      <c r="C183" s="38"/>
      <c r="D183" s="188" t="s">
        <v>139</v>
      </c>
      <c r="E183" s="38"/>
      <c r="F183" s="189" t="s">
        <v>392</v>
      </c>
      <c r="G183" s="38"/>
      <c r="H183" s="38"/>
      <c r="I183" s="190"/>
      <c r="J183" s="38"/>
      <c r="K183" s="38"/>
      <c r="L183" s="41"/>
      <c r="M183" s="191"/>
      <c r="N183" s="192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139</v>
      </c>
      <c r="AU183" s="19" t="s">
        <v>85</v>
      </c>
    </row>
    <row r="184" spans="1:65" s="13" customFormat="1" ht="11.25">
      <c r="B184" s="193"/>
      <c r="C184" s="194"/>
      <c r="D184" s="195" t="s">
        <v>141</v>
      </c>
      <c r="E184" s="196" t="s">
        <v>21</v>
      </c>
      <c r="F184" s="197" t="s">
        <v>1333</v>
      </c>
      <c r="G184" s="194"/>
      <c r="H184" s="198">
        <v>0.75</v>
      </c>
      <c r="I184" s="199"/>
      <c r="J184" s="194"/>
      <c r="K184" s="194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141</v>
      </c>
      <c r="AU184" s="204" t="s">
        <v>85</v>
      </c>
      <c r="AV184" s="13" t="s">
        <v>85</v>
      </c>
      <c r="AW184" s="13" t="s">
        <v>36</v>
      </c>
      <c r="AX184" s="13" t="s">
        <v>83</v>
      </c>
      <c r="AY184" s="204" t="s">
        <v>130</v>
      </c>
    </row>
    <row r="185" spans="1:65" s="2" customFormat="1" ht="24.2" customHeight="1">
      <c r="A185" s="36"/>
      <c r="B185" s="37"/>
      <c r="C185" s="175" t="s">
        <v>295</v>
      </c>
      <c r="D185" s="175" t="s">
        <v>132</v>
      </c>
      <c r="E185" s="176" t="s">
        <v>1086</v>
      </c>
      <c r="F185" s="177" t="s">
        <v>1087</v>
      </c>
      <c r="G185" s="178" t="s">
        <v>135</v>
      </c>
      <c r="H185" s="179">
        <v>6</v>
      </c>
      <c r="I185" s="180"/>
      <c r="J185" s="181">
        <f>ROUND(I185*H185,2)</f>
        <v>0</v>
      </c>
      <c r="K185" s="177" t="s">
        <v>136</v>
      </c>
      <c r="L185" s="41"/>
      <c r="M185" s="182" t="s">
        <v>21</v>
      </c>
      <c r="N185" s="183" t="s">
        <v>46</v>
      </c>
      <c r="O185" s="66"/>
      <c r="P185" s="184">
        <f>O185*H185</f>
        <v>0</v>
      </c>
      <c r="Q185" s="184">
        <v>6.3899999999999998E-3</v>
      </c>
      <c r="R185" s="184">
        <f>Q185*H185</f>
        <v>3.8339999999999999E-2</v>
      </c>
      <c r="S185" s="184">
        <v>0</v>
      </c>
      <c r="T185" s="18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137</v>
      </c>
      <c r="AT185" s="186" t="s">
        <v>132</v>
      </c>
      <c r="AU185" s="186" t="s">
        <v>85</v>
      </c>
      <c r="AY185" s="19" t="s">
        <v>130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83</v>
      </c>
      <c r="BK185" s="187">
        <f>ROUND(I185*H185,2)</f>
        <v>0</v>
      </c>
      <c r="BL185" s="19" t="s">
        <v>137</v>
      </c>
      <c r="BM185" s="186" t="s">
        <v>1334</v>
      </c>
    </row>
    <row r="186" spans="1:65" s="2" customFormat="1" ht="11.25">
      <c r="A186" s="36"/>
      <c r="B186" s="37"/>
      <c r="C186" s="38"/>
      <c r="D186" s="188" t="s">
        <v>139</v>
      </c>
      <c r="E186" s="38"/>
      <c r="F186" s="189" t="s">
        <v>1089</v>
      </c>
      <c r="G186" s="38"/>
      <c r="H186" s="38"/>
      <c r="I186" s="190"/>
      <c r="J186" s="38"/>
      <c r="K186" s="38"/>
      <c r="L186" s="41"/>
      <c r="M186" s="191"/>
      <c r="N186" s="192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139</v>
      </c>
      <c r="AU186" s="19" t="s">
        <v>85</v>
      </c>
    </row>
    <row r="187" spans="1:65" s="13" customFormat="1" ht="11.25">
      <c r="B187" s="193"/>
      <c r="C187" s="194"/>
      <c r="D187" s="195" t="s">
        <v>141</v>
      </c>
      <c r="E187" s="196" t="s">
        <v>21</v>
      </c>
      <c r="F187" s="197" t="s">
        <v>1335</v>
      </c>
      <c r="G187" s="194"/>
      <c r="H187" s="198">
        <v>6</v>
      </c>
      <c r="I187" s="199"/>
      <c r="J187" s="194"/>
      <c r="K187" s="194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141</v>
      </c>
      <c r="AU187" s="204" t="s">
        <v>85</v>
      </c>
      <c r="AV187" s="13" t="s">
        <v>85</v>
      </c>
      <c r="AW187" s="13" t="s">
        <v>36</v>
      </c>
      <c r="AX187" s="13" t="s">
        <v>83</v>
      </c>
      <c r="AY187" s="204" t="s">
        <v>130</v>
      </c>
    </row>
    <row r="188" spans="1:65" s="12" customFormat="1" ht="22.9" customHeight="1">
      <c r="B188" s="159"/>
      <c r="C188" s="160"/>
      <c r="D188" s="161" t="s">
        <v>74</v>
      </c>
      <c r="E188" s="173" t="s">
        <v>163</v>
      </c>
      <c r="F188" s="173" t="s">
        <v>437</v>
      </c>
      <c r="G188" s="160"/>
      <c r="H188" s="160"/>
      <c r="I188" s="163"/>
      <c r="J188" s="174">
        <f>BK188</f>
        <v>0</v>
      </c>
      <c r="K188" s="160"/>
      <c r="L188" s="165"/>
      <c r="M188" s="166"/>
      <c r="N188" s="167"/>
      <c r="O188" s="167"/>
      <c r="P188" s="168">
        <f>SUM(P189:P212)</f>
        <v>0</v>
      </c>
      <c r="Q188" s="167"/>
      <c r="R188" s="168">
        <f>SUM(R189:R212)</f>
        <v>0</v>
      </c>
      <c r="S188" s="167"/>
      <c r="T188" s="169">
        <f>SUM(T189:T212)</f>
        <v>0</v>
      </c>
      <c r="AR188" s="170" t="s">
        <v>83</v>
      </c>
      <c r="AT188" s="171" t="s">
        <v>74</v>
      </c>
      <c r="AU188" s="171" t="s">
        <v>83</v>
      </c>
      <c r="AY188" s="170" t="s">
        <v>130</v>
      </c>
      <c r="BK188" s="172">
        <f>SUM(BK189:BK212)</f>
        <v>0</v>
      </c>
    </row>
    <row r="189" spans="1:65" s="2" customFormat="1" ht="37.9" customHeight="1">
      <c r="A189" s="36"/>
      <c r="B189" s="37"/>
      <c r="C189" s="175" t="s">
        <v>313</v>
      </c>
      <c r="D189" s="175" t="s">
        <v>132</v>
      </c>
      <c r="E189" s="176" t="s">
        <v>1336</v>
      </c>
      <c r="F189" s="177" t="s">
        <v>1337</v>
      </c>
      <c r="G189" s="178" t="s">
        <v>135</v>
      </c>
      <c r="H189" s="179">
        <v>4</v>
      </c>
      <c r="I189" s="180"/>
      <c r="J189" s="181">
        <f>ROUND(I189*H189,2)</f>
        <v>0</v>
      </c>
      <c r="K189" s="177" t="s">
        <v>136</v>
      </c>
      <c r="L189" s="41"/>
      <c r="M189" s="182" t="s">
        <v>21</v>
      </c>
      <c r="N189" s="183" t="s">
        <v>46</v>
      </c>
      <c r="O189" s="66"/>
      <c r="P189" s="184">
        <f>O189*H189</f>
        <v>0</v>
      </c>
      <c r="Q189" s="184">
        <v>0</v>
      </c>
      <c r="R189" s="184">
        <f>Q189*H189</f>
        <v>0</v>
      </c>
      <c r="S189" s="184">
        <v>0</v>
      </c>
      <c r="T189" s="185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6" t="s">
        <v>137</v>
      </c>
      <c r="AT189" s="186" t="s">
        <v>132</v>
      </c>
      <c r="AU189" s="186" t="s">
        <v>85</v>
      </c>
      <c r="AY189" s="19" t="s">
        <v>130</v>
      </c>
      <c r="BE189" s="187">
        <f>IF(N189="základní",J189,0)</f>
        <v>0</v>
      </c>
      <c r="BF189" s="187">
        <f>IF(N189="snížená",J189,0)</f>
        <v>0</v>
      </c>
      <c r="BG189" s="187">
        <f>IF(N189="zákl. přenesená",J189,0)</f>
        <v>0</v>
      </c>
      <c r="BH189" s="187">
        <f>IF(N189="sníž. přenesená",J189,0)</f>
        <v>0</v>
      </c>
      <c r="BI189" s="187">
        <f>IF(N189="nulová",J189,0)</f>
        <v>0</v>
      </c>
      <c r="BJ189" s="19" t="s">
        <v>83</v>
      </c>
      <c r="BK189" s="187">
        <f>ROUND(I189*H189,2)</f>
        <v>0</v>
      </c>
      <c r="BL189" s="19" t="s">
        <v>137</v>
      </c>
      <c r="BM189" s="186" t="s">
        <v>1338</v>
      </c>
    </row>
    <row r="190" spans="1:65" s="2" customFormat="1" ht="11.25">
      <c r="A190" s="36"/>
      <c r="B190" s="37"/>
      <c r="C190" s="38"/>
      <c r="D190" s="188" t="s">
        <v>139</v>
      </c>
      <c r="E190" s="38"/>
      <c r="F190" s="189" t="s">
        <v>1339</v>
      </c>
      <c r="G190" s="38"/>
      <c r="H190" s="38"/>
      <c r="I190" s="190"/>
      <c r="J190" s="38"/>
      <c r="K190" s="38"/>
      <c r="L190" s="41"/>
      <c r="M190" s="191"/>
      <c r="N190" s="192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139</v>
      </c>
      <c r="AU190" s="19" t="s">
        <v>85</v>
      </c>
    </row>
    <row r="191" spans="1:65" s="13" customFormat="1" ht="11.25">
      <c r="B191" s="193"/>
      <c r="C191" s="194"/>
      <c r="D191" s="195" t="s">
        <v>141</v>
      </c>
      <c r="E191" s="196" t="s">
        <v>21</v>
      </c>
      <c r="F191" s="197" t="s">
        <v>1267</v>
      </c>
      <c r="G191" s="194"/>
      <c r="H191" s="198">
        <v>4</v>
      </c>
      <c r="I191" s="199"/>
      <c r="J191" s="194"/>
      <c r="K191" s="194"/>
      <c r="L191" s="200"/>
      <c r="M191" s="201"/>
      <c r="N191" s="202"/>
      <c r="O191" s="202"/>
      <c r="P191" s="202"/>
      <c r="Q191" s="202"/>
      <c r="R191" s="202"/>
      <c r="S191" s="202"/>
      <c r="T191" s="203"/>
      <c r="AT191" s="204" t="s">
        <v>141</v>
      </c>
      <c r="AU191" s="204" t="s">
        <v>85</v>
      </c>
      <c r="AV191" s="13" t="s">
        <v>85</v>
      </c>
      <c r="AW191" s="13" t="s">
        <v>36</v>
      </c>
      <c r="AX191" s="13" t="s">
        <v>75</v>
      </c>
      <c r="AY191" s="204" t="s">
        <v>130</v>
      </c>
    </row>
    <row r="192" spans="1:65" s="15" customFormat="1" ht="11.25">
      <c r="B192" s="215"/>
      <c r="C192" s="216"/>
      <c r="D192" s="195" t="s">
        <v>141</v>
      </c>
      <c r="E192" s="217" t="s">
        <v>21</v>
      </c>
      <c r="F192" s="218" t="s">
        <v>1268</v>
      </c>
      <c r="G192" s="216"/>
      <c r="H192" s="219">
        <v>4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141</v>
      </c>
      <c r="AU192" s="225" t="s">
        <v>85</v>
      </c>
      <c r="AV192" s="15" t="s">
        <v>137</v>
      </c>
      <c r="AW192" s="15" t="s">
        <v>36</v>
      </c>
      <c r="AX192" s="15" t="s">
        <v>83</v>
      </c>
      <c r="AY192" s="225" t="s">
        <v>130</v>
      </c>
    </row>
    <row r="193" spans="1:65" s="2" customFormat="1" ht="49.15" customHeight="1">
      <c r="A193" s="36"/>
      <c r="B193" s="37"/>
      <c r="C193" s="175" t="s">
        <v>321</v>
      </c>
      <c r="D193" s="175" t="s">
        <v>132</v>
      </c>
      <c r="E193" s="176" t="s">
        <v>1103</v>
      </c>
      <c r="F193" s="177" t="s">
        <v>1104</v>
      </c>
      <c r="G193" s="178" t="s">
        <v>135</v>
      </c>
      <c r="H193" s="179">
        <v>7.28</v>
      </c>
      <c r="I193" s="180"/>
      <c r="J193" s="181">
        <f>ROUND(I193*H193,2)</f>
        <v>0</v>
      </c>
      <c r="K193" s="177" t="s">
        <v>136</v>
      </c>
      <c r="L193" s="41"/>
      <c r="M193" s="182" t="s">
        <v>21</v>
      </c>
      <c r="N193" s="183" t="s">
        <v>46</v>
      </c>
      <c r="O193" s="66"/>
      <c r="P193" s="184">
        <f>O193*H193</f>
        <v>0</v>
      </c>
      <c r="Q193" s="184">
        <v>0</v>
      </c>
      <c r="R193" s="184">
        <f>Q193*H193</f>
        <v>0</v>
      </c>
      <c r="S193" s="184">
        <v>0</v>
      </c>
      <c r="T193" s="185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137</v>
      </c>
      <c r="AT193" s="186" t="s">
        <v>132</v>
      </c>
      <c r="AU193" s="186" t="s">
        <v>85</v>
      </c>
      <c r="AY193" s="19" t="s">
        <v>130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9" t="s">
        <v>83</v>
      </c>
      <c r="BK193" s="187">
        <f>ROUND(I193*H193,2)</f>
        <v>0</v>
      </c>
      <c r="BL193" s="19" t="s">
        <v>137</v>
      </c>
      <c r="BM193" s="186" t="s">
        <v>1340</v>
      </c>
    </row>
    <row r="194" spans="1:65" s="2" customFormat="1" ht="11.25">
      <c r="A194" s="36"/>
      <c r="B194" s="37"/>
      <c r="C194" s="38"/>
      <c r="D194" s="188" t="s">
        <v>139</v>
      </c>
      <c r="E194" s="38"/>
      <c r="F194" s="189" t="s">
        <v>1106</v>
      </c>
      <c r="G194" s="38"/>
      <c r="H194" s="38"/>
      <c r="I194" s="190"/>
      <c r="J194" s="38"/>
      <c r="K194" s="38"/>
      <c r="L194" s="41"/>
      <c r="M194" s="191"/>
      <c r="N194" s="192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139</v>
      </c>
      <c r="AU194" s="19" t="s">
        <v>85</v>
      </c>
    </row>
    <row r="195" spans="1:65" s="13" customFormat="1" ht="11.25">
      <c r="B195" s="193"/>
      <c r="C195" s="194"/>
      <c r="D195" s="195" t="s">
        <v>141</v>
      </c>
      <c r="E195" s="196" t="s">
        <v>21</v>
      </c>
      <c r="F195" s="197" t="s">
        <v>1341</v>
      </c>
      <c r="G195" s="194"/>
      <c r="H195" s="198">
        <v>7.28</v>
      </c>
      <c r="I195" s="199"/>
      <c r="J195" s="194"/>
      <c r="K195" s="194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141</v>
      </c>
      <c r="AU195" s="204" t="s">
        <v>85</v>
      </c>
      <c r="AV195" s="13" t="s">
        <v>85</v>
      </c>
      <c r="AW195" s="13" t="s">
        <v>36</v>
      </c>
      <c r="AX195" s="13" t="s">
        <v>75</v>
      </c>
      <c r="AY195" s="204" t="s">
        <v>130</v>
      </c>
    </row>
    <row r="196" spans="1:65" s="15" customFormat="1" ht="11.25">
      <c r="B196" s="215"/>
      <c r="C196" s="216"/>
      <c r="D196" s="195" t="s">
        <v>141</v>
      </c>
      <c r="E196" s="217" t="s">
        <v>21</v>
      </c>
      <c r="F196" s="218" t="s">
        <v>1273</v>
      </c>
      <c r="G196" s="216"/>
      <c r="H196" s="219">
        <v>7.28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141</v>
      </c>
      <c r="AU196" s="225" t="s">
        <v>85</v>
      </c>
      <c r="AV196" s="15" t="s">
        <v>137</v>
      </c>
      <c r="AW196" s="15" t="s">
        <v>36</v>
      </c>
      <c r="AX196" s="15" t="s">
        <v>83</v>
      </c>
      <c r="AY196" s="225" t="s">
        <v>130</v>
      </c>
    </row>
    <row r="197" spans="1:65" s="2" customFormat="1" ht="37.9" customHeight="1">
      <c r="A197" s="36"/>
      <c r="B197" s="37"/>
      <c r="C197" s="175" t="s">
        <v>327</v>
      </c>
      <c r="D197" s="175" t="s">
        <v>132</v>
      </c>
      <c r="E197" s="176" t="s">
        <v>1107</v>
      </c>
      <c r="F197" s="177" t="s">
        <v>1108</v>
      </c>
      <c r="G197" s="178" t="s">
        <v>135</v>
      </c>
      <c r="H197" s="179">
        <v>5.76</v>
      </c>
      <c r="I197" s="180"/>
      <c r="J197" s="181">
        <f>ROUND(I197*H197,2)</f>
        <v>0</v>
      </c>
      <c r="K197" s="177" t="s">
        <v>136</v>
      </c>
      <c r="L197" s="41"/>
      <c r="M197" s="182" t="s">
        <v>21</v>
      </c>
      <c r="N197" s="183" t="s">
        <v>46</v>
      </c>
      <c r="O197" s="66"/>
      <c r="P197" s="184">
        <f>O197*H197</f>
        <v>0</v>
      </c>
      <c r="Q197" s="184">
        <v>0</v>
      </c>
      <c r="R197" s="184">
        <f>Q197*H197</f>
        <v>0</v>
      </c>
      <c r="S197" s="184">
        <v>0</v>
      </c>
      <c r="T197" s="185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137</v>
      </c>
      <c r="AT197" s="186" t="s">
        <v>132</v>
      </c>
      <c r="AU197" s="186" t="s">
        <v>85</v>
      </c>
      <c r="AY197" s="19" t="s">
        <v>130</v>
      </c>
      <c r="BE197" s="187">
        <f>IF(N197="základní",J197,0)</f>
        <v>0</v>
      </c>
      <c r="BF197" s="187">
        <f>IF(N197="snížená",J197,0)</f>
        <v>0</v>
      </c>
      <c r="BG197" s="187">
        <f>IF(N197="zákl. přenesená",J197,0)</f>
        <v>0</v>
      </c>
      <c r="BH197" s="187">
        <f>IF(N197="sníž. přenesená",J197,0)</f>
        <v>0</v>
      </c>
      <c r="BI197" s="187">
        <f>IF(N197="nulová",J197,0)</f>
        <v>0</v>
      </c>
      <c r="BJ197" s="19" t="s">
        <v>83</v>
      </c>
      <c r="BK197" s="187">
        <f>ROUND(I197*H197,2)</f>
        <v>0</v>
      </c>
      <c r="BL197" s="19" t="s">
        <v>137</v>
      </c>
      <c r="BM197" s="186" t="s">
        <v>1342</v>
      </c>
    </row>
    <row r="198" spans="1:65" s="2" customFormat="1" ht="11.25">
      <c r="A198" s="36"/>
      <c r="B198" s="37"/>
      <c r="C198" s="38"/>
      <c r="D198" s="188" t="s">
        <v>139</v>
      </c>
      <c r="E198" s="38"/>
      <c r="F198" s="189" t="s">
        <v>1110</v>
      </c>
      <c r="G198" s="38"/>
      <c r="H198" s="38"/>
      <c r="I198" s="190"/>
      <c r="J198" s="38"/>
      <c r="K198" s="38"/>
      <c r="L198" s="41"/>
      <c r="M198" s="191"/>
      <c r="N198" s="192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139</v>
      </c>
      <c r="AU198" s="19" t="s">
        <v>85</v>
      </c>
    </row>
    <row r="199" spans="1:65" s="13" customFormat="1" ht="11.25">
      <c r="B199" s="193"/>
      <c r="C199" s="194"/>
      <c r="D199" s="195" t="s">
        <v>141</v>
      </c>
      <c r="E199" s="196" t="s">
        <v>21</v>
      </c>
      <c r="F199" s="197" t="s">
        <v>1270</v>
      </c>
      <c r="G199" s="194"/>
      <c r="H199" s="198">
        <v>5.76</v>
      </c>
      <c r="I199" s="199"/>
      <c r="J199" s="194"/>
      <c r="K199" s="194"/>
      <c r="L199" s="200"/>
      <c r="M199" s="201"/>
      <c r="N199" s="202"/>
      <c r="O199" s="202"/>
      <c r="P199" s="202"/>
      <c r="Q199" s="202"/>
      <c r="R199" s="202"/>
      <c r="S199" s="202"/>
      <c r="T199" s="203"/>
      <c r="AT199" s="204" t="s">
        <v>141</v>
      </c>
      <c r="AU199" s="204" t="s">
        <v>85</v>
      </c>
      <c r="AV199" s="13" t="s">
        <v>85</v>
      </c>
      <c r="AW199" s="13" t="s">
        <v>36</v>
      </c>
      <c r="AX199" s="13" t="s">
        <v>75</v>
      </c>
      <c r="AY199" s="204" t="s">
        <v>130</v>
      </c>
    </row>
    <row r="200" spans="1:65" s="15" customFormat="1" ht="11.25">
      <c r="B200" s="215"/>
      <c r="C200" s="216"/>
      <c r="D200" s="195" t="s">
        <v>141</v>
      </c>
      <c r="E200" s="217" t="s">
        <v>21</v>
      </c>
      <c r="F200" s="218" t="s">
        <v>1268</v>
      </c>
      <c r="G200" s="216"/>
      <c r="H200" s="219">
        <v>5.76</v>
      </c>
      <c r="I200" s="220"/>
      <c r="J200" s="216"/>
      <c r="K200" s="216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141</v>
      </c>
      <c r="AU200" s="225" t="s">
        <v>85</v>
      </c>
      <c r="AV200" s="15" t="s">
        <v>137</v>
      </c>
      <c r="AW200" s="15" t="s">
        <v>36</v>
      </c>
      <c r="AX200" s="15" t="s">
        <v>83</v>
      </c>
      <c r="AY200" s="225" t="s">
        <v>130</v>
      </c>
    </row>
    <row r="201" spans="1:65" s="2" customFormat="1" ht="24.2" customHeight="1">
      <c r="A201" s="36"/>
      <c r="B201" s="37"/>
      <c r="C201" s="175" t="s">
        <v>334</v>
      </c>
      <c r="D201" s="175" t="s">
        <v>132</v>
      </c>
      <c r="E201" s="176" t="s">
        <v>1111</v>
      </c>
      <c r="F201" s="177" t="s">
        <v>1112</v>
      </c>
      <c r="G201" s="178" t="s">
        <v>135</v>
      </c>
      <c r="H201" s="179">
        <v>8.9600000000000009</v>
      </c>
      <c r="I201" s="180"/>
      <c r="J201" s="181">
        <f>ROUND(I201*H201,2)</f>
        <v>0</v>
      </c>
      <c r="K201" s="177" t="s">
        <v>136</v>
      </c>
      <c r="L201" s="41"/>
      <c r="M201" s="182" t="s">
        <v>21</v>
      </c>
      <c r="N201" s="183" t="s">
        <v>46</v>
      </c>
      <c r="O201" s="66"/>
      <c r="P201" s="184">
        <f>O201*H201</f>
        <v>0</v>
      </c>
      <c r="Q201" s="184">
        <v>0</v>
      </c>
      <c r="R201" s="184">
        <f>Q201*H201</f>
        <v>0</v>
      </c>
      <c r="S201" s="184">
        <v>0</v>
      </c>
      <c r="T201" s="185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137</v>
      </c>
      <c r="AT201" s="186" t="s">
        <v>132</v>
      </c>
      <c r="AU201" s="186" t="s">
        <v>85</v>
      </c>
      <c r="AY201" s="19" t="s">
        <v>130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9" t="s">
        <v>83</v>
      </c>
      <c r="BK201" s="187">
        <f>ROUND(I201*H201,2)</f>
        <v>0</v>
      </c>
      <c r="BL201" s="19" t="s">
        <v>137</v>
      </c>
      <c r="BM201" s="186" t="s">
        <v>1343</v>
      </c>
    </row>
    <row r="202" spans="1:65" s="2" customFormat="1" ht="11.25">
      <c r="A202" s="36"/>
      <c r="B202" s="37"/>
      <c r="C202" s="38"/>
      <c r="D202" s="188" t="s">
        <v>139</v>
      </c>
      <c r="E202" s="38"/>
      <c r="F202" s="189" t="s">
        <v>1114</v>
      </c>
      <c r="G202" s="38"/>
      <c r="H202" s="38"/>
      <c r="I202" s="190"/>
      <c r="J202" s="38"/>
      <c r="K202" s="38"/>
      <c r="L202" s="41"/>
      <c r="M202" s="191"/>
      <c r="N202" s="192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139</v>
      </c>
      <c r="AU202" s="19" t="s">
        <v>85</v>
      </c>
    </row>
    <row r="203" spans="1:65" s="2" customFormat="1" ht="24.2" customHeight="1">
      <c r="A203" s="36"/>
      <c r="B203" s="37"/>
      <c r="C203" s="175" t="s">
        <v>342</v>
      </c>
      <c r="D203" s="175" t="s">
        <v>132</v>
      </c>
      <c r="E203" s="176" t="s">
        <v>452</v>
      </c>
      <c r="F203" s="177" t="s">
        <v>453</v>
      </c>
      <c r="G203" s="178" t="s">
        <v>135</v>
      </c>
      <c r="H203" s="179">
        <v>10.8</v>
      </c>
      <c r="I203" s="180"/>
      <c r="J203" s="181">
        <f>ROUND(I203*H203,2)</f>
        <v>0</v>
      </c>
      <c r="K203" s="177" t="s">
        <v>136</v>
      </c>
      <c r="L203" s="41"/>
      <c r="M203" s="182" t="s">
        <v>21</v>
      </c>
      <c r="N203" s="183" t="s">
        <v>46</v>
      </c>
      <c r="O203" s="66"/>
      <c r="P203" s="184">
        <f>O203*H203</f>
        <v>0</v>
      </c>
      <c r="Q203" s="184">
        <v>0</v>
      </c>
      <c r="R203" s="184">
        <f>Q203*H203</f>
        <v>0</v>
      </c>
      <c r="S203" s="184">
        <v>0</v>
      </c>
      <c r="T203" s="185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6" t="s">
        <v>137</v>
      </c>
      <c r="AT203" s="186" t="s">
        <v>132</v>
      </c>
      <c r="AU203" s="186" t="s">
        <v>85</v>
      </c>
      <c r="AY203" s="19" t="s">
        <v>130</v>
      </c>
      <c r="BE203" s="187">
        <f>IF(N203="základní",J203,0)</f>
        <v>0</v>
      </c>
      <c r="BF203" s="187">
        <f>IF(N203="snížená",J203,0)</f>
        <v>0</v>
      </c>
      <c r="BG203" s="187">
        <f>IF(N203="zákl. přenesená",J203,0)</f>
        <v>0</v>
      </c>
      <c r="BH203" s="187">
        <f>IF(N203="sníž. přenesená",J203,0)</f>
        <v>0</v>
      </c>
      <c r="BI203" s="187">
        <f>IF(N203="nulová",J203,0)</f>
        <v>0</v>
      </c>
      <c r="BJ203" s="19" t="s">
        <v>83</v>
      </c>
      <c r="BK203" s="187">
        <f>ROUND(I203*H203,2)</f>
        <v>0</v>
      </c>
      <c r="BL203" s="19" t="s">
        <v>137</v>
      </c>
      <c r="BM203" s="186" t="s">
        <v>1344</v>
      </c>
    </row>
    <row r="204" spans="1:65" s="2" customFormat="1" ht="11.25">
      <c r="A204" s="36"/>
      <c r="B204" s="37"/>
      <c r="C204" s="38"/>
      <c r="D204" s="188" t="s">
        <v>139</v>
      </c>
      <c r="E204" s="38"/>
      <c r="F204" s="189" t="s">
        <v>455</v>
      </c>
      <c r="G204" s="38"/>
      <c r="H204" s="38"/>
      <c r="I204" s="190"/>
      <c r="J204" s="38"/>
      <c r="K204" s="38"/>
      <c r="L204" s="41"/>
      <c r="M204" s="191"/>
      <c r="N204" s="192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139</v>
      </c>
      <c r="AU204" s="19" t="s">
        <v>85</v>
      </c>
    </row>
    <row r="205" spans="1:65" s="2" customFormat="1" ht="44.25" customHeight="1">
      <c r="A205" s="36"/>
      <c r="B205" s="37"/>
      <c r="C205" s="175" t="s">
        <v>350</v>
      </c>
      <c r="D205" s="175" t="s">
        <v>132</v>
      </c>
      <c r="E205" s="176" t="s">
        <v>1116</v>
      </c>
      <c r="F205" s="177" t="s">
        <v>1117</v>
      </c>
      <c r="G205" s="178" t="s">
        <v>135</v>
      </c>
      <c r="H205" s="179">
        <v>10.8</v>
      </c>
      <c r="I205" s="180"/>
      <c r="J205" s="181">
        <f>ROUND(I205*H205,2)</f>
        <v>0</v>
      </c>
      <c r="K205" s="177" t="s">
        <v>136</v>
      </c>
      <c r="L205" s="41"/>
      <c r="M205" s="182" t="s">
        <v>21</v>
      </c>
      <c r="N205" s="183" t="s">
        <v>46</v>
      </c>
      <c r="O205" s="66"/>
      <c r="P205" s="184">
        <f>O205*H205</f>
        <v>0</v>
      </c>
      <c r="Q205" s="184">
        <v>0</v>
      </c>
      <c r="R205" s="184">
        <f>Q205*H205</f>
        <v>0</v>
      </c>
      <c r="S205" s="184">
        <v>0</v>
      </c>
      <c r="T205" s="185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137</v>
      </c>
      <c r="AT205" s="186" t="s">
        <v>132</v>
      </c>
      <c r="AU205" s="186" t="s">
        <v>85</v>
      </c>
      <c r="AY205" s="19" t="s">
        <v>130</v>
      </c>
      <c r="BE205" s="187">
        <f>IF(N205="základní",J205,0)</f>
        <v>0</v>
      </c>
      <c r="BF205" s="187">
        <f>IF(N205="snížená",J205,0)</f>
        <v>0</v>
      </c>
      <c r="BG205" s="187">
        <f>IF(N205="zákl. přenesená",J205,0)</f>
        <v>0</v>
      </c>
      <c r="BH205" s="187">
        <f>IF(N205="sníž. přenesená",J205,0)</f>
        <v>0</v>
      </c>
      <c r="BI205" s="187">
        <f>IF(N205="nulová",J205,0)</f>
        <v>0</v>
      </c>
      <c r="BJ205" s="19" t="s">
        <v>83</v>
      </c>
      <c r="BK205" s="187">
        <f>ROUND(I205*H205,2)</f>
        <v>0</v>
      </c>
      <c r="BL205" s="19" t="s">
        <v>137</v>
      </c>
      <c r="BM205" s="186" t="s">
        <v>1345</v>
      </c>
    </row>
    <row r="206" spans="1:65" s="2" customFormat="1" ht="11.25">
      <c r="A206" s="36"/>
      <c r="B206" s="37"/>
      <c r="C206" s="38"/>
      <c r="D206" s="188" t="s">
        <v>139</v>
      </c>
      <c r="E206" s="38"/>
      <c r="F206" s="189" t="s">
        <v>1119</v>
      </c>
      <c r="G206" s="38"/>
      <c r="H206" s="38"/>
      <c r="I206" s="190"/>
      <c r="J206" s="38"/>
      <c r="K206" s="38"/>
      <c r="L206" s="41"/>
      <c r="M206" s="191"/>
      <c r="N206" s="192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139</v>
      </c>
      <c r="AU206" s="19" t="s">
        <v>85</v>
      </c>
    </row>
    <row r="207" spans="1:65" s="13" customFormat="1" ht="11.25">
      <c r="B207" s="193"/>
      <c r="C207" s="194"/>
      <c r="D207" s="195" t="s">
        <v>141</v>
      </c>
      <c r="E207" s="196" t="s">
        <v>21</v>
      </c>
      <c r="F207" s="197" t="s">
        <v>1275</v>
      </c>
      <c r="G207" s="194"/>
      <c r="H207" s="198">
        <v>10.8</v>
      </c>
      <c r="I207" s="199"/>
      <c r="J207" s="194"/>
      <c r="K207" s="194"/>
      <c r="L207" s="200"/>
      <c r="M207" s="201"/>
      <c r="N207" s="202"/>
      <c r="O207" s="202"/>
      <c r="P207" s="202"/>
      <c r="Q207" s="202"/>
      <c r="R207" s="202"/>
      <c r="S207" s="202"/>
      <c r="T207" s="203"/>
      <c r="AT207" s="204" t="s">
        <v>141</v>
      </c>
      <c r="AU207" s="204" t="s">
        <v>85</v>
      </c>
      <c r="AV207" s="13" t="s">
        <v>85</v>
      </c>
      <c r="AW207" s="13" t="s">
        <v>36</v>
      </c>
      <c r="AX207" s="13" t="s">
        <v>75</v>
      </c>
      <c r="AY207" s="204" t="s">
        <v>130</v>
      </c>
    </row>
    <row r="208" spans="1:65" s="15" customFormat="1" ht="11.25">
      <c r="B208" s="215"/>
      <c r="C208" s="216"/>
      <c r="D208" s="195" t="s">
        <v>141</v>
      </c>
      <c r="E208" s="217" t="s">
        <v>21</v>
      </c>
      <c r="F208" s="218" t="s">
        <v>1276</v>
      </c>
      <c r="G208" s="216"/>
      <c r="H208" s="219">
        <v>10.8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141</v>
      </c>
      <c r="AU208" s="225" t="s">
        <v>85</v>
      </c>
      <c r="AV208" s="15" t="s">
        <v>137</v>
      </c>
      <c r="AW208" s="15" t="s">
        <v>36</v>
      </c>
      <c r="AX208" s="15" t="s">
        <v>83</v>
      </c>
      <c r="AY208" s="225" t="s">
        <v>130</v>
      </c>
    </row>
    <row r="209" spans="1:65" s="2" customFormat="1" ht="44.25" customHeight="1">
      <c r="A209" s="36"/>
      <c r="B209" s="37"/>
      <c r="C209" s="175" t="s">
        <v>355</v>
      </c>
      <c r="D209" s="175" t="s">
        <v>132</v>
      </c>
      <c r="E209" s="176" t="s">
        <v>1120</v>
      </c>
      <c r="F209" s="177" t="s">
        <v>1121</v>
      </c>
      <c r="G209" s="178" t="s">
        <v>135</v>
      </c>
      <c r="H209" s="179">
        <v>8.9600000000000009</v>
      </c>
      <c r="I209" s="180"/>
      <c r="J209" s="181">
        <f>ROUND(I209*H209,2)</f>
        <v>0</v>
      </c>
      <c r="K209" s="177" t="s">
        <v>136</v>
      </c>
      <c r="L209" s="41"/>
      <c r="M209" s="182" t="s">
        <v>21</v>
      </c>
      <c r="N209" s="183" t="s">
        <v>46</v>
      </c>
      <c r="O209" s="66"/>
      <c r="P209" s="184">
        <f>O209*H209</f>
        <v>0</v>
      </c>
      <c r="Q209" s="184">
        <v>0</v>
      </c>
      <c r="R209" s="184">
        <f>Q209*H209</f>
        <v>0</v>
      </c>
      <c r="S209" s="184">
        <v>0</v>
      </c>
      <c r="T209" s="185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137</v>
      </c>
      <c r="AT209" s="186" t="s">
        <v>132</v>
      </c>
      <c r="AU209" s="186" t="s">
        <v>85</v>
      </c>
      <c r="AY209" s="19" t="s">
        <v>130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9" t="s">
        <v>83</v>
      </c>
      <c r="BK209" s="187">
        <f>ROUND(I209*H209,2)</f>
        <v>0</v>
      </c>
      <c r="BL209" s="19" t="s">
        <v>137</v>
      </c>
      <c r="BM209" s="186" t="s">
        <v>1346</v>
      </c>
    </row>
    <row r="210" spans="1:65" s="2" customFormat="1" ht="11.25">
      <c r="A210" s="36"/>
      <c r="B210" s="37"/>
      <c r="C210" s="38"/>
      <c r="D210" s="188" t="s">
        <v>139</v>
      </c>
      <c r="E210" s="38"/>
      <c r="F210" s="189" t="s">
        <v>1123</v>
      </c>
      <c r="G210" s="38"/>
      <c r="H210" s="38"/>
      <c r="I210" s="190"/>
      <c r="J210" s="38"/>
      <c r="K210" s="38"/>
      <c r="L210" s="41"/>
      <c r="M210" s="191"/>
      <c r="N210" s="192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139</v>
      </c>
      <c r="AU210" s="19" t="s">
        <v>85</v>
      </c>
    </row>
    <row r="211" spans="1:65" s="13" customFormat="1" ht="11.25">
      <c r="B211" s="193"/>
      <c r="C211" s="194"/>
      <c r="D211" s="195" t="s">
        <v>141</v>
      </c>
      <c r="E211" s="196" t="s">
        <v>21</v>
      </c>
      <c r="F211" s="197" t="s">
        <v>1347</v>
      </c>
      <c r="G211" s="194"/>
      <c r="H211" s="198">
        <v>8.9600000000000009</v>
      </c>
      <c r="I211" s="199"/>
      <c r="J211" s="194"/>
      <c r="K211" s="194"/>
      <c r="L211" s="200"/>
      <c r="M211" s="201"/>
      <c r="N211" s="202"/>
      <c r="O211" s="202"/>
      <c r="P211" s="202"/>
      <c r="Q211" s="202"/>
      <c r="R211" s="202"/>
      <c r="S211" s="202"/>
      <c r="T211" s="203"/>
      <c r="AT211" s="204" t="s">
        <v>141</v>
      </c>
      <c r="AU211" s="204" t="s">
        <v>85</v>
      </c>
      <c r="AV211" s="13" t="s">
        <v>85</v>
      </c>
      <c r="AW211" s="13" t="s">
        <v>36</v>
      </c>
      <c r="AX211" s="13" t="s">
        <v>75</v>
      </c>
      <c r="AY211" s="204" t="s">
        <v>130</v>
      </c>
    </row>
    <row r="212" spans="1:65" s="15" customFormat="1" ht="11.25">
      <c r="B212" s="215"/>
      <c r="C212" s="216"/>
      <c r="D212" s="195" t="s">
        <v>141</v>
      </c>
      <c r="E212" s="217" t="s">
        <v>21</v>
      </c>
      <c r="F212" s="218" t="s">
        <v>1273</v>
      </c>
      <c r="G212" s="216"/>
      <c r="H212" s="219">
        <v>8.9600000000000009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141</v>
      </c>
      <c r="AU212" s="225" t="s">
        <v>85</v>
      </c>
      <c r="AV212" s="15" t="s">
        <v>137</v>
      </c>
      <c r="AW212" s="15" t="s">
        <v>36</v>
      </c>
      <c r="AX212" s="15" t="s">
        <v>83</v>
      </c>
      <c r="AY212" s="225" t="s">
        <v>130</v>
      </c>
    </row>
    <row r="213" spans="1:65" s="12" customFormat="1" ht="22.9" customHeight="1">
      <c r="B213" s="159"/>
      <c r="C213" s="160"/>
      <c r="D213" s="161" t="s">
        <v>74</v>
      </c>
      <c r="E213" s="173" t="s">
        <v>187</v>
      </c>
      <c r="F213" s="173" t="s">
        <v>462</v>
      </c>
      <c r="G213" s="160"/>
      <c r="H213" s="160"/>
      <c r="I213" s="163"/>
      <c r="J213" s="174">
        <f>BK213</f>
        <v>0</v>
      </c>
      <c r="K213" s="160"/>
      <c r="L213" s="165"/>
      <c r="M213" s="166"/>
      <c r="N213" s="167"/>
      <c r="O213" s="167"/>
      <c r="P213" s="168">
        <f>SUM(P214:P272)</f>
        <v>0</v>
      </c>
      <c r="Q213" s="167"/>
      <c r="R213" s="168">
        <f>SUM(R214:R272)</f>
        <v>3.1363615999999999</v>
      </c>
      <c r="S213" s="167"/>
      <c r="T213" s="169">
        <f>SUM(T214:T272)</f>
        <v>0</v>
      </c>
      <c r="AR213" s="170" t="s">
        <v>83</v>
      </c>
      <c r="AT213" s="171" t="s">
        <v>74</v>
      </c>
      <c r="AU213" s="171" t="s">
        <v>83</v>
      </c>
      <c r="AY213" s="170" t="s">
        <v>130</v>
      </c>
      <c r="BK213" s="172">
        <f>SUM(BK214:BK272)</f>
        <v>0</v>
      </c>
    </row>
    <row r="214" spans="1:65" s="2" customFormat="1" ht="44.25" customHeight="1">
      <c r="A214" s="36"/>
      <c r="B214" s="37"/>
      <c r="C214" s="175" t="s">
        <v>361</v>
      </c>
      <c r="D214" s="175" t="s">
        <v>132</v>
      </c>
      <c r="E214" s="176" t="s">
        <v>487</v>
      </c>
      <c r="F214" s="177" t="s">
        <v>488</v>
      </c>
      <c r="G214" s="178" t="s">
        <v>212</v>
      </c>
      <c r="H214" s="179">
        <v>2</v>
      </c>
      <c r="I214" s="180"/>
      <c r="J214" s="181">
        <f>ROUND(I214*H214,2)</f>
        <v>0</v>
      </c>
      <c r="K214" s="177" t="s">
        <v>136</v>
      </c>
      <c r="L214" s="41"/>
      <c r="M214" s="182" t="s">
        <v>21</v>
      </c>
      <c r="N214" s="183" t="s">
        <v>46</v>
      </c>
      <c r="O214" s="66"/>
      <c r="P214" s="184">
        <f>O214*H214</f>
        <v>0</v>
      </c>
      <c r="Q214" s="184">
        <v>1.67E-3</v>
      </c>
      <c r="R214" s="184">
        <f>Q214*H214</f>
        <v>3.3400000000000001E-3</v>
      </c>
      <c r="S214" s="184">
        <v>0</v>
      </c>
      <c r="T214" s="185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137</v>
      </c>
      <c r="AT214" s="186" t="s">
        <v>132</v>
      </c>
      <c r="AU214" s="186" t="s">
        <v>85</v>
      </c>
      <c r="AY214" s="19" t="s">
        <v>130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9" t="s">
        <v>83</v>
      </c>
      <c r="BK214" s="187">
        <f>ROUND(I214*H214,2)</f>
        <v>0</v>
      </c>
      <c r="BL214" s="19" t="s">
        <v>137</v>
      </c>
      <c r="BM214" s="186" t="s">
        <v>1348</v>
      </c>
    </row>
    <row r="215" spans="1:65" s="2" customFormat="1" ht="11.25">
      <c r="A215" s="36"/>
      <c r="B215" s="37"/>
      <c r="C215" s="38"/>
      <c r="D215" s="188" t="s">
        <v>139</v>
      </c>
      <c r="E215" s="38"/>
      <c r="F215" s="189" t="s">
        <v>490</v>
      </c>
      <c r="G215" s="38"/>
      <c r="H215" s="38"/>
      <c r="I215" s="190"/>
      <c r="J215" s="38"/>
      <c r="K215" s="38"/>
      <c r="L215" s="41"/>
      <c r="M215" s="191"/>
      <c r="N215" s="192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139</v>
      </c>
      <c r="AU215" s="19" t="s">
        <v>85</v>
      </c>
    </row>
    <row r="216" spans="1:65" s="2" customFormat="1" ht="24.2" customHeight="1">
      <c r="A216" s="36"/>
      <c r="B216" s="37"/>
      <c r="C216" s="237" t="s">
        <v>366</v>
      </c>
      <c r="D216" s="237" t="s">
        <v>356</v>
      </c>
      <c r="E216" s="238" t="s">
        <v>1349</v>
      </c>
      <c r="F216" s="239" t="s">
        <v>1350</v>
      </c>
      <c r="G216" s="240" t="s">
        <v>212</v>
      </c>
      <c r="H216" s="241">
        <v>2</v>
      </c>
      <c r="I216" s="242"/>
      <c r="J216" s="243">
        <f>ROUND(I216*H216,2)</f>
        <v>0</v>
      </c>
      <c r="K216" s="239" t="s">
        <v>21</v>
      </c>
      <c r="L216" s="244"/>
      <c r="M216" s="245" t="s">
        <v>21</v>
      </c>
      <c r="N216" s="246" t="s">
        <v>46</v>
      </c>
      <c r="O216" s="66"/>
      <c r="P216" s="184">
        <f>O216*H216</f>
        <v>0</v>
      </c>
      <c r="Q216" s="184">
        <v>1.6299999999999999E-2</v>
      </c>
      <c r="R216" s="184">
        <f>Q216*H216</f>
        <v>3.2599999999999997E-2</v>
      </c>
      <c r="S216" s="184">
        <v>0</v>
      </c>
      <c r="T216" s="185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187</v>
      </c>
      <c r="AT216" s="186" t="s">
        <v>356</v>
      </c>
      <c r="AU216" s="186" t="s">
        <v>85</v>
      </c>
      <c r="AY216" s="19" t="s">
        <v>130</v>
      </c>
      <c r="BE216" s="187">
        <f>IF(N216="základní",J216,0)</f>
        <v>0</v>
      </c>
      <c r="BF216" s="187">
        <f>IF(N216="snížená",J216,0)</f>
        <v>0</v>
      </c>
      <c r="BG216" s="187">
        <f>IF(N216="zákl. přenesená",J216,0)</f>
        <v>0</v>
      </c>
      <c r="BH216" s="187">
        <f>IF(N216="sníž. přenesená",J216,0)</f>
        <v>0</v>
      </c>
      <c r="BI216" s="187">
        <f>IF(N216="nulová",J216,0)</f>
        <v>0</v>
      </c>
      <c r="BJ216" s="19" t="s">
        <v>83</v>
      </c>
      <c r="BK216" s="187">
        <f>ROUND(I216*H216,2)</f>
        <v>0</v>
      </c>
      <c r="BL216" s="19" t="s">
        <v>137</v>
      </c>
      <c r="BM216" s="186" t="s">
        <v>1351</v>
      </c>
    </row>
    <row r="217" spans="1:65" s="2" customFormat="1" ht="44.25" customHeight="1">
      <c r="A217" s="36"/>
      <c r="B217" s="37"/>
      <c r="C217" s="175" t="s">
        <v>372</v>
      </c>
      <c r="D217" s="175" t="s">
        <v>132</v>
      </c>
      <c r="E217" s="176" t="s">
        <v>1134</v>
      </c>
      <c r="F217" s="177" t="s">
        <v>1135</v>
      </c>
      <c r="G217" s="178" t="s">
        <v>212</v>
      </c>
      <c r="H217" s="179">
        <v>2</v>
      </c>
      <c r="I217" s="180"/>
      <c r="J217" s="181">
        <f>ROUND(I217*H217,2)</f>
        <v>0</v>
      </c>
      <c r="K217" s="177" t="s">
        <v>136</v>
      </c>
      <c r="L217" s="41"/>
      <c r="M217" s="182" t="s">
        <v>21</v>
      </c>
      <c r="N217" s="183" t="s">
        <v>46</v>
      </c>
      <c r="O217" s="66"/>
      <c r="P217" s="184">
        <f>O217*H217</f>
        <v>0</v>
      </c>
      <c r="Q217" s="184">
        <v>1.7099999999999999E-3</v>
      </c>
      <c r="R217" s="184">
        <f>Q217*H217</f>
        <v>3.4199999999999999E-3</v>
      </c>
      <c r="S217" s="184">
        <v>0</v>
      </c>
      <c r="T217" s="185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137</v>
      </c>
      <c r="AT217" s="186" t="s">
        <v>132</v>
      </c>
      <c r="AU217" s="186" t="s">
        <v>85</v>
      </c>
      <c r="AY217" s="19" t="s">
        <v>130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19" t="s">
        <v>83</v>
      </c>
      <c r="BK217" s="187">
        <f>ROUND(I217*H217,2)</f>
        <v>0</v>
      </c>
      <c r="BL217" s="19" t="s">
        <v>137</v>
      </c>
      <c r="BM217" s="186" t="s">
        <v>1352</v>
      </c>
    </row>
    <row r="218" spans="1:65" s="2" customFormat="1" ht="11.25">
      <c r="A218" s="36"/>
      <c r="B218" s="37"/>
      <c r="C218" s="38"/>
      <c r="D218" s="188" t="s">
        <v>139</v>
      </c>
      <c r="E218" s="38"/>
      <c r="F218" s="189" t="s">
        <v>1137</v>
      </c>
      <c r="G218" s="38"/>
      <c r="H218" s="38"/>
      <c r="I218" s="190"/>
      <c r="J218" s="38"/>
      <c r="K218" s="38"/>
      <c r="L218" s="41"/>
      <c r="M218" s="191"/>
      <c r="N218" s="192"/>
      <c r="O218" s="66"/>
      <c r="P218" s="66"/>
      <c r="Q218" s="66"/>
      <c r="R218" s="66"/>
      <c r="S218" s="66"/>
      <c r="T218" s="67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139</v>
      </c>
      <c r="AU218" s="19" t="s">
        <v>85</v>
      </c>
    </row>
    <row r="219" spans="1:65" s="2" customFormat="1" ht="16.5" customHeight="1">
      <c r="A219" s="36"/>
      <c r="B219" s="37"/>
      <c r="C219" s="237" t="s">
        <v>379</v>
      </c>
      <c r="D219" s="237" t="s">
        <v>356</v>
      </c>
      <c r="E219" s="238" t="s">
        <v>1138</v>
      </c>
      <c r="F219" s="239" t="s">
        <v>1353</v>
      </c>
      <c r="G219" s="240" t="s">
        <v>212</v>
      </c>
      <c r="H219" s="241">
        <v>2</v>
      </c>
      <c r="I219" s="242"/>
      <c r="J219" s="243">
        <f>ROUND(I219*H219,2)</f>
        <v>0</v>
      </c>
      <c r="K219" s="239" t="s">
        <v>21</v>
      </c>
      <c r="L219" s="244"/>
      <c r="M219" s="245" t="s">
        <v>21</v>
      </c>
      <c r="N219" s="246" t="s">
        <v>46</v>
      </c>
      <c r="O219" s="66"/>
      <c r="P219" s="184">
        <f>O219*H219</f>
        <v>0</v>
      </c>
      <c r="Q219" s="184">
        <v>1.6E-2</v>
      </c>
      <c r="R219" s="184">
        <f>Q219*H219</f>
        <v>3.2000000000000001E-2</v>
      </c>
      <c r="S219" s="184">
        <v>0</v>
      </c>
      <c r="T219" s="185">
        <f>S219*H219</f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187</v>
      </c>
      <c r="AT219" s="186" t="s">
        <v>356</v>
      </c>
      <c r="AU219" s="186" t="s">
        <v>85</v>
      </c>
      <c r="AY219" s="19" t="s">
        <v>130</v>
      </c>
      <c r="BE219" s="187">
        <f>IF(N219="základní",J219,0)</f>
        <v>0</v>
      </c>
      <c r="BF219" s="187">
        <f>IF(N219="snížená",J219,0)</f>
        <v>0</v>
      </c>
      <c r="BG219" s="187">
        <f>IF(N219="zákl. přenesená",J219,0)</f>
        <v>0</v>
      </c>
      <c r="BH219" s="187">
        <f>IF(N219="sníž. přenesená",J219,0)</f>
        <v>0</v>
      </c>
      <c r="BI219" s="187">
        <f>IF(N219="nulová",J219,0)</f>
        <v>0</v>
      </c>
      <c r="BJ219" s="19" t="s">
        <v>83</v>
      </c>
      <c r="BK219" s="187">
        <f>ROUND(I219*H219,2)</f>
        <v>0</v>
      </c>
      <c r="BL219" s="19" t="s">
        <v>137</v>
      </c>
      <c r="BM219" s="186" t="s">
        <v>1354</v>
      </c>
    </row>
    <row r="220" spans="1:65" s="2" customFormat="1" ht="37.9" customHeight="1">
      <c r="A220" s="36"/>
      <c r="B220" s="37"/>
      <c r="C220" s="175" t="s">
        <v>384</v>
      </c>
      <c r="D220" s="175" t="s">
        <v>132</v>
      </c>
      <c r="E220" s="176" t="s">
        <v>1145</v>
      </c>
      <c r="F220" s="177" t="s">
        <v>1146</v>
      </c>
      <c r="G220" s="178" t="s">
        <v>243</v>
      </c>
      <c r="H220" s="179">
        <v>412</v>
      </c>
      <c r="I220" s="180"/>
      <c r="J220" s="181">
        <f>ROUND(I220*H220,2)</f>
        <v>0</v>
      </c>
      <c r="K220" s="177" t="s">
        <v>136</v>
      </c>
      <c r="L220" s="41"/>
      <c r="M220" s="182" t="s">
        <v>21</v>
      </c>
      <c r="N220" s="183" t="s">
        <v>46</v>
      </c>
      <c r="O220" s="66"/>
      <c r="P220" s="184">
        <f>O220*H220</f>
        <v>0</v>
      </c>
      <c r="Q220" s="184">
        <v>0</v>
      </c>
      <c r="R220" s="184">
        <f>Q220*H220</f>
        <v>0</v>
      </c>
      <c r="S220" s="184">
        <v>0</v>
      </c>
      <c r="T220" s="185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137</v>
      </c>
      <c r="AT220" s="186" t="s">
        <v>132</v>
      </c>
      <c r="AU220" s="186" t="s">
        <v>85</v>
      </c>
      <c r="AY220" s="19" t="s">
        <v>130</v>
      </c>
      <c r="BE220" s="187">
        <f>IF(N220="základní",J220,0)</f>
        <v>0</v>
      </c>
      <c r="BF220" s="187">
        <f>IF(N220="snížená",J220,0)</f>
        <v>0</v>
      </c>
      <c r="BG220" s="187">
        <f>IF(N220="zákl. přenesená",J220,0)</f>
        <v>0</v>
      </c>
      <c r="BH220" s="187">
        <f>IF(N220="sníž. přenesená",J220,0)</f>
        <v>0</v>
      </c>
      <c r="BI220" s="187">
        <f>IF(N220="nulová",J220,0)</f>
        <v>0</v>
      </c>
      <c r="BJ220" s="19" t="s">
        <v>83</v>
      </c>
      <c r="BK220" s="187">
        <f>ROUND(I220*H220,2)</f>
        <v>0</v>
      </c>
      <c r="BL220" s="19" t="s">
        <v>137</v>
      </c>
      <c r="BM220" s="186" t="s">
        <v>1355</v>
      </c>
    </row>
    <row r="221" spans="1:65" s="2" customFormat="1" ht="11.25">
      <c r="A221" s="36"/>
      <c r="B221" s="37"/>
      <c r="C221" s="38"/>
      <c r="D221" s="188" t="s">
        <v>139</v>
      </c>
      <c r="E221" s="38"/>
      <c r="F221" s="189" t="s">
        <v>1148</v>
      </c>
      <c r="G221" s="38"/>
      <c r="H221" s="38"/>
      <c r="I221" s="190"/>
      <c r="J221" s="38"/>
      <c r="K221" s="38"/>
      <c r="L221" s="41"/>
      <c r="M221" s="191"/>
      <c r="N221" s="192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139</v>
      </c>
      <c r="AU221" s="19" t="s">
        <v>85</v>
      </c>
    </row>
    <row r="222" spans="1:65" s="13" customFormat="1" ht="11.25">
      <c r="B222" s="193"/>
      <c r="C222" s="194"/>
      <c r="D222" s="195" t="s">
        <v>141</v>
      </c>
      <c r="E222" s="196" t="s">
        <v>21</v>
      </c>
      <c r="F222" s="197" t="s">
        <v>1356</v>
      </c>
      <c r="G222" s="194"/>
      <c r="H222" s="198">
        <v>412</v>
      </c>
      <c r="I222" s="199"/>
      <c r="J222" s="194"/>
      <c r="K222" s="194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141</v>
      </c>
      <c r="AU222" s="204" t="s">
        <v>85</v>
      </c>
      <c r="AV222" s="13" t="s">
        <v>85</v>
      </c>
      <c r="AW222" s="13" t="s">
        <v>36</v>
      </c>
      <c r="AX222" s="13" t="s">
        <v>83</v>
      </c>
      <c r="AY222" s="204" t="s">
        <v>130</v>
      </c>
    </row>
    <row r="223" spans="1:65" s="2" customFormat="1" ht="33" customHeight="1">
      <c r="A223" s="36"/>
      <c r="B223" s="37"/>
      <c r="C223" s="237" t="s">
        <v>388</v>
      </c>
      <c r="D223" s="237" t="s">
        <v>356</v>
      </c>
      <c r="E223" s="238" t="s">
        <v>1150</v>
      </c>
      <c r="F223" s="239" t="s">
        <v>1151</v>
      </c>
      <c r="G223" s="240" t="s">
        <v>243</v>
      </c>
      <c r="H223" s="241">
        <v>418.18</v>
      </c>
      <c r="I223" s="242"/>
      <c r="J223" s="243">
        <f>ROUND(I223*H223,2)</f>
        <v>0</v>
      </c>
      <c r="K223" s="239" t="s">
        <v>21</v>
      </c>
      <c r="L223" s="244"/>
      <c r="M223" s="245" t="s">
        <v>21</v>
      </c>
      <c r="N223" s="246" t="s">
        <v>46</v>
      </c>
      <c r="O223" s="66"/>
      <c r="P223" s="184">
        <f>O223*H223</f>
        <v>0</v>
      </c>
      <c r="Q223" s="184">
        <v>2.1199999999999999E-3</v>
      </c>
      <c r="R223" s="184">
        <f>Q223*H223</f>
        <v>0.88654159999999993</v>
      </c>
      <c r="S223" s="184">
        <v>0</v>
      </c>
      <c r="T223" s="185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187</v>
      </c>
      <c r="AT223" s="186" t="s">
        <v>356</v>
      </c>
      <c r="AU223" s="186" t="s">
        <v>85</v>
      </c>
      <c r="AY223" s="19" t="s">
        <v>130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9" t="s">
        <v>83</v>
      </c>
      <c r="BK223" s="187">
        <f>ROUND(I223*H223,2)</f>
        <v>0</v>
      </c>
      <c r="BL223" s="19" t="s">
        <v>137</v>
      </c>
      <c r="BM223" s="186" t="s">
        <v>1357</v>
      </c>
    </row>
    <row r="224" spans="1:65" s="13" customFormat="1" ht="11.25">
      <c r="B224" s="193"/>
      <c r="C224" s="194"/>
      <c r="D224" s="195" t="s">
        <v>141</v>
      </c>
      <c r="E224" s="194"/>
      <c r="F224" s="197" t="s">
        <v>1358</v>
      </c>
      <c r="G224" s="194"/>
      <c r="H224" s="198">
        <v>418.18</v>
      </c>
      <c r="I224" s="199"/>
      <c r="J224" s="194"/>
      <c r="K224" s="194"/>
      <c r="L224" s="200"/>
      <c r="M224" s="201"/>
      <c r="N224" s="202"/>
      <c r="O224" s="202"/>
      <c r="P224" s="202"/>
      <c r="Q224" s="202"/>
      <c r="R224" s="202"/>
      <c r="S224" s="202"/>
      <c r="T224" s="203"/>
      <c r="AT224" s="204" t="s">
        <v>141</v>
      </c>
      <c r="AU224" s="204" t="s">
        <v>85</v>
      </c>
      <c r="AV224" s="13" t="s">
        <v>85</v>
      </c>
      <c r="AW224" s="13" t="s">
        <v>4</v>
      </c>
      <c r="AX224" s="13" t="s">
        <v>83</v>
      </c>
      <c r="AY224" s="204" t="s">
        <v>130</v>
      </c>
    </row>
    <row r="225" spans="1:65" s="2" customFormat="1" ht="44.25" customHeight="1">
      <c r="A225" s="36"/>
      <c r="B225" s="37"/>
      <c r="C225" s="175" t="s">
        <v>399</v>
      </c>
      <c r="D225" s="175" t="s">
        <v>132</v>
      </c>
      <c r="E225" s="176" t="s">
        <v>1359</v>
      </c>
      <c r="F225" s="177" t="s">
        <v>1360</v>
      </c>
      <c r="G225" s="178" t="s">
        <v>212</v>
      </c>
      <c r="H225" s="179">
        <v>11</v>
      </c>
      <c r="I225" s="180"/>
      <c r="J225" s="181">
        <f>ROUND(I225*H225,2)</f>
        <v>0</v>
      </c>
      <c r="K225" s="177" t="s">
        <v>136</v>
      </c>
      <c r="L225" s="41"/>
      <c r="M225" s="182" t="s">
        <v>21</v>
      </c>
      <c r="N225" s="183" t="s">
        <v>46</v>
      </c>
      <c r="O225" s="66"/>
      <c r="P225" s="184">
        <f>O225*H225</f>
        <v>0</v>
      </c>
      <c r="Q225" s="184">
        <v>0</v>
      </c>
      <c r="R225" s="184">
        <f>Q225*H225</f>
        <v>0</v>
      </c>
      <c r="S225" s="184">
        <v>0</v>
      </c>
      <c r="T225" s="185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137</v>
      </c>
      <c r="AT225" s="186" t="s">
        <v>132</v>
      </c>
      <c r="AU225" s="186" t="s">
        <v>85</v>
      </c>
      <c r="AY225" s="19" t="s">
        <v>130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9" t="s">
        <v>83</v>
      </c>
      <c r="BK225" s="187">
        <f>ROUND(I225*H225,2)</f>
        <v>0</v>
      </c>
      <c r="BL225" s="19" t="s">
        <v>137</v>
      </c>
      <c r="BM225" s="186" t="s">
        <v>1361</v>
      </c>
    </row>
    <row r="226" spans="1:65" s="2" customFormat="1" ht="11.25">
      <c r="A226" s="36"/>
      <c r="B226" s="37"/>
      <c r="C226" s="38"/>
      <c r="D226" s="188" t="s">
        <v>139</v>
      </c>
      <c r="E226" s="38"/>
      <c r="F226" s="189" t="s">
        <v>1362</v>
      </c>
      <c r="G226" s="38"/>
      <c r="H226" s="38"/>
      <c r="I226" s="190"/>
      <c r="J226" s="38"/>
      <c r="K226" s="38"/>
      <c r="L226" s="41"/>
      <c r="M226" s="191"/>
      <c r="N226" s="192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139</v>
      </c>
      <c r="AU226" s="19" t="s">
        <v>85</v>
      </c>
    </row>
    <row r="227" spans="1:65" s="2" customFormat="1" ht="24.2" customHeight="1">
      <c r="A227" s="36"/>
      <c r="B227" s="37"/>
      <c r="C227" s="237" t="s">
        <v>406</v>
      </c>
      <c r="D227" s="237" t="s">
        <v>356</v>
      </c>
      <c r="E227" s="238" t="s">
        <v>1363</v>
      </c>
      <c r="F227" s="239" t="s">
        <v>1364</v>
      </c>
      <c r="G227" s="240" t="s">
        <v>212</v>
      </c>
      <c r="H227" s="241">
        <v>11</v>
      </c>
      <c r="I227" s="242"/>
      <c r="J227" s="243">
        <f>ROUND(I227*H227,2)</f>
        <v>0</v>
      </c>
      <c r="K227" s="239" t="s">
        <v>21</v>
      </c>
      <c r="L227" s="244"/>
      <c r="M227" s="245" t="s">
        <v>21</v>
      </c>
      <c r="N227" s="246" t="s">
        <v>46</v>
      </c>
      <c r="O227" s="66"/>
      <c r="P227" s="184">
        <f>O227*H227</f>
        <v>0</v>
      </c>
      <c r="Q227" s="184">
        <v>6.0000000000000002E-5</v>
      </c>
      <c r="R227" s="184">
        <f>Q227*H227</f>
        <v>6.6E-4</v>
      </c>
      <c r="S227" s="184">
        <v>0</v>
      </c>
      <c r="T227" s="185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187</v>
      </c>
      <c r="AT227" s="186" t="s">
        <v>356</v>
      </c>
      <c r="AU227" s="186" t="s">
        <v>85</v>
      </c>
      <c r="AY227" s="19" t="s">
        <v>130</v>
      </c>
      <c r="BE227" s="187">
        <f>IF(N227="základní",J227,0)</f>
        <v>0</v>
      </c>
      <c r="BF227" s="187">
        <f>IF(N227="snížená",J227,0)</f>
        <v>0</v>
      </c>
      <c r="BG227" s="187">
        <f>IF(N227="zákl. přenesená",J227,0)</f>
        <v>0</v>
      </c>
      <c r="BH227" s="187">
        <f>IF(N227="sníž. přenesená",J227,0)</f>
        <v>0</v>
      </c>
      <c r="BI227" s="187">
        <f>IF(N227="nulová",J227,0)</f>
        <v>0</v>
      </c>
      <c r="BJ227" s="19" t="s">
        <v>83</v>
      </c>
      <c r="BK227" s="187">
        <f>ROUND(I227*H227,2)</f>
        <v>0</v>
      </c>
      <c r="BL227" s="19" t="s">
        <v>137</v>
      </c>
      <c r="BM227" s="186" t="s">
        <v>1365</v>
      </c>
    </row>
    <row r="228" spans="1:65" s="2" customFormat="1" ht="44.25" customHeight="1">
      <c r="A228" s="36"/>
      <c r="B228" s="37"/>
      <c r="C228" s="175" t="s">
        <v>419</v>
      </c>
      <c r="D228" s="175" t="s">
        <v>132</v>
      </c>
      <c r="E228" s="176" t="s">
        <v>1366</v>
      </c>
      <c r="F228" s="177" t="s">
        <v>1367</v>
      </c>
      <c r="G228" s="178" t="s">
        <v>212</v>
      </c>
      <c r="H228" s="179">
        <v>1</v>
      </c>
      <c r="I228" s="180"/>
      <c r="J228" s="181">
        <f>ROUND(I228*H228,2)</f>
        <v>0</v>
      </c>
      <c r="K228" s="177" t="s">
        <v>136</v>
      </c>
      <c r="L228" s="41"/>
      <c r="M228" s="182" t="s">
        <v>21</v>
      </c>
      <c r="N228" s="183" t="s">
        <v>46</v>
      </c>
      <c r="O228" s="66"/>
      <c r="P228" s="184">
        <f>O228*H228</f>
        <v>0</v>
      </c>
      <c r="Q228" s="184">
        <v>0</v>
      </c>
      <c r="R228" s="184">
        <f>Q228*H228</f>
        <v>0</v>
      </c>
      <c r="S228" s="184">
        <v>0</v>
      </c>
      <c r="T228" s="185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6" t="s">
        <v>137</v>
      </c>
      <c r="AT228" s="186" t="s">
        <v>132</v>
      </c>
      <c r="AU228" s="186" t="s">
        <v>85</v>
      </c>
      <c r="AY228" s="19" t="s">
        <v>130</v>
      </c>
      <c r="BE228" s="187">
        <f>IF(N228="základní",J228,0)</f>
        <v>0</v>
      </c>
      <c r="BF228" s="187">
        <f>IF(N228="snížená",J228,0)</f>
        <v>0</v>
      </c>
      <c r="BG228" s="187">
        <f>IF(N228="zákl. přenesená",J228,0)</f>
        <v>0</v>
      </c>
      <c r="BH228" s="187">
        <f>IF(N228="sníž. přenesená",J228,0)</f>
        <v>0</v>
      </c>
      <c r="BI228" s="187">
        <f>IF(N228="nulová",J228,0)</f>
        <v>0</v>
      </c>
      <c r="BJ228" s="19" t="s">
        <v>83</v>
      </c>
      <c r="BK228" s="187">
        <f>ROUND(I228*H228,2)</f>
        <v>0</v>
      </c>
      <c r="BL228" s="19" t="s">
        <v>137</v>
      </c>
      <c r="BM228" s="186" t="s">
        <v>1368</v>
      </c>
    </row>
    <row r="229" spans="1:65" s="2" customFormat="1" ht="11.25">
      <c r="A229" s="36"/>
      <c r="B229" s="37"/>
      <c r="C229" s="38"/>
      <c r="D229" s="188" t="s">
        <v>139</v>
      </c>
      <c r="E229" s="38"/>
      <c r="F229" s="189" t="s">
        <v>1369</v>
      </c>
      <c r="G229" s="38"/>
      <c r="H229" s="38"/>
      <c r="I229" s="190"/>
      <c r="J229" s="38"/>
      <c r="K229" s="38"/>
      <c r="L229" s="41"/>
      <c r="M229" s="191"/>
      <c r="N229" s="192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139</v>
      </c>
      <c r="AU229" s="19" t="s">
        <v>85</v>
      </c>
    </row>
    <row r="230" spans="1:65" s="2" customFormat="1" ht="24.2" customHeight="1">
      <c r="A230" s="36"/>
      <c r="B230" s="37"/>
      <c r="C230" s="237" t="s">
        <v>426</v>
      </c>
      <c r="D230" s="237" t="s">
        <v>356</v>
      </c>
      <c r="E230" s="238" t="s">
        <v>1370</v>
      </c>
      <c r="F230" s="239" t="s">
        <v>1371</v>
      </c>
      <c r="G230" s="240" t="s">
        <v>212</v>
      </c>
      <c r="H230" s="241">
        <v>1</v>
      </c>
      <c r="I230" s="242"/>
      <c r="J230" s="243">
        <f>ROUND(I230*H230,2)</f>
        <v>0</v>
      </c>
      <c r="K230" s="239" t="s">
        <v>21</v>
      </c>
      <c r="L230" s="244"/>
      <c r="M230" s="245" t="s">
        <v>21</v>
      </c>
      <c r="N230" s="246" t="s">
        <v>46</v>
      </c>
      <c r="O230" s="66"/>
      <c r="P230" s="184">
        <f>O230*H230</f>
        <v>0</v>
      </c>
      <c r="Q230" s="184">
        <v>2.2000000000000001E-4</v>
      </c>
      <c r="R230" s="184">
        <f>Q230*H230</f>
        <v>2.2000000000000001E-4</v>
      </c>
      <c r="S230" s="184">
        <v>0</v>
      </c>
      <c r="T230" s="185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187</v>
      </c>
      <c r="AT230" s="186" t="s">
        <v>356</v>
      </c>
      <c r="AU230" s="186" t="s">
        <v>85</v>
      </c>
      <c r="AY230" s="19" t="s">
        <v>130</v>
      </c>
      <c r="BE230" s="187">
        <f>IF(N230="základní",J230,0)</f>
        <v>0</v>
      </c>
      <c r="BF230" s="187">
        <f>IF(N230="snížená",J230,0)</f>
        <v>0</v>
      </c>
      <c r="BG230" s="187">
        <f>IF(N230="zákl. přenesená",J230,0)</f>
        <v>0</v>
      </c>
      <c r="BH230" s="187">
        <f>IF(N230="sníž. přenesená",J230,0)</f>
        <v>0</v>
      </c>
      <c r="BI230" s="187">
        <f>IF(N230="nulová",J230,0)</f>
        <v>0</v>
      </c>
      <c r="BJ230" s="19" t="s">
        <v>83</v>
      </c>
      <c r="BK230" s="187">
        <f>ROUND(I230*H230,2)</f>
        <v>0</v>
      </c>
      <c r="BL230" s="19" t="s">
        <v>137</v>
      </c>
      <c r="BM230" s="186" t="s">
        <v>1372</v>
      </c>
    </row>
    <row r="231" spans="1:65" s="2" customFormat="1" ht="44.25" customHeight="1">
      <c r="A231" s="36"/>
      <c r="B231" s="37"/>
      <c r="C231" s="175" t="s">
        <v>432</v>
      </c>
      <c r="D231" s="175" t="s">
        <v>132</v>
      </c>
      <c r="E231" s="176" t="s">
        <v>1163</v>
      </c>
      <c r="F231" s="177" t="s">
        <v>1164</v>
      </c>
      <c r="G231" s="178" t="s">
        <v>212</v>
      </c>
      <c r="H231" s="179">
        <v>12</v>
      </c>
      <c r="I231" s="180"/>
      <c r="J231" s="181">
        <f>ROUND(I231*H231,2)</f>
        <v>0</v>
      </c>
      <c r="K231" s="177" t="s">
        <v>136</v>
      </c>
      <c r="L231" s="41"/>
      <c r="M231" s="182" t="s">
        <v>21</v>
      </c>
      <c r="N231" s="183" t="s">
        <v>46</v>
      </c>
      <c r="O231" s="66"/>
      <c r="P231" s="184">
        <f>O231*H231</f>
        <v>0</v>
      </c>
      <c r="Q231" s="184">
        <v>0</v>
      </c>
      <c r="R231" s="184">
        <f>Q231*H231</f>
        <v>0</v>
      </c>
      <c r="S231" s="184">
        <v>0</v>
      </c>
      <c r="T231" s="185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137</v>
      </c>
      <c r="AT231" s="186" t="s">
        <v>132</v>
      </c>
      <c r="AU231" s="186" t="s">
        <v>85</v>
      </c>
      <c r="AY231" s="19" t="s">
        <v>130</v>
      </c>
      <c r="BE231" s="187">
        <f>IF(N231="základní",J231,0)</f>
        <v>0</v>
      </c>
      <c r="BF231" s="187">
        <f>IF(N231="snížená",J231,0)</f>
        <v>0</v>
      </c>
      <c r="BG231" s="187">
        <f>IF(N231="zákl. přenesená",J231,0)</f>
        <v>0</v>
      </c>
      <c r="BH231" s="187">
        <f>IF(N231="sníž. přenesená",J231,0)</f>
        <v>0</v>
      </c>
      <c r="BI231" s="187">
        <f>IF(N231="nulová",J231,0)</f>
        <v>0</v>
      </c>
      <c r="BJ231" s="19" t="s">
        <v>83</v>
      </c>
      <c r="BK231" s="187">
        <f>ROUND(I231*H231,2)</f>
        <v>0</v>
      </c>
      <c r="BL231" s="19" t="s">
        <v>137</v>
      </c>
      <c r="BM231" s="186" t="s">
        <v>1373</v>
      </c>
    </row>
    <row r="232" spans="1:65" s="2" customFormat="1" ht="11.25">
      <c r="A232" s="36"/>
      <c r="B232" s="37"/>
      <c r="C232" s="38"/>
      <c r="D232" s="188" t="s">
        <v>139</v>
      </c>
      <c r="E232" s="38"/>
      <c r="F232" s="189" t="s">
        <v>1166</v>
      </c>
      <c r="G232" s="38"/>
      <c r="H232" s="38"/>
      <c r="I232" s="190"/>
      <c r="J232" s="38"/>
      <c r="K232" s="38"/>
      <c r="L232" s="41"/>
      <c r="M232" s="191"/>
      <c r="N232" s="192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139</v>
      </c>
      <c r="AU232" s="19" t="s">
        <v>85</v>
      </c>
    </row>
    <row r="233" spans="1:65" s="2" customFormat="1" ht="24.2" customHeight="1">
      <c r="A233" s="36"/>
      <c r="B233" s="37"/>
      <c r="C233" s="237" t="s">
        <v>438</v>
      </c>
      <c r="D233" s="237" t="s">
        <v>356</v>
      </c>
      <c r="E233" s="238" t="s">
        <v>1170</v>
      </c>
      <c r="F233" s="239" t="s">
        <v>1171</v>
      </c>
      <c r="G233" s="240" t="s">
        <v>212</v>
      </c>
      <c r="H233" s="241">
        <v>12</v>
      </c>
      <c r="I233" s="242"/>
      <c r="J233" s="243">
        <f>ROUND(I233*H233,2)</f>
        <v>0</v>
      </c>
      <c r="K233" s="239" t="s">
        <v>21</v>
      </c>
      <c r="L233" s="244"/>
      <c r="M233" s="245" t="s">
        <v>21</v>
      </c>
      <c r="N233" s="246" t="s">
        <v>46</v>
      </c>
      <c r="O233" s="66"/>
      <c r="P233" s="184">
        <f>O233*H233</f>
        <v>0</v>
      </c>
      <c r="Q233" s="184">
        <v>5.1000000000000004E-4</v>
      </c>
      <c r="R233" s="184">
        <f>Q233*H233</f>
        <v>6.1200000000000004E-3</v>
      </c>
      <c r="S233" s="184">
        <v>0</v>
      </c>
      <c r="T233" s="185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187</v>
      </c>
      <c r="AT233" s="186" t="s">
        <v>356</v>
      </c>
      <c r="AU233" s="186" t="s">
        <v>85</v>
      </c>
      <c r="AY233" s="19" t="s">
        <v>130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9" t="s">
        <v>83</v>
      </c>
      <c r="BK233" s="187">
        <f>ROUND(I233*H233,2)</f>
        <v>0</v>
      </c>
      <c r="BL233" s="19" t="s">
        <v>137</v>
      </c>
      <c r="BM233" s="186" t="s">
        <v>1374</v>
      </c>
    </row>
    <row r="234" spans="1:65" s="2" customFormat="1" ht="24.2" customHeight="1">
      <c r="A234" s="36"/>
      <c r="B234" s="37"/>
      <c r="C234" s="237" t="s">
        <v>446</v>
      </c>
      <c r="D234" s="237" t="s">
        <v>356</v>
      </c>
      <c r="E234" s="238" t="s">
        <v>1182</v>
      </c>
      <c r="F234" s="239" t="s">
        <v>1183</v>
      </c>
      <c r="G234" s="240" t="s">
        <v>212</v>
      </c>
      <c r="H234" s="241">
        <v>8</v>
      </c>
      <c r="I234" s="242"/>
      <c r="J234" s="243">
        <f>ROUND(I234*H234,2)</f>
        <v>0</v>
      </c>
      <c r="K234" s="239" t="s">
        <v>21</v>
      </c>
      <c r="L234" s="244"/>
      <c r="M234" s="245" t="s">
        <v>21</v>
      </c>
      <c r="N234" s="246" t="s">
        <v>46</v>
      </c>
      <c r="O234" s="66"/>
      <c r="P234" s="184">
        <f>O234*H234</f>
        <v>0</v>
      </c>
      <c r="Q234" s="184">
        <v>4.8000000000000001E-4</v>
      </c>
      <c r="R234" s="184">
        <f>Q234*H234</f>
        <v>3.8400000000000001E-3</v>
      </c>
      <c r="S234" s="184">
        <v>0</v>
      </c>
      <c r="T234" s="185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6" t="s">
        <v>187</v>
      </c>
      <c r="AT234" s="186" t="s">
        <v>356</v>
      </c>
      <c r="AU234" s="186" t="s">
        <v>85</v>
      </c>
      <c r="AY234" s="19" t="s">
        <v>130</v>
      </c>
      <c r="BE234" s="187">
        <f>IF(N234="základní",J234,0)</f>
        <v>0</v>
      </c>
      <c r="BF234" s="187">
        <f>IF(N234="snížená",J234,0)</f>
        <v>0</v>
      </c>
      <c r="BG234" s="187">
        <f>IF(N234="zákl. přenesená",J234,0)</f>
        <v>0</v>
      </c>
      <c r="BH234" s="187">
        <f>IF(N234="sníž. přenesená",J234,0)</f>
        <v>0</v>
      </c>
      <c r="BI234" s="187">
        <f>IF(N234="nulová",J234,0)</f>
        <v>0</v>
      </c>
      <c r="BJ234" s="19" t="s">
        <v>83</v>
      </c>
      <c r="BK234" s="187">
        <f>ROUND(I234*H234,2)</f>
        <v>0</v>
      </c>
      <c r="BL234" s="19" t="s">
        <v>137</v>
      </c>
      <c r="BM234" s="186" t="s">
        <v>1375</v>
      </c>
    </row>
    <row r="235" spans="1:65" s="2" customFormat="1" ht="24.2" customHeight="1">
      <c r="A235" s="36"/>
      <c r="B235" s="37"/>
      <c r="C235" s="237" t="s">
        <v>451</v>
      </c>
      <c r="D235" s="237" t="s">
        <v>356</v>
      </c>
      <c r="E235" s="238" t="s">
        <v>1185</v>
      </c>
      <c r="F235" s="239" t="s">
        <v>1186</v>
      </c>
      <c r="G235" s="240" t="s">
        <v>212</v>
      </c>
      <c r="H235" s="241">
        <v>8</v>
      </c>
      <c r="I235" s="242"/>
      <c r="J235" s="243">
        <f>ROUND(I235*H235,2)</f>
        <v>0</v>
      </c>
      <c r="K235" s="239" t="s">
        <v>21</v>
      </c>
      <c r="L235" s="244"/>
      <c r="M235" s="245" t="s">
        <v>21</v>
      </c>
      <c r="N235" s="246" t="s">
        <v>46</v>
      </c>
      <c r="O235" s="66"/>
      <c r="P235" s="184">
        <f>O235*H235</f>
        <v>0</v>
      </c>
      <c r="Q235" s="184">
        <v>1.1000000000000001E-3</v>
      </c>
      <c r="R235" s="184">
        <f>Q235*H235</f>
        <v>8.8000000000000005E-3</v>
      </c>
      <c r="S235" s="184">
        <v>0</v>
      </c>
      <c r="T235" s="185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187</v>
      </c>
      <c r="AT235" s="186" t="s">
        <v>356</v>
      </c>
      <c r="AU235" s="186" t="s">
        <v>85</v>
      </c>
      <c r="AY235" s="19" t="s">
        <v>130</v>
      </c>
      <c r="BE235" s="187">
        <f>IF(N235="základní",J235,0)</f>
        <v>0</v>
      </c>
      <c r="BF235" s="187">
        <f>IF(N235="snížená",J235,0)</f>
        <v>0</v>
      </c>
      <c r="BG235" s="187">
        <f>IF(N235="zákl. přenesená",J235,0)</f>
        <v>0</v>
      </c>
      <c r="BH235" s="187">
        <f>IF(N235="sníž. přenesená",J235,0)</f>
        <v>0</v>
      </c>
      <c r="BI235" s="187">
        <f>IF(N235="nulová",J235,0)</f>
        <v>0</v>
      </c>
      <c r="BJ235" s="19" t="s">
        <v>83</v>
      </c>
      <c r="BK235" s="187">
        <f>ROUND(I235*H235,2)</f>
        <v>0</v>
      </c>
      <c r="BL235" s="19" t="s">
        <v>137</v>
      </c>
      <c r="BM235" s="186" t="s">
        <v>1376</v>
      </c>
    </row>
    <row r="236" spans="1:65" s="2" customFormat="1" ht="24.2" customHeight="1">
      <c r="A236" s="36"/>
      <c r="B236" s="37"/>
      <c r="C236" s="237" t="s">
        <v>456</v>
      </c>
      <c r="D236" s="237" t="s">
        <v>356</v>
      </c>
      <c r="E236" s="238" t="s">
        <v>1188</v>
      </c>
      <c r="F236" s="239" t="s">
        <v>1189</v>
      </c>
      <c r="G236" s="240" t="s">
        <v>212</v>
      </c>
      <c r="H236" s="241">
        <v>2</v>
      </c>
      <c r="I236" s="242"/>
      <c r="J236" s="243">
        <f>ROUND(I236*H236,2)</f>
        <v>0</v>
      </c>
      <c r="K236" s="239" t="s">
        <v>21</v>
      </c>
      <c r="L236" s="244"/>
      <c r="M236" s="245" t="s">
        <v>21</v>
      </c>
      <c r="N236" s="246" t="s">
        <v>46</v>
      </c>
      <c r="O236" s="66"/>
      <c r="P236" s="184">
        <f>O236*H236</f>
        <v>0</v>
      </c>
      <c r="Q236" s="184">
        <v>0</v>
      </c>
      <c r="R236" s="184">
        <f>Q236*H236</f>
        <v>0</v>
      </c>
      <c r="S236" s="184">
        <v>0</v>
      </c>
      <c r="T236" s="185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187</v>
      </c>
      <c r="AT236" s="186" t="s">
        <v>356</v>
      </c>
      <c r="AU236" s="186" t="s">
        <v>85</v>
      </c>
      <c r="AY236" s="19" t="s">
        <v>130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9" t="s">
        <v>83</v>
      </c>
      <c r="BK236" s="187">
        <f>ROUND(I236*H236,2)</f>
        <v>0</v>
      </c>
      <c r="BL236" s="19" t="s">
        <v>137</v>
      </c>
      <c r="BM236" s="186" t="s">
        <v>1377</v>
      </c>
    </row>
    <row r="237" spans="1:65" s="2" customFormat="1" ht="49.15" customHeight="1">
      <c r="A237" s="36"/>
      <c r="B237" s="37"/>
      <c r="C237" s="175" t="s">
        <v>463</v>
      </c>
      <c r="D237" s="175" t="s">
        <v>132</v>
      </c>
      <c r="E237" s="176" t="s">
        <v>1191</v>
      </c>
      <c r="F237" s="177" t="s">
        <v>1192</v>
      </c>
      <c r="G237" s="178" t="s">
        <v>212</v>
      </c>
      <c r="H237" s="179">
        <v>11</v>
      </c>
      <c r="I237" s="180"/>
      <c r="J237" s="181">
        <f>ROUND(I237*H237,2)</f>
        <v>0</v>
      </c>
      <c r="K237" s="177" t="s">
        <v>136</v>
      </c>
      <c r="L237" s="41"/>
      <c r="M237" s="182" t="s">
        <v>21</v>
      </c>
      <c r="N237" s="183" t="s">
        <v>46</v>
      </c>
      <c r="O237" s="66"/>
      <c r="P237" s="184">
        <f>O237*H237</f>
        <v>0</v>
      </c>
      <c r="Q237" s="184">
        <v>0</v>
      </c>
      <c r="R237" s="184">
        <f>Q237*H237</f>
        <v>0</v>
      </c>
      <c r="S237" s="184">
        <v>0</v>
      </c>
      <c r="T237" s="185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137</v>
      </c>
      <c r="AT237" s="186" t="s">
        <v>132</v>
      </c>
      <c r="AU237" s="186" t="s">
        <v>85</v>
      </c>
      <c r="AY237" s="19" t="s">
        <v>130</v>
      </c>
      <c r="BE237" s="187">
        <f>IF(N237="základní",J237,0)</f>
        <v>0</v>
      </c>
      <c r="BF237" s="187">
        <f>IF(N237="snížená",J237,0)</f>
        <v>0</v>
      </c>
      <c r="BG237" s="187">
        <f>IF(N237="zákl. přenesená",J237,0)</f>
        <v>0</v>
      </c>
      <c r="BH237" s="187">
        <f>IF(N237="sníž. přenesená",J237,0)</f>
        <v>0</v>
      </c>
      <c r="BI237" s="187">
        <f>IF(N237="nulová",J237,0)</f>
        <v>0</v>
      </c>
      <c r="BJ237" s="19" t="s">
        <v>83</v>
      </c>
      <c r="BK237" s="187">
        <f>ROUND(I237*H237,2)</f>
        <v>0</v>
      </c>
      <c r="BL237" s="19" t="s">
        <v>137</v>
      </c>
      <c r="BM237" s="186" t="s">
        <v>1378</v>
      </c>
    </row>
    <row r="238" spans="1:65" s="2" customFormat="1" ht="11.25">
      <c r="A238" s="36"/>
      <c r="B238" s="37"/>
      <c r="C238" s="38"/>
      <c r="D238" s="188" t="s">
        <v>139</v>
      </c>
      <c r="E238" s="38"/>
      <c r="F238" s="189" t="s">
        <v>1194</v>
      </c>
      <c r="G238" s="38"/>
      <c r="H238" s="38"/>
      <c r="I238" s="190"/>
      <c r="J238" s="38"/>
      <c r="K238" s="38"/>
      <c r="L238" s="41"/>
      <c r="M238" s="191"/>
      <c r="N238" s="192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139</v>
      </c>
      <c r="AU238" s="19" t="s">
        <v>85</v>
      </c>
    </row>
    <row r="239" spans="1:65" s="2" customFormat="1" ht="24.2" customHeight="1">
      <c r="A239" s="36"/>
      <c r="B239" s="37"/>
      <c r="C239" s="237" t="s">
        <v>468</v>
      </c>
      <c r="D239" s="237" t="s">
        <v>356</v>
      </c>
      <c r="E239" s="238" t="s">
        <v>1195</v>
      </c>
      <c r="F239" s="239" t="s">
        <v>1379</v>
      </c>
      <c r="G239" s="240" t="s">
        <v>212</v>
      </c>
      <c r="H239" s="241">
        <v>11</v>
      </c>
      <c r="I239" s="242"/>
      <c r="J239" s="243">
        <f>ROUND(I239*H239,2)</f>
        <v>0</v>
      </c>
      <c r="K239" s="239" t="s">
        <v>21</v>
      </c>
      <c r="L239" s="244"/>
      <c r="M239" s="245" t="s">
        <v>21</v>
      </c>
      <c r="N239" s="246" t="s">
        <v>46</v>
      </c>
      <c r="O239" s="66"/>
      <c r="P239" s="184">
        <f>O239*H239</f>
        <v>0</v>
      </c>
      <c r="Q239" s="184">
        <v>1.75E-3</v>
      </c>
      <c r="R239" s="184">
        <f>Q239*H239</f>
        <v>1.925E-2</v>
      </c>
      <c r="S239" s="184">
        <v>0</v>
      </c>
      <c r="T239" s="185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187</v>
      </c>
      <c r="AT239" s="186" t="s">
        <v>356</v>
      </c>
      <c r="AU239" s="186" t="s">
        <v>85</v>
      </c>
      <c r="AY239" s="19" t="s">
        <v>130</v>
      </c>
      <c r="BE239" s="187">
        <f>IF(N239="základní",J239,0)</f>
        <v>0</v>
      </c>
      <c r="BF239" s="187">
        <f>IF(N239="snížená",J239,0)</f>
        <v>0</v>
      </c>
      <c r="BG239" s="187">
        <f>IF(N239="zákl. přenesená",J239,0)</f>
        <v>0</v>
      </c>
      <c r="BH239" s="187">
        <f>IF(N239="sníž. přenesená",J239,0)</f>
        <v>0</v>
      </c>
      <c r="BI239" s="187">
        <f>IF(N239="nulová",J239,0)</f>
        <v>0</v>
      </c>
      <c r="BJ239" s="19" t="s">
        <v>83</v>
      </c>
      <c r="BK239" s="187">
        <f>ROUND(I239*H239,2)</f>
        <v>0</v>
      </c>
      <c r="BL239" s="19" t="s">
        <v>137</v>
      </c>
      <c r="BM239" s="186" t="s">
        <v>1380</v>
      </c>
    </row>
    <row r="240" spans="1:65" s="2" customFormat="1" ht="49.15" customHeight="1">
      <c r="A240" s="36"/>
      <c r="B240" s="37"/>
      <c r="C240" s="175" t="s">
        <v>473</v>
      </c>
      <c r="D240" s="175" t="s">
        <v>132</v>
      </c>
      <c r="E240" s="176" t="s">
        <v>1381</v>
      </c>
      <c r="F240" s="177" t="s">
        <v>1382</v>
      </c>
      <c r="G240" s="178" t="s">
        <v>212</v>
      </c>
      <c r="H240" s="179">
        <v>1</v>
      </c>
      <c r="I240" s="180"/>
      <c r="J240" s="181">
        <f>ROUND(I240*H240,2)</f>
        <v>0</v>
      </c>
      <c r="K240" s="177" t="s">
        <v>136</v>
      </c>
      <c r="L240" s="41"/>
      <c r="M240" s="182" t="s">
        <v>21</v>
      </c>
      <c r="N240" s="183" t="s">
        <v>46</v>
      </c>
      <c r="O240" s="66"/>
      <c r="P240" s="184">
        <f>O240*H240</f>
        <v>0</v>
      </c>
      <c r="Q240" s="184">
        <v>0</v>
      </c>
      <c r="R240" s="184">
        <f>Q240*H240</f>
        <v>0</v>
      </c>
      <c r="S240" s="184">
        <v>0</v>
      </c>
      <c r="T240" s="185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6" t="s">
        <v>137</v>
      </c>
      <c r="AT240" s="186" t="s">
        <v>132</v>
      </c>
      <c r="AU240" s="186" t="s">
        <v>85</v>
      </c>
      <c r="AY240" s="19" t="s">
        <v>130</v>
      </c>
      <c r="BE240" s="187">
        <f>IF(N240="základní",J240,0)</f>
        <v>0</v>
      </c>
      <c r="BF240" s="187">
        <f>IF(N240="snížená",J240,0)</f>
        <v>0</v>
      </c>
      <c r="BG240" s="187">
        <f>IF(N240="zákl. přenesená",J240,0)</f>
        <v>0</v>
      </c>
      <c r="BH240" s="187">
        <f>IF(N240="sníž. přenesená",J240,0)</f>
        <v>0</v>
      </c>
      <c r="BI240" s="187">
        <f>IF(N240="nulová",J240,0)</f>
        <v>0</v>
      </c>
      <c r="BJ240" s="19" t="s">
        <v>83</v>
      </c>
      <c r="BK240" s="187">
        <f>ROUND(I240*H240,2)</f>
        <v>0</v>
      </c>
      <c r="BL240" s="19" t="s">
        <v>137</v>
      </c>
      <c r="BM240" s="186" t="s">
        <v>1383</v>
      </c>
    </row>
    <row r="241" spans="1:65" s="2" customFormat="1" ht="11.25">
      <c r="A241" s="36"/>
      <c r="B241" s="37"/>
      <c r="C241" s="38"/>
      <c r="D241" s="188" t="s">
        <v>139</v>
      </c>
      <c r="E241" s="38"/>
      <c r="F241" s="189" t="s">
        <v>1384</v>
      </c>
      <c r="G241" s="38"/>
      <c r="H241" s="38"/>
      <c r="I241" s="190"/>
      <c r="J241" s="38"/>
      <c r="K241" s="38"/>
      <c r="L241" s="41"/>
      <c r="M241" s="191"/>
      <c r="N241" s="192"/>
      <c r="O241" s="66"/>
      <c r="P241" s="66"/>
      <c r="Q241" s="66"/>
      <c r="R241" s="66"/>
      <c r="S241" s="66"/>
      <c r="T241" s="67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9" t="s">
        <v>139</v>
      </c>
      <c r="AU241" s="19" t="s">
        <v>85</v>
      </c>
    </row>
    <row r="242" spans="1:65" s="2" customFormat="1" ht="24.2" customHeight="1">
      <c r="A242" s="36"/>
      <c r="B242" s="37"/>
      <c r="C242" s="237" t="s">
        <v>477</v>
      </c>
      <c r="D242" s="237" t="s">
        <v>356</v>
      </c>
      <c r="E242" s="238" t="s">
        <v>1385</v>
      </c>
      <c r="F242" s="239" t="s">
        <v>1386</v>
      </c>
      <c r="G242" s="240" t="s">
        <v>212</v>
      </c>
      <c r="H242" s="241">
        <v>1</v>
      </c>
      <c r="I242" s="242"/>
      <c r="J242" s="243">
        <f>ROUND(I242*H242,2)</f>
        <v>0</v>
      </c>
      <c r="K242" s="239" t="s">
        <v>21</v>
      </c>
      <c r="L242" s="244"/>
      <c r="M242" s="245" t="s">
        <v>21</v>
      </c>
      <c r="N242" s="246" t="s">
        <v>46</v>
      </c>
      <c r="O242" s="66"/>
      <c r="P242" s="184">
        <f>O242*H242</f>
        <v>0</v>
      </c>
      <c r="Q242" s="184">
        <v>1.8699999999999999E-3</v>
      </c>
      <c r="R242" s="184">
        <f>Q242*H242</f>
        <v>1.8699999999999999E-3</v>
      </c>
      <c r="S242" s="184">
        <v>0</v>
      </c>
      <c r="T242" s="185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6" t="s">
        <v>187</v>
      </c>
      <c r="AT242" s="186" t="s">
        <v>356</v>
      </c>
      <c r="AU242" s="186" t="s">
        <v>85</v>
      </c>
      <c r="AY242" s="19" t="s">
        <v>130</v>
      </c>
      <c r="BE242" s="187">
        <f>IF(N242="základní",J242,0)</f>
        <v>0</v>
      </c>
      <c r="BF242" s="187">
        <f>IF(N242="snížená",J242,0)</f>
        <v>0</v>
      </c>
      <c r="BG242" s="187">
        <f>IF(N242="zákl. přenesená",J242,0)</f>
        <v>0</v>
      </c>
      <c r="BH242" s="187">
        <f>IF(N242="sníž. přenesená",J242,0)</f>
        <v>0</v>
      </c>
      <c r="BI242" s="187">
        <f>IF(N242="nulová",J242,0)</f>
        <v>0</v>
      </c>
      <c r="BJ242" s="19" t="s">
        <v>83</v>
      </c>
      <c r="BK242" s="187">
        <f>ROUND(I242*H242,2)</f>
        <v>0</v>
      </c>
      <c r="BL242" s="19" t="s">
        <v>137</v>
      </c>
      <c r="BM242" s="186" t="s">
        <v>1387</v>
      </c>
    </row>
    <row r="243" spans="1:65" s="2" customFormat="1" ht="24.2" customHeight="1">
      <c r="A243" s="36"/>
      <c r="B243" s="37"/>
      <c r="C243" s="237" t="s">
        <v>481</v>
      </c>
      <c r="D243" s="237" t="s">
        <v>356</v>
      </c>
      <c r="E243" s="238" t="s">
        <v>598</v>
      </c>
      <c r="F243" s="239" t="s">
        <v>599</v>
      </c>
      <c r="G243" s="240" t="s">
        <v>212</v>
      </c>
      <c r="H243" s="241">
        <v>12</v>
      </c>
      <c r="I243" s="242"/>
      <c r="J243" s="243">
        <f>ROUND(I243*H243,2)</f>
        <v>0</v>
      </c>
      <c r="K243" s="239" t="s">
        <v>21</v>
      </c>
      <c r="L243" s="244"/>
      <c r="M243" s="245" t="s">
        <v>21</v>
      </c>
      <c r="N243" s="246" t="s">
        <v>46</v>
      </c>
      <c r="O243" s="66"/>
      <c r="P243" s="184">
        <f>O243*H243</f>
        <v>0</v>
      </c>
      <c r="Q243" s="184">
        <v>3.5999999999999999E-3</v>
      </c>
      <c r="R243" s="184">
        <f>Q243*H243</f>
        <v>4.3200000000000002E-2</v>
      </c>
      <c r="S243" s="184">
        <v>0</v>
      </c>
      <c r="T243" s="185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187</v>
      </c>
      <c r="AT243" s="186" t="s">
        <v>356</v>
      </c>
      <c r="AU243" s="186" t="s">
        <v>85</v>
      </c>
      <c r="AY243" s="19" t="s">
        <v>130</v>
      </c>
      <c r="BE243" s="187">
        <f>IF(N243="základní",J243,0)</f>
        <v>0</v>
      </c>
      <c r="BF243" s="187">
        <f>IF(N243="snížená",J243,0)</f>
        <v>0</v>
      </c>
      <c r="BG243" s="187">
        <f>IF(N243="zákl. přenesená",J243,0)</f>
        <v>0</v>
      </c>
      <c r="BH243" s="187">
        <f>IF(N243="sníž. přenesená",J243,0)</f>
        <v>0</v>
      </c>
      <c r="BI243" s="187">
        <f>IF(N243="nulová",J243,0)</f>
        <v>0</v>
      </c>
      <c r="BJ243" s="19" t="s">
        <v>83</v>
      </c>
      <c r="BK243" s="187">
        <f>ROUND(I243*H243,2)</f>
        <v>0</v>
      </c>
      <c r="BL243" s="19" t="s">
        <v>137</v>
      </c>
      <c r="BM243" s="186" t="s">
        <v>1388</v>
      </c>
    </row>
    <row r="244" spans="1:65" s="2" customFormat="1" ht="49.15" customHeight="1">
      <c r="A244" s="36"/>
      <c r="B244" s="37"/>
      <c r="C244" s="175" t="s">
        <v>486</v>
      </c>
      <c r="D244" s="175" t="s">
        <v>132</v>
      </c>
      <c r="E244" s="176" t="s">
        <v>624</v>
      </c>
      <c r="F244" s="177" t="s">
        <v>625</v>
      </c>
      <c r="G244" s="178" t="s">
        <v>212</v>
      </c>
      <c r="H244" s="179">
        <v>6</v>
      </c>
      <c r="I244" s="180"/>
      <c r="J244" s="181">
        <f>ROUND(I244*H244,2)</f>
        <v>0</v>
      </c>
      <c r="K244" s="177" t="s">
        <v>136</v>
      </c>
      <c r="L244" s="41"/>
      <c r="M244" s="182" t="s">
        <v>21</v>
      </c>
      <c r="N244" s="183" t="s">
        <v>46</v>
      </c>
      <c r="O244" s="66"/>
      <c r="P244" s="184">
        <f>O244*H244</f>
        <v>0</v>
      </c>
      <c r="Q244" s="184">
        <v>1.6199999999999999E-3</v>
      </c>
      <c r="R244" s="184">
        <f>Q244*H244</f>
        <v>9.7199999999999995E-3</v>
      </c>
      <c r="S244" s="184">
        <v>0</v>
      </c>
      <c r="T244" s="185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137</v>
      </c>
      <c r="AT244" s="186" t="s">
        <v>132</v>
      </c>
      <c r="AU244" s="186" t="s">
        <v>85</v>
      </c>
      <c r="AY244" s="19" t="s">
        <v>130</v>
      </c>
      <c r="BE244" s="187">
        <f>IF(N244="základní",J244,0)</f>
        <v>0</v>
      </c>
      <c r="BF244" s="187">
        <f>IF(N244="snížená",J244,0)</f>
        <v>0</v>
      </c>
      <c r="BG244" s="187">
        <f>IF(N244="zákl. přenesená",J244,0)</f>
        <v>0</v>
      </c>
      <c r="BH244" s="187">
        <f>IF(N244="sníž. přenesená",J244,0)</f>
        <v>0</v>
      </c>
      <c r="BI244" s="187">
        <f>IF(N244="nulová",J244,0)</f>
        <v>0</v>
      </c>
      <c r="BJ244" s="19" t="s">
        <v>83</v>
      </c>
      <c r="BK244" s="187">
        <f>ROUND(I244*H244,2)</f>
        <v>0</v>
      </c>
      <c r="BL244" s="19" t="s">
        <v>137</v>
      </c>
      <c r="BM244" s="186" t="s">
        <v>1389</v>
      </c>
    </row>
    <row r="245" spans="1:65" s="2" customFormat="1" ht="11.25">
      <c r="A245" s="36"/>
      <c r="B245" s="37"/>
      <c r="C245" s="38"/>
      <c r="D245" s="188" t="s">
        <v>139</v>
      </c>
      <c r="E245" s="38"/>
      <c r="F245" s="189" t="s">
        <v>627</v>
      </c>
      <c r="G245" s="38"/>
      <c r="H245" s="38"/>
      <c r="I245" s="190"/>
      <c r="J245" s="38"/>
      <c r="K245" s="38"/>
      <c r="L245" s="41"/>
      <c r="M245" s="191"/>
      <c r="N245" s="192"/>
      <c r="O245" s="66"/>
      <c r="P245" s="66"/>
      <c r="Q245" s="66"/>
      <c r="R245" s="66"/>
      <c r="S245" s="66"/>
      <c r="T245" s="67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139</v>
      </c>
      <c r="AU245" s="19" t="s">
        <v>85</v>
      </c>
    </row>
    <row r="246" spans="1:65" s="2" customFormat="1" ht="16.5" customHeight="1">
      <c r="A246" s="36"/>
      <c r="B246" s="37"/>
      <c r="C246" s="237" t="s">
        <v>491</v>
      </c>
      <c r="D246" s="237" t="s">
        <v>356</v>
      </c>
      <c r="E246" s="238" t="s">
        <v>629</v>
      </c>
      <c r="F246" s="239" t="s">
        <v>630</v>
      </c>
      <c r="G246" s="240" t="s">
        <v>212</v>
      </c>
      <c r="H246" s="241">
        <v>6</v>
      </c>
      <c r="I246" s="242"/>
      <c r="J246" s="243">
        <f>ROUND(I246*H246,2)</f>
        <v>0</v>
      </c>
      <c r="K246" s="239" t="s">
        <v>21</v>
      </c>
      <c r="L246" s="244"/>
      <c r="M246" s="245" t="s">
        <v>21</v>
      </c>
      <c r="N246" s="246" t="s">
        <v>46</v>
      </c>
      <c r="O246" s="66"/>
      <c r="P246" s="184">
        <f>O246*H246</f>
        <v>0</v>
      </c>
      <c r="Q246" s="184">
        <v>1.847E-2</v>
      </c>
      <c r="R246" s="184">
        <f>Q246*H246</f>
        <v>0.11082</v>
      </c>
      <c r="S246" s="184">
        <v>0</v>
      </c>
      <c r="T246" s="185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6" t="s">
        <v>187</v>
      </c>
      <c r="AT246" s="186" t="s">
        <v>356</v>
      </c>
      <c r="AU246" s="186" t="s">
        <v>85</v>
      </c>
      <c r="AY246" s="19" t="s">
        <v>130</v>
      </c>
      <c r="BE246" s="187">
        <f>IF(N246="základní",J246,0)</f>
        <v>0</v>
      </c>
      <c r="BF246" s="187">
        <f>IF(N246="snížená",J246,0)</f>
        <v>0</v>
      </c>
      <c r="BG246" s="187">
        <f>IF(N246="zákl. přenesená",J246,0)</f>
        <v>0</v>
      </c>
      <c r="BH246" s="187">
        <f>IF(N246="sníž. přenesená",J246,0)</f>
        <v>0</v>
      </c>
      <c r="BI246" s="187">
        <f>IF(N246="nulová",J246,0)</f>
        <v>0</v>
      </c>
      <c r="BJ246" s="19" t="s">
        <v>83</v>
      </c>
      <c r="BK246" s="187">
        <f>ROUND(I246*H246,2)</f>
        <v>0</v>
      </c>
      <c r="BL246" s="19" t="s">
        <v>137</v>
      </c>
      <c r="BM246" s="186" t="s">
        <v>1390</v>
      </c>
    </row>
    <row r="247" spans="1:65" s="2" customFormat="1" ht="24.2" customHeight="1">
      <c r="A247" s="36"/>
      <c r="B247" s="37"/>
      <c r="C247" s="237" t="s">
        <v>495</v>
      </c>
      <c r="D247" s="237" t="s">
        <v>356</v>
      </c>
      <c r="E247" s="238" t="s">
        <v>691</v>
      </c>
      <c r="F247" s="239" t="s">
        <v>692</v>
      </c>
      <c r="G247" s="240" t="s">
        <v>212</v>
      </c>
      <c r="H247" s="241">
        <v>6</v>
      </c>
      <c r="I247" s="242"/>
      <c r="J247" s="243">
        <f>ROUND(I247*H247,2)</f>
        <v>0</v>
      </c>
      <c r="K247" s="239" t="s">
        <v>21</v>
      </c>
      <c r="L247" s="244"/>
      <c r="M247" s="245" t="s">
        <v>21</v>
      </c>
      <c r="N247" s="246" t="s">
        <v>46</v>
      </c>
      <c r="O247" s="66"/>
      <c r="P247" s="184">
        <f>O247*H247</f>
        <v>0</v>
      </c>
      <c r="Q247" s="184">
        <v>7.3000000000000001E-3</v>
      </c>
      <c r="R247" s="184">
        <f>Q247*H247</f>
        <v>4.3799999999999999E-2</v>
      </c>
      <c r="S247" s="184">
        <v>0</v>
      </c>
      <c r="T247" s="185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187</v>
      </c>
      <c r="AT247" s="186" t="s">
        <v>356</v>
      </c>
      <c r="AU247" s="186" t="s">
        <v>85</v>
      </c>
      <c r="AY247" s="19" t="s">
        <v>130</v>
      </c>
      <c r="BE247" s="187">
        <f>IF(N247="základní",J247,0)</f>
        <v>0</v>
      </c>
      <c r="BF247" s="187">
        <f>IF(N247="snížená",J247,0)</f>
        <v>0</v>
      </c>
      <c r="BG247" s="187">
        <f>IF(N247="zákl. přenesená",J247,0)</f>
        <v>0</v>
      </c>
      <c r="BH247" s="187">
        <f>IF(N247="sníž. přenesená",J247,0)</f>
        <v>0</v>
      </c>
      <c r="BI247" s="187">
        <f>IF(N247="nulová",J247,0)</f>
        <v>0</v>
      </c>
      <c r="BJ247" s="19" t="s">
        <v>83</v>
      </c>
      <c r="BK247" s="187">
        <f>ROUND(I247*H247,2)</f>
        <v>0</v>
      </c>
      <c r="BL247" s="19" t="s">
        <v>137</v>
      </c>
      <c r="BM247" s="186" t="s">
        <v>1391</v>
      </c>
    </row>
    <row r="248" spans="1:65" s="2" customFormat="1" ht="24.2" customHeight="1">
      <c r="A248" s="36"/>
      <c r="B248" s="37"/>
      <c r="C248" s="175" t="s">
        <v>500</v>
      </c>
      <c r="D248" s="175" t="s">
        <v>132</v>
      </c>
      <c r="E248" s="176" t="s">
        <v>664</v>
      </c>
      <c r="F248" s="177" t="s">
        <v>665</v>
      </c>
      <c r="G248" s="178" t="s">
        <v>212</v>
      </c>
      <c r="H248" s="179">
        <v>2</v>
      </c>
      <c r="I248" s="180"/>
      <c r="J248" s="181">
        <f>ROUND(I248*H248,2)</f>
        <v>0</v>
      </c>
      <c r="K248" s="177" t="s">
        <v>136</v>
      </c>
      <c r="L248" s="41"/>
      <c r="M248" s="182" t="s">
        <v>21</v>
      </c>
      <c r="N248" s="183" t="s">
        <v>46</v>
      </c>
      <c r="O248" s="66"/>
      <c r="P248" s="184">
        <f>O248*H248</f>
        <v>0</v>
      </c>
      <c r="Q248" s="184">
        <v>1.3600000000000001E-3</v>
      </c>
      <c r="R248" s="184">
        <f>Q248*H248</f>
        <v>2.7200000000000002E-3</v>
      </c>
      <c r="S248" s="184">
        <v>0</v>
      </c>
      <c r="T248" s="185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6" t="s">
        <v>137</v>
      </c>
      <c r="AT248" s="186" t="s">
        <v>132</v>
      </c>
      <c r="AU248" s="186" t="s">
        <v>85</v>
      </c>
      <c r="AY248" s="19" t="s">
        <v>130</v>
      </c>
      <c r="BE248" s="187">
        <f>IF(N248="základní",J248,0)</f>
        <v>0</v>
      </c>
      <c r="BF248" s="187">
        <f>IF(N248="snížená",J248,0)</f>
        <v>0</v>
      </c>
      <c r="BG248" s="187">
        <f>IF(N248="zákl. přenesená",J248,0)</f>
        <v>0</v>
      </c>
      <c r="BH248" s="187">
        <f>IF(N248="sníž. přenesená",J248,0)</f>
        <v>0</v>
      </c>
      <c r="BI248" s="187">
        <f>IF(N248="nulová",J248,0)</f>
        <v>0</v>
      </c>
      <c r="BJ248" s="19" t="s">
        <v>83</v>
      </c>
      <c r="BK248" s="187">
        <f>ROUND(I248*H248,2)</f>
        <v>0</v>
      </c>
      <c r="BL248" s="19" t="s">
        <v>137</v>
      </c>
      <c r="BM248" s="186" t="s">
        <v>1392</v>
      </c>
    </row>
    <row r="249" spans="1:65" s="2" customFormat="1" ht="11.25">
      <c r="A249" s="36"/>
      <c r="B249" s="37"/>
      <c r="C249" s="38"/>
      <c r="D249" s="188" t="s">
        <v>139</v>
      </c>
      <c r="E249" s="38"/>
      <c r="F249" s="189" t="s">
        <v>667</v>
      </c>
      <c r="G249" s="38"/>
      <c r="H249" s="38"/>
      <c r="I249" s="190"/>
      <c r="J249" s="38"/>
      <c r="K249" s="38"/>
      <c r="L249" s="41"/>
      <c r="M249" s="191"/>
      <c r="N249" s="192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139</v>
      </c>
      <c r="AU249" s="19" t="s">
        <v>85</v>
      </c>
    </row>
    <row r="250" spans="1:65" s="2" customFormat="1" ht="24.2" customHeight="1">
      <c r="A250" s="36"/>
      <c r="B250" s="37"/>
      <c r="C250" s="237" t="s">
        <v>504</v>
      </c>
      <c r="D250" s="237" t="s">
        <v>356</v>
      </c>
      <c r="E250" s="238" t="s">
        <v>669</v>
      </c>
      <c r="F250" s="239" t="s">
        <v>670</v>
      </c>
      <c r="G250" s="240" t="s">
        <v>212</v>
      </c>
      <c r="H250" s="241">
        <v>2</v>
      </c>
      <c r="I250" s="242"/>
      <c r="J250" s="243">
        <f>ROUND(I250*H250,2)</f>
        <v>0</v>
      </c>
      <c r="K250" s="239" t="s">
        <v>21</v>
      </c>
      <c r="L250" s="244"/>
      <c r="M250" s="245" t="s">
        <v>21</v>
      </c>
      <c r="N250" s="246" t="s">
        <v>46</v>
      </c>
      <c r="O250" s="66"/>
      <c r="P250" s="184">
        <f>O250*H250</f>
        <v>0</v>
      </c>
      <c r="Q250" s="184">
        <v>3.7999999999999999E-2</v>
      </c>
      <c r="R250" s="184">
        <f>Q250*H250</f>
        <v>7.5999999999999998E-2</v>
      </c>
      <c r="S250" s="184">
        <v>0</v>
      </c>
      <c r="T250" s="185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6" t="s">
        <v>187</v>
      </c>
      <c r="AT250" s="186" t="s">
        <v>356</v>
      </c>
      <c r="AU250" s="186" t="s">
        <v>85</v>
      </c>
      <c r="AY250" s="19" t="s">
        <v>130</v>
      </c>
      <c r="BE250" s="187">
        <f>IF(N250="základní",J250,0)</f>
        <v>0</v>
      </c>
      <c r="BF250" s="187">
        <f>IF(N250="snížená",J250,0)</f>
        <v>0</v>
      </c>
      <c r="BG250" s="187">
        <f>IF(N250="zákl. přenesená",J250,0)</f>
        <v>0</v>
      </c>
      <c r="BH250" s="187">
        <f>IF(N250="sníž. přenesená",J250,0)</f>
        <v>0</v>
      </c>
      <c r="BI250" s="187">
        <f>IF(N250="nulová",J250,0)</f>
        <v>0</v>
      </c>
      <c r="BJ250" s="19" t="s">
        <v>83</v>
      </c>
      <c r="BK250" s="187">
        <f>ROUND(I250*H250,2)</f>
        <v>0</v>
      </c>
      <c r="BL250" s="19" t="s">
        <v>137</v>
      </c>
      <c r="BM250" s="186" t="s">
        <v>1393</v>
      </c>
    </row>
    <row r="251" spans="1:65" s="2" customFormat="1" ht="16.5" customHeight="1">
      <c r="A251" s="36"/>
      <c r="B251" s="37"/>
      <c r="C251" s="175" t="s">
        <v>509</v>
      </c>
      <c r="D251" s="175" t="s">
        <v>132</v>
      </c>
      <c r="E251" s="176" t="s">
        <v>1394</v>
      </c>
      <c r="F251" s="177" t="s">
        <v>1395</v>
      </c>
      <c r="G251" s="178" t="s">
        <v>243</v>
      </c>
      <c r="H251" s="179">
        <v>412</v>
      </c>
      <c r="I251" s="180"/>
      <c r="J251" s="181">
        <f>ROUND(I251*H251,2)</f>
        <v>0</v>
      </c>
      <c r="K251" s="177" t="s">
        <v>136</v>
      </c>
      <c r="L251" s="41"/>
      <c r="M251" s="182" t="s">
        <v>21</v>
      </c>
      <c r="N251" s="183" t="s">
        <v>46</v>
      </c>
      <c r="O251" s="66"/>
      <c r="P251" s="184">
        <f>O251*H251</f>
        <v>0</v>
      </c>
      <c r="Q251" s="184">
        <v>0</v>
      </c>
      <c r="R251" s="184">
        <f>Q251*H251</f>
        <v>0</v>
      </c>
      <c r="S251" s="184">
        <v>0</v>
      </c>
      <c r="T251" s="185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137</v>
      </c>
      <c r="AT251" s="186" t="s">
        <v>132</v>
      </c>
      <c r="AU251" s="186" t="s">
        <v>85</v>
      </c>
      <c r="AY251" s="19" t="s">
        <v>130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9" t="s">
        <v>83</v>
      </c>
      <c r="BK251" s="187">
        <f>ROUND(I251*H251,2)</f>
        <v>0</v>
      </c>
      <c r="BL251" s="19" t="s">
        <v>137</v>
      </c>
      <c r="BM251" s="186" t="s">
        <v>1396</v>
      </c>
    </row>
    <row r="252" spans="1:65" s="2" customFormat="1" ht="11.25">
      <c r="A252" s="36"/>
      <c r="B252" s="37"/>
      <c r="C252" s="38"/>
      <c r="D252" s="188" t="s">
        <v>139</v>
      </c>
      <c r="E252" s="38"/>
      <c r="F252" s="189" t="s">
        <v>1397</v>
      </c>
      <c r="G252" s="38"/>
      <c r="H252" s="38"/>
      <c r="I252" s="190"/>
      <c r="J252" s="38"/>
      <c r="K252" s="38"/>
      <c r="L252" s="41"/>
      <c r="M252" s="191"/>
      <c r="N252" s="192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139</v>
      </c>
      <c r="AU252" s="19" t="s">
        <v>85</v>
      </c>
    </row>
    <row r="253" spans="1:65" s="2" customFormat="1" ht="24.2" customHeight="1">
      <c r="A253" s="36"/>
      <c r="B253" s="37"/>
      <c r="C253" s="175" t="s">
        <v>513</v>
      </c>
      <c r="D253" s="175" t="s">
        <v>132</v>
      </c>
      <c r="E253" s="176" t="s">
        <v>709</v>
      </c>
      <c r="F253" s="177" t="s">
        <v>710</v>
      </c>
      <c r="G253" s="178" t="s">
        <v>243</v>
      </c>
      <c r="H253" s="179">
        <v>412</v>
      </c>
      <c r="I253" s="180"/>
      <c r="J253" s="181">
        <f>ROUND(I253*H253,2)</f>
        <v>0</v>
      </c>
      <c r="K253" s="177" t="s">
        <v>136</v>
      </c>
      <c r="L253" s="41"/>
      <c r="M253" s="182" t="s">
        <v>21</v>
      </c>
      <c r="N253" s="183" t="s">
        <v>46</v>
      </c>
      <c r="O253" s="66"/>
      <c r="P253" s="184">
        <f>O253*H253</f>
        <v>0</v>
      </c>
      <c r="Q253" s="184">
        <v>0</v>
      </c>
      <c r="R253" s="184">
        <f>Q253*H253</f>
        <v>0</v>
      </c>
      <c r="S253" s="184">
        <v>0</v>
      </c>
      <c r="T253" s="185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137</v>
      </c>
      <c r="AT253" s="186" t="s">
        <v>132</v>
      </c>
      <c r="AU253" s="186" t="s">
        <v>85</v>
      </c>
      <c r="AY253" s="19" t="s">
        <v>130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9" t="s">
        <v>83</v>
      </c>
      <c r="BK253" s="187">
        <f>ROUND(I253*H253,2)</f>
        <v>0</v>
      </c>
      <c r="BL253" s="19" t="s">
        <v>137</v>
      </c>
      <c r="BM253" s="186" t="s">
        <v>1398</v>
      </c>
    </row>
    <row r="254" spans="1:65" s="2" customFormat="1" ht="11.25">
      <c r="A254" s="36"/>
      <c r="B254" s="37"/>
      <c r="C254" s="38"/>
      <c r="D254" s="188" t="s">
        <v>139</v>
      </c>
      <c r="E254" s="38"/>
      <c r="F254" s="189" t="s">
        <v>712</v>
      </c>
      <c r="G254" s="38"/>
      <c r="H254" s="38"/>
      <c r="I254" s="190"/>
      <c r="J254" s="38"/>
      <c r="K254" s="38"/>
      <c r="L254" s="41"/>
      <c r="M254" s="191"/>
      <c r="N254" s="192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139</v>
      </c>
      <c r="AU254" s="19" t="s">
        <v>85</v>
      </c>
    </row>
    <row r="255" spans="1:65" s="2" customFormat="1" ht="55.5" customHeight="1">
      <c r="A255" s="36"/>
      <c r="B255" s="37"/>
      <c r="C255" s="175" t="s">
        <v>517</v>
      </c>
      <c r="D255" s="175" t="s">
        <v>132</v>
      </c>
      <c r="E255" s="176" t="s">
        <v>756</v>
      </c>
      <c r="F255" s="177" t="s">
        <v>757</v>
      </c>
      <c r="G255" s="178" t="s">
        <v>212</v>
      </c>
      <c r="H255" s="179">
        <v>11</v>
      </c>
      <c r="I255" s="180"/>
      <c r="J255" s="181">
        <f>ROUND(I255*H255,2)</f>
        <v>0</v>
      </c>
      <c r="K255" s="177" t="s">
        <v>21</v>
      </c>
      <c r="L255" s="41"/>
      <c r="M255" s="182" t="s">
        <v>21</v>
      </c>
      <c r="N255" s="183" t="s">
        <v>46</v>
      </c>
      <c r="O255" s="66"/>
      <c r="P255" s="184">
        <f>O255*H255</f>
        <v>0</v>
      </c>
      <c r="Q255" s="184">
        <v>0</v>
      </c>
      <c r="R255" s="184">
        <f>Q255*H255</f>
        <v>0</v>
      </c>
      <c r="S255" s="184">
        <v>0</v>
      </c>
      <c r="T255" s="185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6" t="s">
        <v>137</v>
      </c>
      <c r="AT255" s="186" t="s">
        <v>132</v>
      </c>
      <c r="AU255" s="186" t="s">
        <v>85</v>
      </c>
      <c r="AY255" s="19" t="s">
        <v>130</v>
      </c>
      <c r="BE255" s="187">
        <f>IF(N255="základní",J255,0)</f>
        <v>0</v>
      </c>
      <c r="BF255" s="187">
        <f>IF(N255="snížená",J255,0)</f>
        <v>0</v>
      </c>
      <c r="BG255" s="187">
        <f>IF(N255="zákl. přenesená",J255,0)</f>
        <v>0</v>
      </c>
      <c r="BH255" s="187">
        <f>IF(N255="sníž. přenesená",J255,0)</f>
        <v>0</v>
      </c>
      <c r="BI255" s="187">
        <f>IF(N255="nulová",J255,0)</f>
        <v>0</v>
      </c>
      <c r="BJ255" s="19" t="s">
        <v>83</v>
      </c>
      <c r="BK255" s="187">
        <f>ROUND(I255*H255,2)</f>
        <v>0</v>
      </c>
      <c r="BL255" s="19" t="s">
        <v>137</v>
      </c>
      <c r="BM255" s="186" t="s">
        <v>1399</v>
      </c>
    </row>
    <row r="256" spans="1:65" s="2" customFormat="1" ht="55.5" customHeight="1">
      <c r="A256" s="36"/>
      <c r="B256" s="37"/>
      <c r="C256" s="175" t="s">
        <v>522</v>
      </c>
      <c r="D256" s="175" t="s">
        <v>132</v>
      </c>
      <c r="E256" s="176" t="s">
        <v>1400</v>
      </c>
      <c r="F256" s="177" t="s">
        <v>1401</v>
      </c>
      <c r="G256" s="178" t="s">
        <v>212</v>
      </c>
      <c r="H256" s="179">
        <v>1</v>
      </c>
      <c r="I256" s="180"/>
      <c r="J256" s="181">
        <f>ROUND(I256*H256,2)</f>
        <v>0</v>
      </c>
      <c r="K256" s="177" t="s">
        <v>21</v>
      </c>
      <c r="L256" s="41"/>
      <c r="M256" s="182" t="s">
        <v>21</v>
      </c>
      <c r="N256" s="183" t="s">
        <v>46</v>
      </c>
      <c r="O256" s="66"/>
      <c r="P256" s="184">
        <f>O256*H256</f>
        <v>0</v>
      </c>
      <c r="Q256" s="184">
        <v>0</v>
      </c>
      <c r="R256" s="184">
        <f>Q256*H256</f>
        <v>0</v>
      </c>
      <c r="S256" s="184">
        <v>0</v>
      </c>
      <c r="T256" s="185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137</v>
      </c>
      <c r="AT256" s="186" t="s">
        <v>132</v>
      </c>
      <c r="AU256" s="186" t="s">
        <v>85</v>
      </c>
      <c r="AY256" s="19" t="s">
        <v>130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9" t="s">
        <v>83</v>
      </c>
      <c r="BK256" s="187">
        <f>ROUND(I256*H256,2)</f>
        <v>0</v>
      </c>
      <c r="BL256" s="19" t="s">
        <v>137</v>
      </c>
      <c r="BM256" s="186" t="s">
        <v>1402</v>
      </c>
    </row>
    <row r="257" spans="1:65" s="2" customFormat="1" ht="37.9" customHeight="1">
      <c r="A257" s="36"/>
      <c r="B257" s="37"/>
      <c r="C257" s="175" t="s">
        <v>526</v>
      </c>
      <c r="D257" s="175" t="s">
        <v>132</v>
      </c>
      <c r="E257" s="176" t="s">
        <v>1403</v>
      </c>
      <c r="F257" s="177" t="s">
        <v>1404</v>
      </c>
      <c r="G257" s="178" t="s">
        <v>212</v>
      </c>
      <c r="H257" s="179">
        <v>2</v>
      </c>
      <c r="I257" s="180"/>
      <c r="J257" s="181">
        <f>ROUND(I257*H257,2)</f>
        <v>0</v>
      </c>
      <c r="K257" s="177" t="s">
        <v>21</v>
      </c>
      <c r="L257" s="41"/>
      <c r="M257" s="182" t="s">
        <v>21</v>
      </c>
      <c r="N257" s="183" t="s">
        <v>46</v>
      </c>
      <c r="O257" s="66"/>
      <c r="P257" s="184">
        <f>O257*H257</f>
        <v>0</v>
      </c>
      <c r="Q257" s="184">
        <v>0</v>
      </c>
      <c r="R257" s="184">
        <f>Q257*H257</f>
        <v>0</v>
      </c>
      <c r="S257" s="184">
        <v>0</v>
      </c>
      <c r="T257" s="185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137</v>
      </c>
      <c r="AT257" s="186" t="s">
        <v>132</v>
      </c>
      <c r="AU257" s="186" t="s">
        <v>85</v>
      </c>
      <c r="AY257" s="19" t="s">
        <v>130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83</v>
      </c>
      <c r="BK257" s="187">
        <f>ROUND(I257*H257,2)</f>
        <v>0</v>
      </c>
      <c r="BL257" s="19" t="s">
        <v>137</v>
      </c>
      <c r="BM257" s="186" t="s">
        <v>1405</v>
      </c>
    </row>
    <row r="258" spans="1:65" s="2" customFormat="1" ht="16.5" customHeight="1">
      <c r="A258" s="36"/>
      <c r="B258" s="37"/>
      <c r="C258" s="175" t="s">
        <v>530</v>
      </c>
      <c r="D258" s="175" t="s">
        <v>132</v>
      </c>
      <c r="E258" s="176" t="s">
        <v>774</v>
      </c>
      <c r="F258" s="177" t="s">
        <v>775</v>
      </c>
      <c r="G258" s="178" t="s">
        <v>212</v>
      </c>
      <c r="H258" s="179">
        <v>12</v>
      </c>
      <c r="I258" s="180"/>
      <c r="J258" s="181">
        <f>ROUND(I258*H258,2)</f>
        <v>0</v>
      </c>
      <c r="K258" s="177" t="s">
        <v>136</v>
      </c>
      <c r="L258" s="41"/>
      <c r="M258" s="182" t="s">
        <v>21</v>
      </c>
      <c r="N258" s="183" t="s">
        <v>46</v>
      </c>
      <c r="O258" s="66"/>
      <c r="P258" s="184">
        <f>O258*H258</f>
        <v>0</v>
      </c>
      <c r="Q258" s="184">
        <v>6.3829999999999998E-2</v>
      </c>
      <c r="R258" s="184">
        <f>Q258*H258</f>
        <v>0.76595999999999997</v>
      </c>
      <c r="S258" s="184">
        <v>0</v>
      </c>
      <c r="T258" s="185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6" t="s">
        <v>137</v>
      </c>
      <c r="AT258" s="186" t="s">
        <v>132</v>
      </c>
      <c r="AU258" s="186" t="s">
        <v>85</v>
      </c>
      <c r="AY258" s="19" t="s">
        <v>130</v>
      </c>
      <c r="BE258" s="187">
        <f>IF(N258="základní",J258,0)</f>
        <v>0</v>
      </c>
      <c r="BF258" s="187">
        <f>IF(N258="snížená",J258,0)</f>
        <v>0</v>
      </c>
      <c r="BG258" s="187">
        <f>IF(N258="zákl. přenesená",J258,0)</f>
        <v>0</v>
      </c>
      <c r="BH258" s="187">
        <f>IF(N258="sníž. přenesená",J258,0)</f>
        <v>0</v>
      </c>
      <c r="BI258" s="187">
        <f>IF(N258="nulová",J258,0)</f>
        <v>0</v>
      </c>
      <c r="BJ258" s="19" t="s">
        <v>83</v>
      </c>
      <c r="BK258" s="187">
        <f>ROUND(I258*H258,2)</f>
        <v>0</v>
      </c>
      <c r="BL258" s="19" t="s">
        <v>137</v>
      </c>
      <c r="BM258" s="186" t="s">
        <v>1406</v>
      </c>
    </row>
    <row r="259" spans="1:65" s="2" customFormat="1" ht="11.25">
      <c r="A259" s="36"/>
      <c r="B259" s="37"/>
      <c r="C259" s="38"/>
      <c r="D259" s="188" t="s">
        <v>139</v>
      </c>
      <c r="E259" s="38"/>
      <c r="F259" s="189" t="s">
        <v>777</v>
      </c>
      <c r="G259" s="38"/>
      <c r="H259" s="38"/>
      <c r="I259" s="190"/>
      <c r="J259" s="38"/>
      <c r="K259" s="38"/>
      <c r="L259" s="41"/>
      <c r="M259" s="191"/>
      <c r="N259" s="192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139</v>
      </c>
      <c r="AU259" s="19" t="s">
        <v>85</v>
      </c>
    </row>
    <row r="260" spans="1:65" s="2" customFormat="1" ht="21.75" customHeight="1">
      <c r="A260" s="36"/>
      <c r="B260" s="37"/>
      <c r="C260" s="237" t="s">
        <v>536</v>
      </c>
      <c r="D260" s="237" t="s">
        <v>356</v>
      </c>
      <c r="E260" s="238" t="s">
        <v>779</v>
      </c>
      <c r="F260" s="239" t="s">
        <v>780</v>
      </c>
      <c r="G260" s="240" t="s">
        <v>212</v>
      </c>
      <c r="H260" s="241">
        <v>12</v>
      </c>
      <c r="I260" s="242"/>
      <c r="J260" s="243">
        <f>ROUND(I260*H260,2)</f>
        <v>0</v>
      </c>
      <c r="K260" s="239" t="s">
        <v>21</v>
      </c>
      <c r="L260" s="244"/>
      <c r="M260" s="245" t="s">
        <v>21</v>
      </c>
      <c r="N260" s="246" t="s">
        <v>46</v>
      </c>
      <c r="O260" s="66"/>
      <c r="P260" s="184">
        <f>O260*H260</f>
        <v>0</v>
      </c>
      <c r="Q260" s="184">
        <v>3.2000000000000002E-3</v>
      </c>
      <c r="R260" s="184">
        <f>Q260*H260</f>
        <v>3.8400000000000004E-2</v>
      </c>
      <c r="S260" s="184">
        <v>0</v>
      </c>
      <c r="T260" s="185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187</v>
      </c>
      <c r="AT260" s="186" t="s">
        <v>356</v>
      </c>
      <c r="AU260" s="186" t="s">
        <v>85</v>
      </c>
      <c r="AY260" s="19" t="s">
        <v>130</v>
      </c>
      <c r="BE260" s="187">
        <f>IF(N260="základní",J260,0)</f>
        <v>0</v>
      </c>
      <c r="BF260" s="187">
        <f>IF(N260="snížená",J260,0)</f>
        <v>0</v>
      </c>
      <c r="BG260" s="187">
        <f>IF(N260="zákl. přenesená",J260,0)</f>
        <v>0</v>
      </c>
      <c r="BH260" s="187">
        <f>IF(N260="sníž. přenesená",J260,0)</f>
        <v>0</v>
      </c>
      <c r="BI260" s="187">
        <f>IF(N260="nulová",J260,0)</f>
        <v>0</v>
      </c>
      <c r="BJ260" s="19" t="s">
        <v>83</v>
      </c>
      <c r="BK260" s="187">
        <f>ROUND(I260*H260,2)</f>
        <v>0</v>
      </c>
      <c r="BL260" s="19" t="s">
        <v>137</v>
      </c>
      <c r="BM260" s="186" t="s">
        <v>1407</v>
      </c>
    </row>
    <row r="261" spans="1:65" s="2" customFormat="1" ht="16.5" customHeight="1">
      <c r="A261" s="36"/>
      <c r="B261" s="37"/>
      <c r="C261" s="237" t="s">
        <v>213</v>
      </c>
      <c r="D261" s="237" t="s">
        <v>356</v>
      </c>
      <c r="E261" s="238" t="s">
        <v>783</v>
      </c>
      <c r="F261" s="239" t="s">
        <v>784</v>
      </c>
      <c r="G261" s="240" t="s">
        <v>212</v>
      </c>
      <c r="H261" s="241">
        <v>12</v>
      </c>
      <c r="I261" s="242"/>
      <c r="J261" s="243">
        <f>ROUND(I261*H261,2)</f>
        <v>0</v>
      </c>
      <c r="K261" s="239" t="s">
        <v>21</v>
      </c>
      <c r="L261" s="244"/>
      <c r="M261" s="245" t="s">
        <v>21</v>
      </c>
      <c r="N261" s="246" t="s">
        <v>46</v>
      </c>
      <c r="O261" s="66"/>
      <c r="P261" s="184">
        <f>O261*H261</f>
        <v>0</v>
      </c>
      <c r="Q261" s="184">
        <v>6.0000000000000001E-3</v>
      </c>
      <c r="R261" s="184">
        <f>Q261*H261</f>
        <v>7.2000000000000008E-2</v>
      </c>
      <c r="S261" s="184">
        <v>0</v>
      </c>
      <c r="T261" s="185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187</v>
      </c>
      <c r="AT261" s="186" t="s">
        <v>356</v>
      </c>
      <c r="AU261" s="186" t="s">
        <v>85</v>
      </c>
      <c r="AY261" s="19" t="s">
        <v>130</v>
      </c>
      <c r="BE261" s="187">
        <f>IF(N261="základní",J261,0)</f>
        <v>0</v>
      </c>
      <c r="BF261" s="187">
        <f>IF(N261="snížená",J261,0)</f>
        <v>0</v>
      </c>
      <c r="BG261" s="187">
        <f>IF(N261="zákl. přenesená",J261,0)</f>
        <v>0</v>
      </c>
      <c r="BH261" s="187">
        <f>IF(N261="sníž. přenesená",J261,0)</f>
        <v>0</v>
      </c>
      <c r="BI261" s="187">
        <f>IF(N261="nulová",J261,0)</f>
        <v>0</v>
      </c>
      <c r="BJ261" s="19" t="s">
        <v>83</v>
      </c>
      <c r="BK261" s="187">
        <f>ROUND(I261*H261,2)</f>
        <v>0</v>
      </c>
      <c r="BL261" s="19" t="s">
        <v>137</v>
      </c>
      <c r="BM261" s="186" t="s">
        <v>1408</v>
      </c>
    </row>
    <row r="262" spans="1:65" s="2" customFormat="1" ht="16.5" customHeight="1">
      <c r="A262" s="36"/>
      <c r="B262" s="37"/>
      <c r="C262" s="175" t="s">
        <v>546</v>
      </c>
      <c r="D262" s="175" t="s">
        <v>132</v>
      </c>
      <c r="E262" s="176" t="s">
        <v>787</v>
      </c>
      <c r="F262" s="177" t="s">
        <v>788</v>
      </c>
      <c r="G262" s="178" t="s">
        <v>212</v>
      </c>
      <c r="H262" s="179">
        <v>2</v>
      </c>
      <c r="I262" s="180"/>
      <c r="J262" s="181">
        <f>ROUND(I262*H262,2)</f>
        <v>0</v>
      </c>
      <c r="K262" s="177" t="s">
        <v>136</v>
      </c>
      <c r="L262" s="41"/>
      <c r="M262" s="182" t="s">
        <v>21</v>
      </c>
      <c r="N262" s="183" t="s">
        <v>46</v>
      </c>
      <c r="O262" s="66"/>
      <c r="P262" s="184">
        <f>O262*H262</f>
        <v>0</v>
      </c>
      <c r="Q262" s="184">
        <v>0.12303</v>
      </c>
      <c r="R262" s="184">
        <f>Q262*H262</f>
        <v>0.24606</v>
      </c>
      <c r="S262" s="184">
        <v>0</v>
      </c>
      <c r="T262" s="185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6" t="s">
        <v>137</v>
      </c>
      <c r="AT262" s="186" t="s">
        <v>132</v>
      </c>
      <c r="AU262" s="186" t="s">
        <v>85</v>
      </c>
      <c r="AY262" s="19" t="s">
        <v>130</v>
      </c>
      <c r="BE262" s="187">
        <f>IF(N262="základní",J262,0)</f>
        <v>0</v>
      </c>
      <c r="BF262" s="187">
        <f>IF(N262="snížená",J262,0)</f>
        <v>0</v>
      </c>
      <c r="BG262" s="187">
        <f>IF(N262="zákl. přenesená",J262,0)</f>
        <v>0</v>
      </c>
      <c r="BH262" s="187">
        <f>IF(N262="sníž. přenesená",J262,0)</f>
        <v>0</v>
      </c>
      <c r="BI262" s="187">
        <f>IF(N262="nulová",J262,0)</f>
        <v>0</v>
      </c>
      <c r="BJ262" s="19" t="s">
        <v>83</v>
      </c>
      <c r="BK262" s="187">
        <f>ROUND(I262*H262,2)</f>
        <v>0</v>
      </c>
      <c r="BL262" s="19" t="s">
        <v>137</v>
      </c>
      <c r="BM262" s="186" t="s">
        <v>1409</v>
      </c>
    </row>
    <row r="263" spans="1:65" s="2" customFormat="1" ht="11.25">
      <c r="A263" s="36"/>
      <c r="B263" s="37"/>
      <c r="C263" s="38"/>
      <c r="D263" s="188" t="s">
        <v>139</v>
      </c>
      <c r="E263" s="38"/>
      <c r="F263" s="189" t="s">
        <v>790</v>
      </c>
      <c r="G263" s="38"/>
      <c r="H263" s="38"/>
      <c r="I263" s="190"/>
      <c r="J263" s="38"/>
      <c r="K263" s="38"/>
      <c r="L263" s="41"/>
      <c r="M263" s="191"/>
      <c r="N263" s="192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139</v>
      </c>
      <c r="AU263" s="19" t="s">
        <v>85</v>
      </c>
    </row>
    <row r="264" spans="1:65" s="2" customFormat="1" ht="16.5" customHeight="1">
      <c r="A264" s="36"/>
      <c r="B264" s="37"/>
      <c r="C264" s="237" t="s">
        <v>551</v>
      </c>
      <c r="D264" s="237" t="s">
        <v>356</v>
      </c>
      <c r="E264" s="238" t="s">
        <v>792</v>
      </c>
      <c r="F264" s="239" t="s">
        <v>793</v>
      </c>
      <c r="G264" s="240" t="s">
        <v>212</v>
      </c>
      <c r="H264" s="241">
        <v>2</v>
      </c>
      <c r="I264" s="242"/>
      <c r="J264" s="243">
        <f>ROUND(I264*H264,2)</f>
        <v>0</v>
      </c>
      <c r="K264" s="239" t="s">
        <v>21</v>
      </c>
      <c r="L264" s="244"/>
      <c r="M264" s="245" t="s">
        <v>21</v>
      </c>
      <c r="N264" s="246" t="s">
        <v>46</v>
      </c>
      <c r="O264" s="66"/>
      <c r="P264" s="184">
        <f>O264*H264</f>
        <v>0</v>
      </c>
      <c r="Q264" s="184">
        <v>0</v>
      </c>
      <c r="R264" s="184">
        <f>Q264*H264</f>
        <v>0</v>
      </c>
      <c r="S264" s="184">
        <v>0</v>
      </c>
      <c r="T264" s="185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6" t="s">
        <v>187</v>
      </c>
      <c r="AT264" s="186" t="s">
        <v>356</v>
      </c>
      <c r="AU264" s="186" t="s">
        <v>85</v>
      </c>
      <c r="AY264" s="19" t="s">
        <v>130</v>
      </c>
      <c r="BE264" s="187">
        <f>IF(N264="základní",J264,0)</f>
        <v>0</v>
      </c>
      <c r="BF264" s="187">
        <f>IF(N264="snížená",J264,0)</f>
        <v>0</v>
      </c>
      <c r="BG264" s="187">
        <f>IF(N264="zákl. přenesená",J264,0)</f>
        <v>0</v>
      </c>
      <c r="BH264" s="187">
        <f>IF(N264="sníž. přenesená",J264,0)</f>
        <v>0</v>
      </c>
      <c r="BI264" s="187">
        <f>IF(N264="nulová",J264,0)</f>
        <v>0</v>
      </c>
      <c r="BJ264" s="19" t="s">
        <v>83</v>
      </c>
      <c r="BK264" s="187">
        <f>ROUND(I264*H264,2)</f>
        <v>0</v>
      </c>
      <c r="BL264" s="19" t="s">
        <v>137</v>
      </c>
      <c r="BM264" s="186" t="s">
        <v>1410</v>
      </c>
    </row>
    <row r="265" spans="1:65" s="2" customFormat="1" ht="16.5" customHeight="1">
      <c r="A265" s="36"/>
      <c r="B265" s="37"/>
      <c r="C265" s="237" t="s">
        <v>556</v>
      </c>
      <c r="D265" s="237" t="s">
        <v>356</v>
      </c>
      <c r="E265" s="238" t="s">
        <v>796</v>
      </c>
      <c r="F265" s="239" t="s">
        <v>797</v>
      </c>
      <c r="G265" s="240" t="s">
        <v>212</v>
      </c>
      <c r="H265" s="241">
        <v>2</v>
      </c>
      <c r="I265" s="242"/>
      <c r="J265" s="243">
        <f>ROUND(I265*H265,2)</f>
        <v>0</v>
      </c>
      <c r="K265" s="239" t="s">
        <v>21</v>
      </c>
      <c r="L265" s="244"/>
      <c r="M265" s="245" t="s">
        <v>21</v>
      </c>
      <c r="N265" s="246" t="s">
        <v>46</v>
      </c>
      <c r="O265" s="66"/>
      <c r="P265" s="184">
        <f>O265*H265</f>
        <v>0</v>
      </c>
      <c r="Q265" s="184">
        <v>1.0000000000000001E-5</v>
      </c>
      <c r="R265" s="184">
        <f>Q265*H265</f>
        <v>2.0000000000000002E-5</v>
      </c>
      <c r="S265" s="184">
        <v>0</v>
      </c>
      <c r="T265" s="185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187</v>
      </c>
      <c r="AT265" s="186" t="s">
        <v>356</v>
      </c>
      <c r="AU265" s="186" t="s">
        <v>85</v>
      </c>
      <c r="AY265" s="19" t="s">
        <v>130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9" t="s">
        <v>83</v>
      </c>
      <c r="BK265" s="187">
        <f>ROUND(I265*H265,2)</f>
        <v>0</v>
      </c>
      <c r="BL265" s="19" t="s">
        <v>137</v>
      </c>
      <c r="BM265" s="186" t="s">
        <v>1411</v>
      </c>
    </row>
    <row r="266" spans="1:65" s="2" customFormat="1" ht="16.5" customHeight="1">
      <c r="A266" s="36"/>
      <c r="B266" s="37"/>
      <c r="C266" s="175" t="s">
        <v>560</v>
      </c>
      <c r="D266" s="175" t="s">
        <v>132</v>
      </c>
      <c r="E266" s="176" t="s">
        <v>800</v>
      </c>
      <c r="F266" s="177" t="s">
        <v>801</v>
      </c>
      <c r="G266" s="178" t="s">
        <v>212</v>
      </c>
      <c r="H266" s="179">
        <v>2</v>
      </c>
      <c r="I266" s="180"/>
      <c r="J266" s="181">
        <f>ROUND(I266*H266,2)</f>
        <v>0</v>
      </c>
      <c r="K266" s="177" t="s">
        <v>136</v>
      </c>
      <c r="L266" s="41"/>
      <c r="M266" s="182" t="s">
        <v>21</v>
      </c>
      <c r="N266" s="183" t="s">
        <v>46</v>
      </c>
      <c r="O266" s="66"/>
      <c r="P266" s="184">
        <f>O266*H266</f>
        <v>0</v>
      </c>
      <c r="Q266" s="184">
        <v>0.32906000000000002</v>
      </c>
      <c r="R266" s="184">
        <f>Q266*H266</f>
        <v>0.65812000000000004</v>
      </c>
      <c r="S266" s="184">
        <v>0</v>
      </c>
      <c r="T266" s="185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6" t="s">
        <v>137</v>
      </c>
      <c r="AT266" s="186" t="s">
        <v>132</v>
      </c>
      <c r="AU266" s="186" t="s">
        <v>85</v>
      </c>
      <c r="AY266" s="19" t="s">
        <v>130</v>
      </c>
      <c r="BE266" s="187">
        <f>IF(N266="základní",J266,0)</f>
        <v>0</v>
      </c>
      <c r="BF266" s="187">
        <f>IF(N266="snížená",J266,0)</f>
        <v>0</v>
      </c>
      <c r="BG266" s="187">
        <f>IF(N266="zákl. přenesená",J266,0)</f>
        <v>0</v>
      </c>
      <c r="BH266" s="187">
        <f>IF(N266="sníž. přenesená",J266,0)</f>
        <v>0</v>
      </c>
      <c r="BI266" s="187">
        <f>IF(N266="nulová",J266,0)</f>
        <v>0</v>
      </c>
      <c r="BJ266" s="19" t="s">
        <v>83</v>
      </c>
      <c r="BK266" s="187">
        <f>ROUND(I266*H266,2)</f>
        <v>0</v>
      </c>
      <c r="BL266" s="19" t="s">
        <v>137</v>
      </c>
      <c r="BM266" s="186" t="s">
        <v>1412</v>
      </c>
    </row>
    <row r="267" spans="1:65" s="2" customFormat="1" ht="11.25">
      <c r="A267" s="36"/>
      <c r="B267" s="37"/>
      <c r="C267" s="38"/>
      <c r="D267" s="188" t="s">
        <v>139</v>
      </c>
      <c r="E267" s="38"/>
      <c r="F267" s="189" t="s">
        <v>803</v>
      </c>
      <c r="G267" s="38"/>
      <c r="H267" s="38"/>
      <c r="I267" s="190"/>
      <c r="J267" s="38"/>
      <c r="K267" s="38"/>
      <c r="L267" s="41"/>
      <c r="M267" s="191"/>
      <c r="N267" s="192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139</v>
      </c>
      <c r="AU267" s="19" t="s">
        <v>85</v>
      </c>
    </row>
    <row r="268" spans="1:65" s="2" customFormat="1" ht="16.5" customHeight="1">
      <c r="A268" s="36"/>
      <c r="B268" s="37"/>
      <c r="C268" s="237" t="s">
        <v>564</v>
      </c>
      <c r="D268" s="237" t="s">
        <v>356</v>
      </c>
      <c r="E268" s="238" t="s">
        <v>805</v>
      </c>
      <c r="F268" s="239" t="s">
        <v>806</v>
      </c>
      <c r="G268" s="240" t="s">
        <v>212</v>
      </c>
      <c r="H268" s="241">
        <v>2</v>
      </c>
      <c r="I268" s="242"/>
      <c r="J268" s="243">
        <f>ROUND(I268*H268,2)</f>
        <v>0</v>
      </c>
      <c r="K268" s="239" t="s">
        <v>21</v>
      </c>
      <c r="L268" s="244"/>
      <c r="M268" s="245" t="s">
        <v>21</v>
      </c>
      <c r="N268" s="246" t="s">
        <v>46</v>
      </c>
      <c r="O268" s="66"/>
      <c r="P268" s="184">
        <f>O268*H268</f>
        <v>0</v>
      </c>
      <c r="Q268" s="184">
        <v>2.1000000000000001E-2</v>
      </c>
      <c r="R268" s="184">
        <f>Q268*H268</f>
        <v>4.2000000000000003E-2</v>
      </c>
      <c r="S268" s="184">
        <v>0</v>
      </c>
      <c r="T268" s="185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187</v>
      </c>
      <c r="AT268" s="186" t="s">
        <v>356</v>
      </c>
      <c r="AU268" s="186" t="s">
        <v>85</v>
      </c>
      <c r="AY268" s="19" t="s">
        <v>130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83</v>
      </c>
      <c r="BK268" s="187">
        <f>ROUND(I268*H268,2)</f>
        <v>0</v>
      </c>
      <c r="BL268" s="19" t="s">
        <v>137</v>
      </c>
      <c r="BM268" s="186" t="s">
        <v>1413</v>
      </c>
    </row>
    <row r="269" spans="1:65" s="2" customFormat="1" ht="21.75" customHeight="1">
      <c r="A269" s="36"/>
      <c r="B269" s="37"/>
      <c r="C269" s="237" t="s">
        <v>568</v>
      </c>
      <c r="D269" s="237" t="s">
        <v>356</v>
      </c>
      <c r="E269" s="238" t="s">
        <v>809</v>
      </c>
      <c r="F269" s="239" t="s">
        <v>1414</v>
      </c>
      <c r="G269" s="240" t="s">
        <v>212</v>
      </c>
      <c r="H269" s="241">
        <v>2</v>
      </c>
      <c r="I269" s="242"/>
      <c r="J269" s="243">
        <f>ROUND(I269*H269,2)</f>
        <v>0</v>
      </c>
      <c r="K269" s="239" t="s">
        <v>21</v>
      </c>
      <c r="L269" s="244"/>
      <c r="M269" s="245" t="s">
        <v>21</v>
      </c>
      <c r="N269" s="246" t="s">
        <v>46</v>
      </c>
      <c r="O269" s="66"/>
      <c r="P269" s="184">
        <f>O269*H269</f>
        <v>0</v>
      </c>
      <c r="Q269" s="184">
        <v>1E-3</v>
      </c>
      <c r="R269" s="184">
        <f>Q269*H269</f>
        <v>2E-3</v>
      </c>
      <c r="S269" s="184">
        <v>0</v>
      </c>
      <c r="T269" s="185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6" t="s">
        <v>187</v>
      </c>
      <c r="AT269" s="186" t="s">
        <v>356</v>
      </c>
      <c r="AU269" s="186" t="s">
        <v>85</v>
      </c>
      <c r="AY269" s="19" t="s">
        <v>130</v>
      </c>
      <c r="BE269" s="187">
        <f>IF(N269="základní",J269,0)</f>
        <v>0</v>
      </c>
      <c r="BF269" s="187">
        <f>IF(N269="snížená",J269,0)</f>
        <v>0</v>
      </c>
      <c r="BG269" s="187">
        <f>IF(N269="zákl. přenesená",J269,0)</f>
        <v>0</v>
      </c>
      <c r="BH269" s="187">
        <f>IF(N269="sníž. přenesená",J269,0)</f>
        <v>0</v>
      </c>
      <c r="BI269" s="187">
        <f>IF(N269="nulová",J269,0)</f>
        <v>0</v>
      </c>
      <c r="BJ269" s="19" t="s">
        <v>83</v>
      </c>
      <c r="BK269" s="187">
        <f>ROUND(I269*H269,2)</f>
        <v>0</v>
      </c>
      <c r="BL269" s="19" t="s">
        <v>137</v>
      </c>
      <c r="BM269" s="186" t="s">
        <v>1415</v>
      </c>
    </row>
    <row r="270" spans="1:65" s="2" customFormat="1" ht="33" customHeight="1">
      <c r="A270" s="36"/>
      <c r="B270" s="37"/>
      <c r="C270" s="175" t="s">
        <v>572</v>
      </c>
      <c r="D270" s="175" t="s">
        <v>132</v>
      </c>
      <c r="E270" s="176" t="s">
        <v>831</v>
      </c>
      <c r="F270" s="177" t="s">
        <v>832</v>
      </c>
      <c r="G270" s="178" t="s">
        <v>212</v>
      </c>
      <c r="H270" s="179">
        <v>3</v>
      </c>
      <c r="I270" s="180"/>
      <c r="J270" s="181">
        <f>ROUND(I270*H270,2)</f>
        <v>0</v>
      </c>
      <c r="K270" s="177" t="s">
        <v>136</v>
      </c>
      <c r="L270" s="41"/>
      <c r="M270" s="182" t="s">
        <v>21</v>
      </c>
      <c r="N270" s="183" t="s">
        <v>46</v>
      </c>
      <c r="O270" s="66"/>
      <c r="P270" s="184">
        <f>O270*H270</f>
        <v>0</v>
      </c>
      <c r="Q270" s="184">
        <v>1.6000000000000001E-4</v>
      </c>
      <c r="R270" s="184">
        <f>Q270*H270</f>
        <v>4.8000000000000007E-4</v>
      </c>
      <c r="S270" s="184">
        <v>0</v>
      </c>
      <c r="T270" s="185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6" t="s">
        <v>137</v>
      </c>
      <c r="AT270" s="186" t="s">
        <v>132</v>
      </c>
      <c r="AU270" s="186" t="s">
        <v>85</v>
      </c>
      <c r="AY270" s="19" t="s">
        <v>130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9" t="s">
        <v>83</v>
      </c>
      <c r="BK270" s="187">
        <f>ROUND(I270*H270,2)</f>
        <v>0</v>
      </c>
      <c r="BL270" s="19" t="s">
        <v>137</v>
      </c>
      <c r="BM270" s="186" t="s">
        <v>1416</v>
      </c>
    </row>
    <row r="271" spans="1:65" s="2" customFormat="1" ht="11.25">
      <c r="A271" s="36"/>
      <c r="B271" s="37"/>
      <c r="C271" s="38"/>
      <c r="D271" s="188" t="s">
        <v>139</v>
      </c>
      <c r="E271" s="38"/>
      <c r="F271" s="189" t="s">
        <v>834</v>
      </c>
      <c r="G271" s="38"/>
      <c r="H271" s="38"/>
      <c r="I271" s="190"/>
      <c r="J271" s="38"/>
      <c r="K271" s="38"/>
      <c r="L271" s="41"/>
      <c r="M271" s="191"/>
      <c r="N271" s="192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139</v>
      </c>
      <c r="AU271" s="19" t="s">
        <v>85</v>
      </c>
    </row>
    <row r="272" spans="1:65" s="2" customFormat="1" ht="24.2" customHeight="1">
      <c r="A272" s="36"/>
      <c r="B272" s="37"/>
      <c r="C272" s="237" t="s">
        <v>576</v>
      </c>
      <c r="D272" s="237" t="s">
        <v>356</v>
      </c>
      <c r="E272" s="238" t="s">
        <v>836</v>
      </c>
      <c r="F272" s="239" t="s">
        <v>837</v>
      </c>
      <c r="G272" s="240" t="s">
        <v>212</v>
      </c>
      <c r="H272" s="241">
        <v>3</v>
      </c>
      <c r="I272" s="242"/>
      <c r="J272" s="243">
        <f>ROUND(I272*H272,2)</f>
        <v>0</v>
      </c>
      <c r="K272" s="239" t="s">
        <v>21</v>
      </c>
      <c r="L272" s="244"/>
      <c r="M272" s="245" t="s">
        <v>21</v>
      </c>
      <c r="N272" s="246" t="s">
        <v>46</v>
      </c>
      <c r="O272" s="66"/>
      <c r="P272" s="184">
        <f>O272*H272</f>
        <v>0</v>
      </c>
      <c r="Q272" s="184">
        <v>8.8000000000000005E-3</v>
      </c>
      <c r="R272" s="184">
        <f>Q272*H272</f>
        <v>2.64E-2</v>
      </c>
      <c r="S272" s="184">
        <v>0</v>
      </c>
      <c r="T272" s="185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6" t="s">
        <v>187</v>
      </c>
      <c r="AT272" s="186" t="s">
        <v>356</v>
      </c>
      <c r="AU272" s="186" t="s">
        <v>85</v>
      </c>
      <c r="AY272" s="19" t="s">
        <v>130</v>
      </c>
      <c r="BE272" s="187">
        <f>IF(N272="základní",J272,0)</f>
        <v>0</v>
      </c>
      <c r="BF272" s="187">
        <f>IF(N272="snížená",J272,0)</f>
        <v>0</v>
      </c>
      <c r="BG272" s="187">
        <f>IF(N272="zákl. přenesená",J272,0)</f>
        <v>0</v>
      </c>
      <c r="BH272" s="187">
        <f>IF(N272="sníž. přenesená",J272,0)</f>
        <v>0</v>
      </c>
      <c r="BI272" s="187">
        <f>IF(N272="nulová",J272,0)</f>
        <v>0</v>
      </c>
      <c r="BJ272" s="19" t="s">
        <v>83</v>
      </c>
      <c r="BK272" s="187">
        <f>ROUND(I272*H272,2)</f>
        <v>0</v>
      </c>
      <c r="BL272" s="19" t="s">
        <v>137</v>
      </c>
      <c r="BM272" s="186" t="s">
        <v>1417</v>
      </c>
    </row>
    <row r="273" spans="1:65" s="12" customFormat="1" ht="22.9" customHeight="1">
      <c r="B273" s="159"/>
      <c r="C273" s="160"/>
      <c r="D273" s="161" t="s">
        <v>74</v>
      </c>
      <c r="E273" s="173" t="s">
        <v>195</v>
      </c>
      <c r="F273" s="173" t="s">
        <v>870</v>
      </c>
      <c r="G273" s="160"/>
      <c r="H273" s="160"/>
      <c r="I273" s="163"/>
      <c r="J273" s="174">
        <f>BK273</f>
        <v>0</v>
      </c>
      <c r="K273" s="160"/>
      <c r="L273" s="165"/>
      <c r="M273" s="166"/>
      <c r="N273" s="167"/>
      <c r="O273" s="167"/>
      <c r="P273" s="168">
        <f>SUM(P274:P280)</f>
        <v>0</v>
      </c>
      <c r="Q273" s="167"/>
      <c r="R273" s="168">
        <f>SUM(R274:R280)</f>
        <v>0</v>
      </c>
      <c r="S273" s="167"/>
      <c r="T273" s="169">
        <f>SUM(T274:T280)</f>
        <v>0</v>
      </c>
      <c r="AR273" s="170" t="s">
        <v>83</v>
      </c>
      <c r="AT273" s="171" t="s">
        <v>74</v>
      </c>
      <c r="AU273" s="171" t="s">
        <v>83</v>
      </c>
      <c r="AY273" s="170" t="s">
        <v>130</v>
      </c>
      <c r="BK273" s="172">
        <f>SUM(BK274:BK280)</f>
        <v>0</v>
      </c>
    </row>
    <row r="274" spans="1:65" s="2" customFormat="1" ht="21.75" customHeight="1">
      <c r="A274" s="36"/>
      <c r="B274" s="37"/>
      <c r="C274" s="175" t="s">
        <v>580</v>
      </c>
      <c r="D274" s="175" t="s">
        <v>132</v>
      </c>
      <c r="E274" s="176" t="s">
        <v>872</v>
      </c>
      <c r="F274" s="177" t="s">
        <v>873</v>
      </c>
      <c r="G274" s="178" t="s">
        <v>243</v>
      </c>
      <c r="H274" s="179">
        <v>9.6</v>
      </c>
      <c r="I274" s="180"/>
      <c r="J274" s="181">
        <f>ROUND(I274*H274,2)</f>
        <v>0</v>
      </c>
      <c r="K274" s="177" t="s">
        <v>21</v>
      </c>
      <c r="L274" s="41"/>
      <c r="M274" s="182" t="s">
        <v>21</v>
      </c>
      <c r="N274" s="183" t="s">
        <v>46</v>
      </c>
      <c r="O274" s="66"/>
      <c r="P274" s="184">
        <f>O274*H274</f>
        <v>0</v>
      </c>
      <c r="Q274" s="184">
        <v>0</v>
      </c>
      <c r="R274" s="184">
        <f>Q274*H274</f>
        <v>0</v>
      </c>
      <c r="S274" s="184">
        <v>0</v>
      </c>
      <c r="T274" s="185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6" t="s">
        <v>137</v>
      </c>
      <c r="AT274" s="186" t="s">
        <v>132</v>
      </c>
      <c r="AU274" s="186" t="s">
        <v>85</v>
      </c>
      <c r="AY274" s="19" t="s">
        <v>130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9" t="s">
        <v>83</v>
      </c>
      <c r="BK274" s="187">
        <f>ROUND(I274*H274,2)</f>
        <v>0</v>
      </c>
      <c r="BL274" s="19" t="s">
        <v>137</v>
      </c>
      <c r="BM274" s="186" t="s">
        <v>1418</v>
      </c>
    </row>
    <row r="275" spans="1:65" s="2" customFormat="1" ht="37.9" customHeight="1">
      <c r="A275" s="36"/>
      <c r="B275" s="37"/>
      <c r="C275" s="175" t="s">
        <v>584</v>
      </c>
      <c r="D275" s="175" t="s">
        <v>132</v>
      </c>
      <c r="E275" s="176" t="s">
        <v>879</v>
      </c>
      <c r="F275" s="177" t="s">
        <v>880</v>
      </c>
      <c r="G275" s="178" t="s">
        <v>243</v>
      </c>
      <c r="H275" s="179">
        <v>9.6</v>
      </c>
      <c r="I275" s="180"/>
      <c r="J275" s="181">
        <f>ROUND(I275*H275,2)</f>
        <v>0</v>
      </c>
      <c r="K275" s="177" t="s">
        <v>136</v>
      </c>
      <c r="L275" s="41"/>
      <c r="M275" s="182" t="s">
        <v>21</v>
      </c>
      <c r="N275" s="183" t="s">
        <v>46</v>
      </c>
      <c r="O275" s="66"/>
      <c r="P275" s="184">
        <f>O275*H275</f>
        <v>0</v>
      </c>
      <c r="Q275" s="184">
        <v>0</v>
      </c>
      <c r="R275" s="184">
        <f>Q275*H275</f>
        <v>0</v>
      </c>
      <c r="S275" s="184">
        <v>0</v>
      </c>
      <c r="T275" s="185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6" t="s">
        <v>137</v>
      </c>
      <c r="AT275" s="186" t="s">
        <v>132</v>
      </c>
      <c r="AU275" s="186" t="s">
        <v>85</v>
      </c>
      <c r="AY275" s="19" t="s">
        <v>130</v>
      </c>
      <c r="BE275" s="187">
        <f>IF(N275="základní",J275,0)</f>
        <v>0</v>
      </c>
      <c r="BF275" s="187">
        <f>IF(N275="snížená",J275,0)</f>
        <v>0</v>
      </c>
      <c r="BG275" s="187">
        <f>IF(N275="zákl. přenesená",J275,0)</f>
        <v>0</v>
      </c>
      <c r="BH275" s="187">
        <f>IF(N275="sníž. přenesená",J275,0)</f>
        <v>0</v>
      </c>
      <c r="BI275" s="187">
        <f>IF(N275="nulová",J275,0)</f>
        <v>0</v>
      </c>
      <c r="BJ275" s="19" t="s">
        <v>83</v>
      </c>
      <c r="BK275" s="187">
        <f>ROUND(I275*H275,2)</f>
        <v>0</v>
      </c>
      <c r="BL275" s="19" t="s">
        <v>137</v>
      </c>
      <c r="BM275" s="186" t="s">
        <v>1419</v>
      </c>
    </row>
    <row r="276" spans="1:65" s="2" customFormat="1" ht="11.25">
      <c r="A276" s="36"/>
      <c r="B276" s="37"/>
      <c r="C276" s="38"/>
      <c r="D276" s="188" t="s">
        <v>139</v>
      </c>
      <c r="E276" s="38"/>
      <c r="F276" s="189" t="s">
        <v>882</v>
      </c>
      <c r="G276" s="38"/>
      <c r="H276" s="38"/>
      <c r="I276" s="190"/>
      <c r="J276" s="38"/>
      <c r="K276" s="38"/>
      <c r="L276" s="41"/>
      <c r="M276" s="191"/>
      <c r="N276" s="192"/>
      <c r="O276" s="66"/>
      <c r="P276" s="66"/>
      <c r="Q276" s="66"/>
      <c r="R276" s="66"/>
      <c r="S276" s="66"/>
      <c r="T276" s="67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139</v>
      </c>
      <c r="AU276" s="19" t="s">
        <v>85</v>
      </c>
    </row>
    <row r="277" spans="1:65" s="2" customFormat="1" ht="24.2" customHeight="1">
      <c r="A277" s="36"/>
      <c r="B277" s="37"/>
      <c r="C277" s="175" t="s">
        <v>588</v>
      </c>
      <c r="D277" s="175" t="s">
        <v>132</v>
      </c>
      <c r="E277" s="176" t="s">
        <v>884</v>
      </c>
      <c r="F277" s="177" t="s">
        <v>885</v>
      </c>
      <c r="G277" s="178" t="s">
        <v>243</v>
      </c>
      <c r="H277" s="179">
        <v>9.6</v>
      </c>
      <c r="I277" s="180"/>
      <c r="J277" s="181">
        <f>ROUND(I277*H277,2)</f>
        <v>0</v>
      </c>
      <c r="K277" s="177" t="s">
        <v>136</v>
      </c>
      <c r="L277" s="41"/>
      <c r="M277" s="182" t="s">
        <v>21</v>
      </c>
      <c r="N277" s="183" t="s">
        <v>46</v>
      </c>
      <c r="O277" s="66"/>
      <c r="P277" s="184">
        <f>O277*H277</f>
        <v>0</v>
      </c>
      <c r="Q277" s="184">
        <v>0</v>
      </c>
      <c r="R277" s="184">
        <f>Q277*H277</f>
        <v>0</v>
      </c>
      <c r="S277" s="184">
        <v>0</v>
      </c>
      <c r="T277" s="185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6" t="s">
        <v>137</v>
      </c>
      <c r="AT277" s="186" t="s">
        <v>132</v>
      </c>
      <c r="AU277" s="186" t="s">
        <v>85</v>
      </c>
      <c r="AY277" s="19" t="s">
        <v>130</v>
      </c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19" t="s">
        <v>83</v>
      </c>
      <c r="BK277" s="187">
        <f>ROUND(I277*H277,2)</f>
        <v>0</v>
      </c>
      <c r="BL277" s="19" t="s">
        <v>137</v>
      </c>
      <c r="BM277" s="186" t="s">
        <v>1420</v>
      </c>
    </row>
    <row r="278" spans="1:65" s="2" customFormat="1" ht="11.25">
      <c r="A278" s="36"/>
      <c r="B278" s="37"/>
      <c r="C278" s="38"/>
      <c r="D278" s="188" t="s">
        <v>139</v>
      </c>
      <c r="E278" s="38"/>
      <c r="F278" s="189" t="s">
        <v>887</v>
      </c>
      <c r="G278" s="38"/>
      <c r="H278" s="38"/>
      <c r="I278" s="190"/>
      <c r="J278" s="38"/>
      <c r="K278" s="38"/>
      <c r="L278" s="41"/>
      <c r="M278" s="191"/>
      <c r="N278" s="192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139</v>
      </c>
      <c r="AU278" s="19" t="s">
        <v>85</v>
      </c>
    </row>
    <row r="279" spans="1:65" s="13" customFormat="1" ht="11.25">
      <c r="B279" s="193"/>
      <c r="C279" s="194"/>
      <c r="D279" s="195" t="s">
        <v>141</v>
      </c>
      <c r="E279" s="196" t="s">
        <v>21</v>
      </c>
      <c r="F279" s="197" t="s">
        <v>1421</v>
      </c>
      <c r="G279" s="194"/>
      <c r="H279" s="198">
        <v>9.6</v>
      </c>
      <c r="I279" s="199"/>
      <c r="J279" s="194"/>
      <c r="K279" s="194"/>
      <c r="L279" s="200"/>
      <c r="M279" s="201"/>
      <c r="N279" s="202"/>
      <c r="O279" s="202"/>
      <c r="P279" s="202"/>
      <c r="Q279" s="202"/>
      <c r="R279" s="202"/>
      <c r="S279" s="202"/>
      <c r="T279" s="203"/>
      <c r="AT279" s="204" t="s">
        <v>141</v>
      </c>
      <c r="AU279" s="204" t="s">
        <v>85</v>
      </c>
      <c r="AV279" s="13" t="s">
        <v>85</v>
      </c>
      <c r="AW279" s="13" t="s">
        <v>36</v>
      </c>
      <c r="AX279" s="13" t="s">
        <v>75</v>
      </c>
      <c r="AY279" s="204" t="s">
        <v>130</v>
      </c>
    </row>
    <row r="280" spans="1:65" s="15" customFormat="1" ht="11.25">
      <c r="B280" s="215"/>
      <c r="C280" s="216"/>
      <c r="D280" s="195" t="s">
        <v>141</v>
      </c>
      <c r="E280" s="217" t="s">
        <v>21</v>
      </c>
      <c r="F280" s="218" t="s">
        <v>1422</v>
      </c>
      <c r="G280" s="216"/>
      <c r="H280" s="219">
        <v>9.6</v>
      </c>
      <c r="I280" s="220"/>
      <c r="J280" s="216"/>
      <c r="K280" s="216"/>
      <c r="L280" s="221"/>
      <c r="M280" s="222"/>
      <c r="N280" s="223"/>
      <c r="O280" s="223"/>
      <c r="P280" s="223"/>
      <c r="Q280" s="223"/>
      <c r="R280" s="223"/>
      <c r="S280" s="223"/>
      <c r="T280" s="224"/>
      <c r="AT280" s="225" t="s">
        <v>141</v>
      </c>
      <c r="AU280" s="225" t="s">
        <v>85</v>
      </c>
      <c r="AV280" s="15" t="s">
        <v>137</v>
      </c>
      <c r="AW280" s="15" t="s">
        <v>36</v>
      </c>
      <c r="AX280" s="15" t="s">
        <v>83</v>
      </c>
      <c r="AY280" s="225" t="s">
        <v>130</v>
      </c>
    </row>
    <row r="281" spans="1:65" s="12" customFormat="1" ht="22.9" customHeight="1">
      <c r="B281" s="159"/>
      <c r="C281" s="160"/>
      <c r="D281" s="161" t="s">
        <v>74</v>
      </c>
      <c r="E281" s="173" t="s">
        <v>888</v>
      </c>
      <c r="F281" s="173" t="s">
        <v>889</v>
      </c>
      <c r="G281" s="160"/>
      <c r="H281" s="160"/>
      <c r="I281" s="163"/>
      <c r="J281" s="174">
        <f>BK281</f>
        <v>0</v>
      </c>
      <c r="K281" s="160"/>
      <c r="L281" s="165"/>
      <c r="M281" s="166"/>
      <c r="N281" s="167"/>
      <c r="O281" s="167"/>
      <c r="P281" s="168">
        <f>SUM(P282:P294)</f>
        <v>0</v>
      </c>
      <c r="Q281" s="167"/>
      <c r="R281" s="168">
        <f>SUM(R282:R294)</f>
        <v>0</v>
      </c>
      <c r="S281" s="167"/>
      <c r="T281" s="169">
        <f>SUM(T282:T294)</f>
        <v>0</v>
      </c>
      <c r="AR281" s="170" t="s">
        <v>83</v>
      </c>
      <c r="AT281" s="171" t="s">
        <v>74</v>
      </c>
      <c r="AU281" s="171" t="s">
        <v>83</v>
      </c>
      <c r="AY281" s="170" t="s">
        <v>130</v>
      </c>
      <c r="BK281" s="172">
        <f>SUM(BK282:BK294)</f>
        <v>0</v>
      </c>
    </row>
    <row r="282" spans="1:65" s="2" customFormat="1" ht="37.9" customHeight="1">
      <c r="A282" s="36"/>
      <c r="B282" s="37"/>
      <c r="C282" s="175" t="s">
        <v>593</v>
      </c>
      <c r="D282" s="175" t="s">
        <v>132</v>
      </c>
      <c r="E282" s="176" t="s">
        <v>891</v>
      </c>
      <c r="F282" s="177" t="s">
        <v>892</v>
      </c>
      <c r="G282" s="178" t="s">
        <v>345</v>
      </c>
      <c r="H282" s="179">
        <v>8.4469999999999992</v>
      </c>
      <c r="I282" s="180"/>
      <c r="J282" s="181">
        <f>ROUND(I282*H282,2)</f>
        <v>0</v>
      </c>
      <c r="K282" s="177" t="s">
        <v>136</v>
      </c>
      <c r="L282" s="41"/>
      <c r="M282" s="182" t="s">
        <v>21</v>
      </c>
      <c r="N282" s="183" t="s">
        <v>46</v>
      </c>
      <c r="O282" s="66"/>
      <c r="P282" s="184">
        <f>O282*H282</f>
        <v>0</v>
      </c>
      <c r="Q282" s="184">
        <v>0</v>
      </c>
      <c r="R282" s="184">
        <f>Q282*H282</f>
        <v>0</v>
      </c>
      <c r="S282" s="184">
        <v>0</v>
      </c>
      <c r="T282" s="185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6" t="s">
        <v>137</v>
      </c>
      <c r="AT282" s="186" t="s">
        <v>132</v>
      </c>
      <c r="AU282" s="186" t="s">
        <v>85</v>
      </c>
      <c r="AY282" s="19" t="s">
        <v>130</v>
      </c>
      <c r="BE282" s="187">
        <f>IF(N282="základní",J282,0)</f>
        <v>0</v>
      </c>
      <c r="BF282" s="187">
        <f>IF(N282="snížená",J282,0)</f>
        <v>0</v>
      </c>
      <c r="BG282" s="187">
        <f>IF(N282="zákl. přenesená",J282,0)</f>
        <v>0</v>
      </c>
      <c r="BH282" s="187">
        <f>IF(N282="sníž. přenesená",J282,0)</f>
        <v>0</v>
      </c>
      <c r="BI282" s="187">
        <f>IF(N282="nulová",J282,0)</f>
        <v>0</v>
      </c>
      <c r="BJ282" s="19" t="s">
        <v>83</v>
      </c>
      <c r="BK282" s="187">
        <f>ROUND(I282*H282,2)</f>
        <v>0</v>
      </c>
      <c r="BL282" s="19" t="s">
        <v>137</v>
      </c>
      <c r="BM282" s="186" t="s">
        <v>1423</v>
      </c>
    </row>
    <row r="283" spans="1:65" s="2" customFormat="1" ht="11.25">
      <c r="A283" s="36"/>
      <c r="B283" s="37"/>
      <c r="C283" s="38"/>
      <c r="D283" s="188" t="s">
        <v>139</v>
      </c>
      <c r="E283" s="38"/>
      <c r="F283" s="189" t="s">
        <v>894</v>
      </c>
      <c r="G283" s="38"/>
      <c r="H283" s="38"/>
      <c r="I283" s="190"/>
      <c r="J283" s="38"/>
      <c r="K283" s="38"/>
      <c r="L283" s="41"/>
      <c r="M283" s="191"/>
      <c r="N283" s="192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139</v>
      </c>
      <c r="AU283" s="19" t="s">
        <v>85</v>
      </c>
    </row>
    <row r="284" spans="1:65" s="2" customFormat="1" ht="19.5">
      <c r="A284" s="36"/>
      <c r="B284" s="37"/>
      <c r="C284" s="38"/>
      <c r="D284" s="195" t="s">
        <v>442</v>
      </c>
      <c r="E284" s="38"/>
      <c r="F284" s="247" t="s">
        <v>1424</v>
      </c>
      <c r="G284" s="38"/>
      <c r="H284" s="38"/>
      <c r="I284" s="190"/>
      <c r="J284" s="38"/>
      <c r="K284" s="38"/>
      <c r="L284" s="41"/>
      <c r="M284" s="191"/>
      <c r="N284" s="192"/>
      <c r="O284" s="66"/>
      <c r="P284" s="66"/>
      <c r="Q284" s="66"/>
      <c r="R284" s="66"/>
      <c r="S284" s="66"/>
      <c r="T284" s="67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T284" s="19" t="s">
        <v>442</v>
      </c>
      <c r="AU284" s="19" t="s">
        <v>85</v>
      </c>
    </row>
    <row r="285" spans="1:65" s="2" customFormat="1" ht="49.15" customHeight="1">
      <c r="A285" s="36"/>
      <c r="B285" s="37"/>
      <c r="C285" s="175" t="s">
        <v>597</v>
      </c>
      <c r="D285" s="175" t="s">
        <v>132</v>
      </c>
      <c r="E285" s="176" t="s">
        <v>896</v>
      </c>
      <c r="F285" s="177" t="s">
        <v>897</v>
      </c>
      <c r="G285" s="178" t="s">
        <v>345</v>
      </c>
      <c r="H285" s="179">
        <v>77.849999999999994</v>
      </c>
      <c r="I285" s="180"/>
      <c r="J285" s="181">
        <f>ROUND(I285*H285,2)</f>
        <v>0</v>
      </c>
      <c r="K285" s="177" t="s">
        <v>136</v>
      </c>
      <c r="L285" s="41"/>
      <c r="M285" s="182" t="s">
        <v>21</v>
      </c>
      <c r="N285" s="183" t="s">
        <v>46</v>
      </c>
      <c r="O285" s="66"/>
      <c r="P285" s="184">
        <f>O285*H285</f>
        <v>0</v>
      </c>
      <c r="Q285" s="184">
        <v>0</v>
      </c>
      <c r="R285" s="184">
        <f>Q285*H285</f>
        <v>0</v>
      </c>
      <c r="S285" s="184">
        <v>0</v>
      </c>
      <c r="T285" s="185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6" t="s">
        <v>137</v>
      </c>
      <c r="AT285" s="186" t="s">
        <v>132</v>
      </c>
      <c r="AU285" s="186" t="s">
        <v>85</v>
      </c>
      <c r="AY285" s="19" t="s">
        <v>130</v>
      </c>
      <c r="BE285" s="187">
        <f>IF(N285="základní",J285,0)</f>
        <v>0</v>
      </c>
      <c r="BF285" s="187">
        <f>IF(N285="snížená",J285,0)</f>
        <v>0</v>
      </c>
      <c r="BG285" s="187">
        <f>IF(N285="zákl. přenesená",J285,0)</f>
        <v>0</v>
      </c>
      <c r="BH285" s="187">
        <f>IF(N285="sníž. přenesená",J285,0)</f>
        <v>0</v>
      </c>
      <c r="BI285" s="187">
        <f>IF(N285="nulová",J285,0)</f>
        <v>0</v>
      </c>
      <c r="BJ285" s="19" t="s">
        <v>83</v>
      </c>
      <c r="BK285" s="187">
        <f>ROUND(I285*H285,2)</f>
        <v>0</v>
      </c>
      <c r="BL285" s="19" t="s">
        <v>137</v>
      </c>
      <c r="BM285" s="186" t="s">
        <v>1425</v>
      </c>
    </row>
    <row r="286" spans="1:65" s="2" customFormat="1" ht="11.25">
      <c r="A286" s="36"/>
      <c r="B286" s="37"/>
      <c r="C286" s="38"/>
      <c r="D286" s="188" t="s">
        <v>139</v>
      </c>
      <c r="E286" s="38"/>
      <c r="F286" s="189" t="s">
        <v>899</v>
      </c>
      <c r="G286" s="38"/>
      <c r="H286" s="38"/>
      <c r="I286" s="190"/>
      <c r="J286" s="38"/>
      <c r="K286" s="38"/>
      <c r="L286" s="41"/>
      <c r="M286" s="191"/>
      <c r="N286" s="192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139</v>
      </c>
      <c r="AU286" s="19" t="s">
        <v>85</v>
      </c>
    </row>
    <row r="287" spans="1:65" s="13" customFormat="1" ht="11.25">
      <c r="B287" s="193"/>
      <c r="C287" s="194"/>
      <c r="D287" s="195" t="s">
        <v>141</v>
      </c>
      <c r="E287" s="196" t="s">
        <v>21</v>
      </c>
      <c r="F287" s="197" t="s">
        <v>1426</v>
      </c>
      <c r="G287" s="194"/>
      <c r="H287" s="198">
        <v>77.849999999999994</v>
      </c>
      <c r="I287" s="199"/>
      <c r="J287" s="194"/>
      <c r="K287" s="194"/>
      <c r="L287" s="200"/>
      <c r="M287" s="201"/>
      <c r="N287" s="202"/>
      <c r="O287" s="202"/>
      <c r="P287" s="202"/>
      <c r="Q287" s="202"/>
      <c r="R287" s="202"/>
      <c r="S287" s="202"/>
      <c r="T287" s="203"/>
      <c r="AT287" s="204" t="s">
        <v>141</v>
      </c>
      <c r="AU287" s="204" t="s">
        <v>85</v>
      </c>
      <c r="AV287" s="13" t="s">
        <v>85</v>
      </c>
      <c r="AW287" s="13" t="s">
        <v>36</v>
      </c>
      <c r="AX287" s="13" t="s">
        <v>83</v>
      </c>
      <c r="AY287" s="204" t="s">
        <v>130</v>
      </c>
    </row>
    <row r="288" spans="1:65" s="2" customFormat="1" ht="44.25" customHeight="1">
      <c r="A288" s="36"/>
      <c r="B288" s="37"/>
      <c r="C288" s="175" t="s">
        <v>601</v>
      </c>
      <c r="D288" s="175" t="s">
        <v>132</v>
      </c>
      <c r="E288" s="176" t="s">
        <v>902</v>
      </c>
      <c r="F288" s="177" t="s">
        <v>903</v>
      </c>
      <c r="G288" s="178" t="s">
        <v>345</v>
      </c>
      <c r="H288" s="179">
        <v>1.8720000000000001</v>
      </c>
      <c r="I288" s="180"/>
      <c r="J288" s="181">
        <f>ROUND(I288*H288,2)</f>
        <v>0</v>
      </c>
      <c r="K288" s="177" t="s">
        <v>136</v>
      </c>
      <c r="L288" s="41"/>
      <c r="M288" s="182" t="s">
        <v>21</v>
      </c>
      <c r="N288" s="183" t="s">
        <v>46</v>
      </c>
      <c r="O288" s="66"/>
      <c r="P288" s="184">
        <f>O288*H288</f>
        <v>0</v>
      </c>
      <c r="Q288" s="184">
        <v>0</v>
      </c>
      <c r="R288" s="184">
        <f>Q288*H288</f>
        <v>0</v>
      </c>
      <c r="S288" s="184">
        <v>0</v>
      </c>
      <c r="T288" s="185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6" t="s">
        <v>137</v>
      </c>
      <c r="AT288" s="186" t="s">
        <v>132</v>
      </c>
      <c r="AU288" s="186" t="s">
        <v>85</v>
      </c>
      <c r="AY288" s="19" t="s">
        <v>130</v>
      </c>
      <c r="BE288" s="187">
        <f>IF(N288="základní",J288,0)</f>
        <v>0</v>
      </c>
      <c r="BF288" s="187">
        <f>IF(N288="snížená",J288,0)</f>
        <v>0</v>
      </c>
      <c r="BG288" s="187">
        <f>IF(N288="zákl. přenesená",J288,0)</f>
        <v>0</v>
      </c>
      <c r="BH288" s="187">
        <f>IF(N288="sníž. přenesená",J288,0)</f>
        <v>0</v>
      </c>
      <c r="BI288" s="187">
        <f>IF(N288="nulová",J288,0)</f>
        <v>0</v>
      </c>
      <c r="BJ288" s="19" t="s">
        <v>83</v>
      </c>
      <c r="BK288" s="187">
        <f>ROUND(I288*H288,2)</f>
        <v>0</v>
      </c>
      <c r="BL288" s="19" t="s">
        <v>137</v>
      </c>
      <c r="BM288" s="186" t="s">
        <v>1427</v>
      </c>
    </row>
    <row r="289" spans="1:65" s="2" customFormat="1" ht="11.25">
      <c r="A289" s="36"/>
      <c r="B289" s="37"/>
      <c r="C289" s="38"/>
      <c r="D289" s="188" t="s">
        <v>139</v>
      </c>
      <c r="E289" s="38"/>
      <c r="F289" s="189" t="s">
        <v>905</v>
      </c>
      <c r="G289" s="38"/>
      <c r="H289" s="38"/>
      <c r="I289" s="190"/>
      <c r="J289" s="38"/>
      <c r="K289" s="38"/>
      <c r="L289" s="41"/>
      <c r="M289" s="191"/>
      <c r="N289" s="192"/>
      <c r="O289" s="66"/>
      <c r="P289" s="66"/>
      <c r="Q289" s="66"/>
      <c r="R289" s="66"/>
      <c r="S289" s="66"/>
      <c r="T289" s="67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139</v>
      </c>
      <c r="AU289" s="19" t="s">
        <v>85</v>
      </c>
    </row>
    <row r="290" spans="1:65" s="2" customFormat="1" ht="44.25" customHeight="1">
      <c r="A290" s="36"/>
      <c r="B290" s="37"/>
      <c r="C290" s="175" t="s">
        <v>606</v>
      </c>
      <c r="D290" s="175" t="s">
        <v>132</v>
      </c>
      <c r="E290" s="176" t="s">
        <v>907</v>
      </c>
      <c r="F290" s="177" t="s">
        <v>344</v>
      </c>
      <c r="G290" s="178" t="s">
        <v>345</v>
      </c>
      <c r="H290" s="179">
        <v>1.76</v>
      </c>
      <c r="I290" s="180"/>
      <c r="J290" s="181">
        <f>ROUND(I290*H290,2)</f>
        <v>0</v>
      </c>
      <c r="K290" s="177" t="s">
        <v>136</v>
      </c>
      <c r="L290" s="41"/>
      <c r="M290" s="182" t="s">
        <v>21</v>
      </c>
      <c r="N290" s="183" t="s">
        <v>46</v>
      </c>
      <c r="O290" s="66"/>
      <c r="P290" s="184">
        <f>O290*H290</f>
        <v>0</v>
      </c>
      <c r="Q290" s="184">
        <v>0</v>
      </c>
      <c r="R290" s="184">
        <f>Q290*H290</f>
        <v>0</v>
      </c>
      <c r="S290" s="184">
        <v>0</v>
      </c>
      <c r="T290" s="185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6" t="s">
        <v>137</v>
      </c>
      <c r="AT290" s="186" t="s">
        <v>132</v>
      </c>
      <c r="AU290" s="186" t="s">
        <v>85</v>
      </c>
      <c r="AY290" s="19" t="s">
        <v>130</v>
      </c>
      <c r="BE290" s="187">
        <f>IF(N290="základní",J290,0)</f>
        <v>0</v>
      </c>
      <c r="BF290" s="187">
        <f>IF(N290="snížená",J290,0)</f>
        <v>0</v>
      </c>
      <c r="BG290" s="187">
        <f>IF(N290="zákl. přenesená",J290,0)</f>
        <v>0</v>
      </c>
      <c r="BH290" s="187">
        <f>IF(N290="sníž. přenesená",J290,0)</f>
        <v>0</v>
      </c>
      <c r="BI290" s="187">
        <f>IF(N290="nulová",J290,0)</f>
        <v>0</v>
      </c>
      <c r="BJ290" s="19" t="s">
        <v>83</v>
      </c>
      <c r="BK290" s="187">
        <f>ROUND(I290*H290,2)</f>
        <v>0</v>
      </c>
      <c r="BL290" s="19" t="s">
        <v>137</v>
      </c>
      <c r="BM290" s="186" t="s">
        <v>1428</v>
      </c>
    </row>
    <row r="291" spans="1:65" s="2" customFormat="1" ht="11.25">
      <c r="A291" s="36"/>
      <c r="B291" s="37"/>
      <c r="C291" s="38"/>
      <c r="D291" s="188" t="s">
        <v>139</v>
      </c>
      <c r="E291" s="38"/>
      <c r="F291" s="189" t="s">
        <v>909</v>
      </c>
      <c r="G291" s="38"/>
      <c r="H291" s="38"/>
      <c r="I291" s="190"/>
      <c r="J291" s="38"/>
      <c r="K291" s="38"/>
      <c r="L291" s="41"/>
      <c r="M291" s="191"/>
      <c r="N291" s="192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139</v>
      </c>
      <c r="AU291" s="19" t="s">
        <v>85</v>
      </c>
    </row>
    <row r="292" spans="1:65" s="2" customFormat="1" ht="44.25" customHeight="1">
      <c r="A292" s="36"/>
      <c r="B292" s="37"/>
      <c r="C292" s="175" t="s">
        <v>610</v>
      </c>
      <c r="D292" s="175" t="s">
        <v>132</v>
      </c>
      <c r="E292" s="176" t="s">
        <v>911</v>
      </c>
      <c r="F292" s="177" t="s">
        <v>912</v>
      </c>
      <c r="G292" s="178" t="s">
        <v>345</v>
      </c>
      <c r="H292" s="179">
        <v>4.8150000000000004</v>
      </c>
      <c r="I292" s="180"/>
      <c r="J292" s="181">
        <f>ROUND(I292*H292,2)</f>
        <v>0</v>
      </c>
      <c r="K292" s="177" t="s">
        <v>136</v>
      </c>
      <c r="L292" s="41"/>
      <c r="M292" s="182" t="s">
        <v>21</v>
      </c>
      <c r="N292" s="183" t="s">
        <v>46</v>
      </c>
      <c r="O292" s="66"/>
      <c r="P292" s="184">
        <f>O292*H292</f>
        <v>0</v>
      </c>
      <c r="Q292" s="184">
        <v>0</v>
      </c>
      <c r="R292" s="184">
        <f>Q292*H292</f>
        <v>0</v>
      </c>
      <c r="S292" s="184">
        <v>0</v>
      </c>
      <c r="T292" s="185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86" t="s">
        <v>137</v>
      </c>
      <c r="AT292" s="186" t="s">
        <v>132</v>
      </c>
      <c r="AU292" s="186" t="s">
        <v>85</v>
      </c>
      <c r="AY292" s="19" t="s">
        <v>130</v>
      </c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19" t="s">
        <v>83</v>
      </c>
      <c r="BK292" s="187">
        <f>ROUND(I292*H292,2)</f>
        <v>0</v>
      </c>
      <c r="BL292" s="19" t="s">
        <v>137</v>
      </c>
      <c r="BM292" s="186" t="s">
        <v>1429</v>
      </c>
    </row>
    <row r="293" spans="1:65" s="2" customFormat="1" ht="11.25">
      <c r="A293" s="36"/>
      <c r="B293" s="37"/>
      <c r="C293" s="38"/>
      <c r="D293" s="188" t="s">
        <v>139</v>
      </c>
      <c r="E293" s="38"/>
      <c r="F293" s="189" t="s">
        <v>914</v>
      </c>
      <c r="G293" s="38"/>
      <c r="H293" s="38"/>
      <c r="I293" s="190"/>
      <c r="J293" s="38"/>
      <c r="K293" s="38"/>
      <c r="L293" s="41"/>
      <c r="M293" s="191"/>
      <c r="N293" s="192"/>
      <c r="O293" s="66"/>
      <c r="P293" s="66"/>
      <c r="Q293" s="66"/>
      <c r="R293" s="66"/>
      <c r="S293" s="66"/>
      <c r="T293" s="67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9" t="s">
        <v>139</v>
      </c>
      <c r="AU293" s="19" t="s">
        <v>85</v>
      </c>
    </row>
    <row r="294" spans="1:65" s="13" customFormat="1" ht="11.25">
      <c r="B294" s="193"/>
      <c r="C294" s="194"/>
      <c r="D294" s="195" t="s">
        <v>141</v>
      </c>
      <c r="E294" s="196" t="s">
        <v>21</v>
      </c>
      <c r="F294" s="197" t="s">
        <v>1430</v>
      </c>
      <c r="G294" s="194"/>
      <c r="H294" s="198">
        <v>4.8150000000000004</v>
      </c>
      <c r="I294" s="199"/>
      <c r="J294" s="194"/>
      <c r="K294" s="194"/>
      <c r="L294" s="200"/>
      <c r="M294" s="201"/>
      <c r="N294" s="202"/>
      <c r="O294" s="202"/>
      <c r="P294" s="202"/>
      <c r="Q294" s="202"/>
      <c r="R294" s="202"/>
      <c r="S294" s="202"/>
      <c r="T294" s="203"/>
      <c r="AT294" s="204" t="s">
        <v>141</v>
      </c>
      <c r="AU294" s="204" t="s">
        <v>85</v>
      </c>
      <c r="AV294" s="13" t="s">
        <v>85</v>
      </c>
      <c r="AW294" s="13" t="s">
        <v>36</v>
      </c>
      <c r="AX294" s="13" t="s">
        <v>83</v>
      </c>
      <c r="AY294" s="204" t="s">
        <v>130</v>
      </c>
    </row>
    <row r="295" spans="1:65" s="12" customFormat="1" ht="22.9" customHeight="1">
      <c r="B295" s="159"/>
      <c r="C295" s="160"/>
      <c r="D295" s="161" t="s">
        <v>74</v>
      </c>
      <c r="E295" s="173" t="s">
        <v>916</v>
      </c>
      <c r="F295" s="173" t="s">
        <v>917</v>
      </c>
      <c r="G295" s="160"/>
      <c r="H295" s="160"/>
      <c r="I295" s="163"/>
      <c r="J295" s="174">
        <f>BK295</f>
        <v>0</v>
      </c>
      <c r="K295" s="160"/>
      <c r="L295" s="165"/>
      <c r="M295" s="166"/>
      <c r="N295" s="167"/>
      <c r="O295" s="167"/>
      <c r="P295" s="168">
        <f>SUM(P296:P297)</f>
        <v>0</v>
      </c>
      <c r="Q295" s="167"/>
      <c r="R295" s="168">
        <f>SUM(R296:R297)</f>
        <v>0</v>
      </c>
      <c r="S295" s="167"/>
      <c r="T295" s="169">
        <f>SUM(T296:T297)</f>
        <v>0</v>
      </c>
      <c r="AR295" s="170" t="s">
        <v>83</v>
      </c>
      <c r="AT295" s="171" t="s">
        <v>74</v>
      </c>
      <c r="AU295" s="171" t="s">
        <v>83</v>
      </c>
      <c r="AY295" s="170" t="s">
        <v>130</v>
      </c>
      <c r="BK295" s="172">
        <f>SUM(BK296:BK297)</f>
        <v>0</v>
      </c>
    </row>
    <row r="296" spans="1:65" s="2" customFormat="1" ht="49.15" customHeight="1">
      <c r="A296" s="36"/>
      <c r="B296" s="37"/>
      <c r="C296" s="175" t="s">
        <v>614</v>
      </c>
      <c r="D296" s="175" t="s">
        <v>132</v>
      </c>
      <c r="E296" s="176" t="s">
        <v>919</v>
      </c>
      <c r="F296" s="177" t="s">
        <v>920</v>
      </c>
      <c r="G296" s="178" t="s">
        <v>345</v>
      </c>
      <c r="H296" s="179">
        <v>11.661</v>
      </c>
      <c r="I296" s="180"/>
      <c r="J296" s="181">
        <f>ROUND(I296*H296,2)</f>
        <v>0</v>
      </c>
      <c r="K296" s="177" t="s">
        <v>136</v>
      </c>
      <c r="L296" s="41"/>
      <c r="M296" s="182" t="s">
        <v>21</v>
      </c>
      <c r="N296" s="183" t="s">
        <v>46</v>
      </c>
      <c r="O296" s="66"/>
      <c r="P296" s="184">
        <f>O296*H296</f>
        <v>0</v>
      </c>
      <c r="Q296" s="184">
        <v>0</v>
      </c>
      <c r="R296" s="184">
        <f>Q296*H296</f>
        <v>0</v>
      </c>
      <c r="S296" s="184">
        <v>0</v>
      </c>
      <c r="T296" s="185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86" t="s">
        <v>137</v>
      </c>
      <c r="AT296" s="186" t="s">
        <v>132</v>
      </c>
      <c r="AU296" s="186" t="s">
        <v>85</v>
      </c>
      <c r="AY296" s="19" t="s">
        <v>130</v>
      </c>
      <c r="BE296" s="187">
        <f>IF(N296="základní",J296,0)</f>
        <v>0</v>
      </c>
      <c r="BF296" s="187">
        <f>IF(N296="snížená",J296,0)</f>
        <v>0</v>
      </c>
      <c r="BG296" s="187">
        <f>IF(N296="zákl. přenesená",J296,0)</f>
        <v>0</v>
      </c>
      <c r="BH296" s="187">
        <f>IF(N296="sníž. přenesená",J296,0)</f>
        <v>0</v>
      </c>
      <c r="BI296" s="187">
        <f>IF(N296="nulová",J296,0)</f>
        <v>0</v>
      </c>
      <c r="BJ296" s="19" t="s">
        <v>83</v>
      </c>
      <c r="BK296" s="187">
        <f>ROUND(I296*H296,2)</f>
        <v>0</v>
      </c>
      <c r="BL296" s="19" t="s">
        <v>137</v>
      </c>
      <c r="BM296" s="186" t="s">
        <v>1431</v>
      </c>
    </row>
    <row r="297" spans="1:65" s="2" customFormat="1" ht="11.25">
      <c r="A297" s="36"/>
      <c r="B297" s="37"/>
      <c r="C297" s="38"/>
      <c r="D297" s="188" t="s">
        <v>139</v>
      </c>
      <c r="E297" s="38"/>
      <c r="F297" s="189" t="s">
        <v>922</v>
      </c>
      <c r="G297" s="38"/>
      <c r="H297" s="38"/>
      <c r="I297" s="190"/>
      <c r="J297" s="38"/>
      <c r="K297" s="38"/>
      <c r="L297" s="41"/>
      <c r="M297" s="253"/>
      <c r="N297" s="254"/>
      <c r="O297" s="250"/>
      <c r="P297" s="250"/>
      <c r="Q297" s="250"/>
      <c r="R297" s="250"/>
      <c r="S297" s="250"/>
      <c r="T297" s="255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9" t="s">
        <v>139</v>
      </c>
      <c r="AU297" s="19" t="s">
        <v>85</v>
      </c>
    </row>
    <row r="298" spans="1:65" s="2" customFormat="1" ht="6.95" customHeight="1">
      <c r="A298" s="36"/>
      <c r="B298" s="49"/>
      <c r="C298" s="50"/>
      <c r="D298" s="50"/>
      <c r="E298" s="50"/>
      <c r="F298" s="50"/>
      <c r="G298" s="50"/>
      <c r="H298" s="50"/>
      <c r="I298" s="50"/>
      <c r="J298" s="50"/>
      <c r="K298" s="50"/>
      <c r="L298" s="41"/>
      <c r="M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</row>
  </sheetData>
  <sheetProtection algorithmName="SHA-512" hashValue="KtZLWZ0Tk7ejR2EXSF5ibJkTcjbxreMdyzl6P2BtjjBPfqOr0HqOeFoq+EjjrNnLsgZO647pw8FjcN6DIs5iYg==" saltValue="dRP0BavFVnMxI3GzDexuX2g/Xvs90gcGbnPzwA5PqkqNNiuN3q2VK695fTuHDlXFSeSEmw0goUcL83pOeR1Wjg==" spinCount="100000" sheet="1" objects="1" scenarios="1" formatColumns="0" formatRows="0" autoFilter="0"/>
  <autoFilter ref="C86:K297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/>
    <hyperlink ref="F95" r:id="rId2"/>
    <hyperlink ref="F99" r:id="rId3"/>
    <hyperlink ref="F103" r:id="rId4"/>
    <hyperlink ref="F107" r:id="rId5"/>
    <hyperlink ref="F110" r:id="rId6"/>
    <hyperlink ref="F117" r:id="rId7"/>
    <hyperlink ref="F124" r:id="rId8"/>
    <hyperlink ref="F131" r:id="rId9"/>
    <hyperlink ref="F133" r:id="rId10"/>
    <hyperlink ref="F138" r:id="rId11"/>
    <hyperlink ref="F140" r:id="rId12"/>
    <hyperlink ref="F142" r:id="rId13"/>
    <hyperlink ref="F144" r:id="rId14"/>
    <hyperlink ref="F152" r:id="rId15"/>
    <hyperlink ref="F155" r:id="rId16"/>
    <hyperlink ref="F158" r:id="rId17"/>
    <hyperlink ref="F163" r:id="rId18"/>
    <hyperlink ref="F172" r:id="rId19"/>
    <hyperlink ref="F179" r:id="rId20"/>
    <hyperlink ref="F183" r:id="rId21"/>
    <hyperlink ref="F186" r:id="rId22"/>
    <hyperlink ref="F190" r:id="rId23"/>
    <hyperlink ref="F194" r:id="rId24"/>
    <hyperlink ref="F198" r:id="rId25"/>
    <hyperlink ref="F202" r:id="rId26"/>
    <hyperlink ref="F204" r:id="rId27"/>
    <hyperlink ref="F206" r:id="rId28"/>
    <hyperlink ref="F210" r:id="rId29"/>
    <hyperlink ref="F215" r:id="rId30"/>
    <hyperlink ref="F218" r:id="rId31"/>
    <hyperlink ref="F221" r:id="rId32"/>
    <hyperlink ref="F226" r:id="rId33"/>
    <hyperlink ref="F229" r:id="rId34"/>
    <hyperlink ref="F232" r:id="rId35"/>
    <hyperlink ref="F238" r:id="rId36"/>
    <hyperlink ref="F241" r:id="rId37"/>
    <hyperlink ref="F245" r:id="rId38"/>
    <hyperlink ref="F249" r:id="rId39"/>
    <hyperlink ref="F252" r:id="rId40"/>
    <hyperlink ref="F254" r:id="rId41"/>
    <hyperlink ref="F259" r:id="rId42"/>
    <hyperlink ref="F263" r:id="rId43"/>
    <hyperlink ref="F267" r:id="rId44"/>
    <hyperlink ref="F271" r:id="rId45"/>
    <hyperlink ref="F276" r:id="rId46"/>
    <hyperlink ref="F278" r:id="rId47"/>
    <hyperlink ref="F283" r:id="rId48"/>
    <hyperlink ref="F286" r:id="rId49"/>
    <hyperlink ref="F289" r:id="rId50"/>
    <hyperlink ref="F291" r:id="rId51"/>
    <hyperlink ref="F293" r:id="rId52"/>
    <hyperlink ref="F297" r:id="rId53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5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6"/>
  <sheetViews>
    <sheetView showGridLines="0" topLeftCell="A95" workbookViewId="0">
      <selection activeCell="I115" sqref="I11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95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85</v>
      </c>
    </row>
    <row r="4" spans="1:46" s="1" customFormat="1" ht="24.95" customHeight="1">
      <c r="B4" s="22"/>
      <c r="D4" s="105" t="s">
        <v>96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26.25" customHeight="1">
      <c r="B7" s="22"/>
      <c r="E7" s="377" t="str">
        <f>'Rekapitulace stavby'!K6</f>
        <v>Propojení skupinových vodovodů Sobotka a Kopidlno – pro stavbu B (Pševes, Drahoraz)</v>
      </c>
      <c r="F7" s="378"/>
      <c r="G7" s="378"/>
      <c r="H7" s="378"/>
      <c r="L7" s="22"/>
    </row>
    <row r="8" spans="1:46" s="2" customFormat="1" ht="12" customHeight="1">
      <c r="A8" s="36"/>
      <c r="B8" s="41"/>
      <c r="C8" s="36"/>
      <c r="D8" s="107" t="s">
        <v>97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30" customHeight="1">
      <c r="A9" s="36"/>
      <c r="B9" s="41"/>
      <c r="C9" s="36"/>
      <c r="D9" s="36"/>
      <c r="E9" s="379" t="s">
        <v>1432</v>
      </c>
      <c r="F9" s="380"/>
      <c r="G9" s="380"/>
      <c r="H9" s="380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21</v>
      </c>
      <c r="G11" s="36"/>
      <c r="H11" s="36"/>
      <c r="I11" s="107" t="s">
        <v>20</v>
      </c>
      <c r="J11" s="109" t="s">
        <v>21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27. 5. 2022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28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29</v>
      </c>
      <c r="F15" s="36"/>
      <c r="G15" s="36"/>
      <c r="H15" s="36"/>
      <c r="I15" s="107" t="s">
        <v>30</v>
      </c>
      <c r="J15" s="109" t="s">
        <v>21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31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stavby'!E14</f>
        <v>Vyplň údaj</v>
      </c>
      <c r="F18" s="382"/>
      <c r="G18" s="382"/>
      <c r="H18" s="382"/>
      <c r="I18" s="107" t="s">
        <v>30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33</v>
      </c>
      <c r="E20" s="36"/>
      <c r="F20" s="36"/>
      <c r="G20" s="36"/>
      <c r="H20" s="36"/>
      <c r="I20" s="107" t="s">
        <v>27</v>
      </c>
      <c r="J20" s="109" t="s">
        <v>34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35</v>
      </c>
      <c r="F21" s="36"/>
      <c r="G21" s="36"/>
      <c r="H21" s="36"/>
      <c r="I21" s="107" t="s">
        <v>30</v>
      </c>
      <c r="J21" s="109" t="s">
        <v>21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27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>P. Žehra, K. Hlaváčková</v>
      </c>
      <c r="F24" s="36"/>
      <c r="G24" s="36"/>
      <c r="H24" s="36"/>
      <c r="I24" s="107" t="s">
        <v>30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3" t="s">
        <v>21</v>
      </c>
      <c r="F27" s="383"/>
      <c r="G27" s="383"/>
      <c r="H27" s="383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ROUND(J86, 2)</f>
        <v>250000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ROUND((SUM(BE86:BE125)),  2)</f>
        <v>250000</v>
      </c>
      <c r="G33" s="36"/>
      <c r="H33" s="36"/>
      <c r="I33" s="120">
        <v>0.21</v>
      </c>
      <c r="J33" s="119">
        <f>ROUND(((SUM(BE86:BE125))*I33),  2)</f>
        <v>52500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ROUND((SUM(BF86:BF125)),  2)</f>
        <v>0</v>
      </c>
      <c r="G34" s="36"/>
      <c r="H34" s="36"/>
      <c r="I34" s="120">
        <v>0.15</v>
      </c>
      <c r="J34" s="119">
        <f>ROUND(((SUM(BF86:BF125))*I34),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48</v>
      </c>
      <c r="F35" s="119">
        <f>ROUND((SUM(BG86:BG125)),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49</v>
      </c>
      <c r="F36" s="119">
        <f>ROUND((SUM(BH86:BH125)),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50</v>
      </c>
      <c r="F37" s="119">
        <f>ROUND((SUM(BI86:BI125)),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302500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384" t="str">
        <f>E7</f>
        <v>Propojení skupinových vodovodů Sobotka a Kopidlno – pro stavbu B (Pševes, Drahoraz)</v>
      </c>
      <c r="F48" s="385"/>
      <c r="G48" s="385"/>
      <c r="H48" s="385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97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30" customHeight="1">
      <c r="A50" s="36"/>
      <c r="B50" s="37"/>
      <c r="C50" s="38"/>
      <c r="D50" s="38"/>
      <c r="E50" s="337" t="str">
        <f>E9</f>
        <v>VRN - Vedlejší rozpočtové náklady a náklady s umístěním stavby</v>
      </c>
      <c r="F50" s="386"/>
      <c r="G50" s="386"/>
      <c r="H50" s="386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22</v>
      </c>
      <c r="D52" s="38"/>
      <c r="E52" s="38"/>
      <c r="F52" s="29" t="str">
        <f>F12</f>
        <v>Únětice-Drahoraz-Pševes</v>
      </c>
      <c r="G52" s="38"/>
      <c r="H52" s="38"/>
      <c r="I52" s="31" t="s">
        <v>24</v>
      </c>
      <c r="J52" s="61" t="str">
        <f>IF(J12="","",J12)</f>
        <v>27. 5. 2022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40.15" customHeight="1">
      <c r="A54" s="36"/>
      <c r="B54" s="37"/>
      <c r="C54" s="31" t="s">
        <v>26</v>
      </c>
      <c r="D54" s="38"/>
      <c r="E54" s="38"/>
      <c r="F54" s="29" t="str">
        <f>E15</f>
        <v>Vodohospodářská a obchodní společnost, a.s., Jičín</v>
      </c>
      <c r="G54" s="38"/>
      <c r="H54" s="38"/>
      <c r="I54" s="31" t="s">
        <v>33</v>
      </c>
      <c r="J54" s="34" t="str">
        <f>E21</f>
        <v>IKKO Hradec Králové,s.r.o., Bratří Štefanů 238, HK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5.7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>P. Žehra, K. Hlaváčková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101</v>
      </c>
      <c r="D57" s="133"/>
      <c r="E57" s="133"/>
      <c r="F57" s="133"/>
      <c r="G57" s="133"/>
      <c r="H57" s="133"/>
      <c r="I57" s="133"/>
      <c r="J57" s="134" t="s">
        <v>102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J86</f>
        <v>250000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103</v>
      </c>
    </row>
    <row r="60" spans="1:47" s="9" customFormat="1" ht="24.95" customHeight="1">
      <c r="B60" s="136"/>
      <c r="C60" s="137"/>
      <c r="D60" s="138" t="s">
        <v>1433</v>
      </c>
      <c r="E60" s="139"/>
      <c r="F60" s="139"/>
      <c r="G60" s="139"/>
      <c r="H60" s="139"/>
      <c r="I60" s="139"/>
      <c r="J60" s="140">
        <f>J87</f>
        <v>250000</v>
      </c>
      <c r="K60" s="137"/>
      <c r="L60" s="141"/>
    </row>
    <row r="61" spans="1:47" s="10" customFormat="1" ht="19.899999999999999" customHeight="1">
      <c r="B61" s="142"/>
      <c r="C61" s="143"/>
      <c r="D61" s="144" t="s">
        <v>1434</v>
      </c>
      <c r="E61" s="145"/>
      <c r="F61" s="145"/>
      <c r="G61" s="145"/>
      <c r="H61" s="145"/>
      <c r="I61" s="145"/>
      <c r="J61" s="146">
        <f>J88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1435</v>
      </c>
      <c r="E62" s="145"/>
      <c r="F62" s="145"/>
      <c r="G62" s="145"/>
      <c r="H62" s="145"/>
      <c r="I62" s="145"/>
      <c r="J62" s="146">
        <f>J102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1436</v>
      </c>
      <c r="E63" s="145"/>
      <c r="F63" s="145"/>
      <c r="G63" s="145"/>
      <c r="H63" s="145"/>
      <c r="I63" s="145"/>
      <c r="J63" s="146">
        <f>J106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1437</v>
      </c>
      <c r="E64" s="145"/>
      <c r="F64" s="145"/>
      <c r="G64" s="145"/>
      <c r="H64" s="145"/>
      <c r="I64" s="145"/>
      <c r="J64" s="146">
        <f>J113</f>
        <v>250000</v>
      </c>
      <c r="K64" s="143"/>
      <c r="L64" s="147"/>
    </row>
    <row r="65" spans="1:31" s="10" customFormat="1" ht="19.899999999999999" customHeight="1">
      <c r="B65" s="142"/>
      <c r="C65" s="143"/>
      <c r="D65" s="144" t="s">
        <v>1438</v>
      </c>
      <c r="E65" s="145"/>
      <c r="F65" s="145"/>
      <c r="G65" s="145"/>
      <c r="H65" s="145"/>
      <c r="I65" s="145"/>
      <c r="J65" s="146">
        <f>J116</f>
        <v>0</v>
      </c>
      <c r="K65" s="143"/>
      <c r="L65" s="147"/>
    </row>
    <row r="66" spans="1:31" s="10" customFormat="1" ht="19.899999999999999" customHeight="1">
      <c r="B66" s="142"/>
      <c r="C66" s="143"/>
      <c r="D66" s="144" t="s">
        <v>1439</v>
      </c>
      <c r="E66" s="145"/>
      <c r="F66" s="145"/>
      <c r="G66" s="145"/>
      <c r="H66" s="145"/>
      <c r="I66" s="145"/>
      <c r="J66" s="146">
        <f>J120</f>
        <v>0</v>
      </c>
      <c r="K66" s="143"/>
      <c r="L66" s="14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115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6.25" customHeight="1">
      <c r="A76" s="36"/>
      <c r="B76" s="37"/>
      <c r="C76" s="38"/>
      <c r="D76" s="38"/>
      <c r="E76" s="384" t="str">
        <f>E7</f>
        <v>Propojení skupinových vodovodů Sobotka a Kopidlno – pro stavbu B (Pševes, Drahoraz)</v>
      </c>
      <c r="F76" s="385"/>
      <c r="G76" s="385"/>
      <c r="H76" s="385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97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30" customHeight="1">
      <c r="A78" s="36"/>
      <c r="B78" s="37"/>
      <c r="C78" s="38"/>
      <c r="D78" s="38"/>
      <c r="E78" s="337" t="str">
        <f>E9</f>
        <v>VRN - Vedlejší rozpočtové náklady a náklady s umístěním stavby</v>
      </c>
      <c r="F78" s="386"/>
      <c r="G78" s="386"/>
      <c r="H78" s="386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22</v>
      </c>
      <c r="D80" s="38"/>
      <c r="E80" s="38"/>
      <c r="F80" s="29" t="str">
        <f>F12</f>
        <v>Únětice-Drahoraz-Pševes</v>
      </c>
      <c r="G80" s="38"/>
      <c r="H80" s="38"/>
      <c r="I80" s="31" t="s">
        <v>24</v>
      </c>
      <c r="J80" s="61" t="str">
        <f>IF(J12="","",J12)</f>
        <v>27. 5. 2022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40.15" customHeight="1">
      <c r="A82" s="36"/>
      <c r="B82" s="37"/>
      <c r="C82" s="31" t="s">
        <v>26</v>
      </c>
      <c r="D82" s="38"/>
      <c r="E82" s="38"/>
      <c r="F82" s="29" t="str">
        <f>E15</f>
        <v>Vodohospodářská a obchodní společnost, a.s., Jičín</v>
      </c>
      <c r="G82" s="38"/>
      <c r="H82" s="38"/>
      <c r="I82" s="31" t="s">
        <v>33</v>
      </c>
      <c r="J82" s="34" t="str">
        <f>E21</f>
        <v>IKKO Hradec Králové,s.r.o., Bratří Štefanů 238, HK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25.7" customHeight="1">
      <c r="A83" s="36"/>
      <c r="B83" s="37"/>
      <c r="C83" s="31" t="s">
        <v>31</v>
      </c>
      <c r="D83" s="38"/>
      <c r="E83" s="38"/>
      <c r="F83" s="29" t="str">
        <f>IF(E18="","",E18)</f>
        <v>Vyplň údaj</v>
      </c>
      <c r="G83" s="38"/>
      <c r="H83" s="38"/>
      <c r="I83" s="31" t="s">
        <v>37</v>
      </c>
      <c r="J83" s="34" t="str">
        <f>E24</f>
        <v>P. Žehra, K. Hlaváčková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11" customFormat="1" ht="29.25" customHeight="1">
      <c r="A85" s="148"/>
      <c r="B85" s="149"/>
      <c r="C85" s="150" t="s">
        <v>116</v>
      </c>
      <c r="D85" s="151" t="s">
        <v>60</v>
      </c>
      <c r="E85" s="151" t="s">
        <v>56</v>
      </c>
      <c r="F85" s="151" t="s">
        <v>57</v>
      </c>
      <c r="G85" s="151" t="s">
        <v>117</v>
      </c>
      <c r="H85" s="151" t="s">
        <v>118</v>
      </c>
      <c r="I85" s="151" t="s">
        <v>119</v>
      </c>
      <c r="J85" s="151" t="s">
        <v>102</v>
      </c>
      <c r="K85" s="152" t="s">
        <v>120</v>
      </c>
      <c r="L85" s="153"/>
      <c r="M85" s="70" t="s">
        <v>21</v>
      </c>
      <c r="N85" s="71" t="s">
        <v>45</v>
      </c>
      <c r="O85" s="71" t="s">
        <v>121</v>
      </c>
      <c r="P85" s="71" t="s">
        <v>122</v>
      </c>
      <c r="Q85" s="71" t="s">
        <v>123</v>
      </c>
      <c r="R85" s="71" t="s">
        <v>124</v>
      </c>
      <c r="S85" s="71" t="s">
        <v>125</v>
      </c>
      <c r="T85" s="72" t="s">
        <v>126</v>
      </c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</row>
    <row r="86" spans="1:65" s="2" customFormat="1" ht="22.9" customHeight="1">
      <c r="A86" s="36"/>
      <c r="B86" s="37"/>
      <c r="C86" s="77" t="s">
        <v>127</v>
      </c>
      <c r="D86" s="38"/>
      <c r="E86" s="38"/>
      <c r="F86" s="38"/>
      <c r="G86" s="38"/>
      <c r="H86" s="38"/>
      <c r="I86" s="38"/>
      <c r="J86" s="154">
        <f>BK86</f>
        <v>250000</v>
      </c>
      <c r="K86" s="38"/>
      <c r="L86" s="41"/>
      <c r="M86" s="73"/>
      <c r="N86" s="155"/>
      <c r="O86" s="74"/>
      <c r="P86" s="156">
        <f>P87</f>
        <v>0</v>
      </c>
      <c r="Q86" s="74"/>
      <c r="R86" s="156">
        <f>R87</f>
        <v>0</v>
      </c>
      <c r="S86" s="74"/>
      <c r="T86" s="157">
        <f>T87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74</v>
      </c>
      <c r="AU86" s="19" t="s">
        <v>103</v>
      </c>
      <c r="BK86" s="158">
        <f>BK87</f>
        <v>250000</v>
      </c>
    </row>
    <row r="87" spans="1:65" s="12" customFormat="1" ht="25.9" customHeight="1">
      <c r="B87" s="159"/>
      <c r="C87" s="160"/>
      <c r="D87" s="161" t="s">
        <v>74</v>
      </c>
      <c r="E87" s="162" t="s">
        <v>93</v>
      </c>
      <c r="F87" s="162" t="s">
        <v>1440</v>
      </c>
      <c r="G87" s="160"/>
      <c r="H87" s="160"/>
      <c r="I87" s="163"/>
      <c r="J87" s="164">
        <f>BK87</f>
        <v>250000</v>
      </c>
      <c r="K87" s="160"/>
      <c r="L87" s="165"/>
      <c r="M87" s="166"/>
      <c r="N87" s="167"/>
      <c r="O87" s="167"/>
      <c r="P87" s="168">
        <f>P88+P102+P106+P113+P116+P120</f>
        <v>0</v>
      </c>
      <c r="Q87" s="167"/>
      <c r="R87" s="168">
        <f>R88+R102+R106+R113+R116+R120</f>
        <v>0</v>
      </c>
      <c r="S87" s="167"/>
      <c r="T87" s="169">
        <f>T88+T102+T106+T113+T116+T120</f>
        <v>0</v>
      </c>
      <c r="AR87" s="170" t="s">
        <v>163</v>
      </c>
      <c r="AT87" s="171" t="s">
        <v>74</v>
      </c>
      <c r="AU87" s="171" t="s">
        <v>75</v>
      </c>
      <c r="AY87" s="170" t="s">
        <v>130</v>
      </c>
      <c r="BK87" s="172">
        <f>BK88+BK102+BK106+BK113+BK116+BK120</f>
        <v>250000</v>
      </c>
    </row>
    <row r="88" spans="1:65" s="12" customFormat="1" ht="22.9" customHeight="1">
      <c r="B88" s="159"/>
      <c r="C88" s="160"/>
      <c r="D88" s="161" t="s">
        <v>74</v>
      </c>
      <c r="E88" s="173" t="s">
        <v>1441</v>
      </c>
      <c r="F88" s="173" t="s">
        <v>1442</v>
      </c>
      <c r="G88" s="160"/>
      <c r="H88" s="160"/>
      <c r="I88" s="163"/>
      <c r="J88" s="174">
        <f>BK88</f>
        <v>0</v>
      </c>
      <c r="K88" s="160"/>
      <c r="L88" s="165"/>
      <c r="M88" s="166"/>
      <c r="N88" s="167"/>
      <c r="O88" s="167"/>
      <c r="P88" s="168">
        <f>SUM(P89:P101)</f>
        <v>0</v>
      </c>
      <c r="Q88" s="167"/>
      <c r="R88" s="168">
        <f>SUM(R89:R101)</f>
        <v>0</v>
      </c>
      <c r="S88" s="167"/>
      <c r="T88" s="169">
        <f>SUM(T89:T101)</f>
        <v>0</v>
      </c>
      <c r="AR88" s="170" t="s">
        <v>163</v>
      </c>
      <c r="AT88" s="171" t="s">
        <v>74</v>
      </c>
      <c r="AU88" s="171" t="s">
        <v>83</v>
      </c>
      <c r="AY88" s="170" t="s">
        <v>130</v>
      </c>
      <c r="BK88" s="172">
        <f>SUM(BK89:BK101)</f>
        <v>0</v>
      </c>
    </row>
    <row r="89" spans="1:65" s="2" customFormat="1" ht="16.5" customHeight="1">
      <c r="A89" s="36"/>
      <c r="B89" s="37"/>
      <c r="C89" s="175" t="s">
        <v>83</v>
      </c>
      <c r="D89" s="175" t="s">
        <v>132</v>
      </c>
      <c r="E89" s="176" t="s">
        <v>1443</v>
      </c>
      <c r="F89" s="177" t="s">
        <v>1444</v>
      </c>
      <c r="G89" s="178" t="s">
        <v>1445</v>
      </c>
      <c r="H89" s="179">
        <v>1</v>
      </c>
      <c r="I89" s="180"/>
      <c r="J89" s="181">
        <f>ROUND(I89*H89,2)</f>
        <v>0</v>
      </c>
      <c r="K89" s="177" t="s">
        <v>21</v>
      </c>
      <c r="L89" s="41"/>
      <c r="M89" s="182" t="s">
        <v>21</v>
      </c>
      <c r="N89" s="183" t="s">
        <v>46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1446</v>
      </c>
      <c r="AT89" s="186" t="s">
        <v>132</v>
      </c>
      <c r="AU89" s="186" t="s">
        <v>85</v>
      </c>
      <c r="AY89" s="19" t="s">
        <v>130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83</v>
      </c>
      <c r="BK89" s="187">
        <f>ROUND(I89*H89,2)</f>
        <v>0</v>
      </c>
      <c r="BL89" s="19" t="s">
        <v>1446</v>
      </c>
      <c r="BM89" s="186" t="s">
        <v>1447</v>
      </c>
    </row>
    <row r="90" spans="1:65" s="2" customFormat="1" ht="16.5" customHeight="1">
      <c r="A90" s="36"/>
      <c r="B90" s="37"/>
      <c r="C90" s="175" t="s">
        <v>85</v>
      </c>
      <c r="D90" s="175" t="s">
        <v>132</v>
      </c>
      <c r="E90" s="176" t="s">
        <v>1448</v>
      </c>
      <c r="F90" s="177" t="s">
        <v>1449</v>
      </c>
      <c r="G90" s="178" t="s">
        <v>1445</v>
      </c>
      <c r="H90" s="179">
        <v>1</v>
      </c>
      <c r="I90" s="180"/>
      <c r="J90" s="181">
        <f>ROUND(I90*H90,2)</f>
        <v>0</v>
      </c>
      <c r="K90" s="177" t="s">
        <v>136</v>
      </c>
      <c r="L90" s="41"/>
      <c r="M90" s="182" t="s">
        <v>21</v>
      </c>
      <c r="N90" s="183" t="s">
        <v>46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1446</v>
      </c>
      <c r="AT90" s="186" t="s">
        <v>132</v>
      </c>
      <c r="AU90" s="186" t="s">
        <v>85</v>
      </c>
      <c r="AY90" s="19" t="s">
        <v>130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83</v>
      </c>
      <c r="BK90" s="187">
        <f>ROUND(I90*H90,2)</f>
        <v>0</v>
      </c>
      <c r="BL90" s="19" t="s">
        <v>1446</v>
      </c>
      <c r="BM90" s="186" t="s">
        <v>1450</v>
      </c>
    </row>
    <row r="91" spans="1:65" s="2" customFormat="1" ht="11.25">
      <c r="A91" s="36"/>
      <c r="B91" s="37"/>
      <c r="C91" s="38"/>
      <c r="D91" s="188" t="s">
        <v>139</v>
      </c>
      <c r="E91" s="38"/>
      <c r="F91" s="189" t="s">
        <v>1451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139</v>
      </c>
      <c r="AU91" s="19" t="s">
        <v>85</v>
      </c>
    </row>
    <row r="92" spans="1:65" s="2" customFormat="1" ht="19.5">
      <c r="A92" s="36"/>
      <c r="B92" s="37"/>
      <c r="C92" s="38"/>
      <c r="D92" s="195" t="s">
        <v>442</v>
      </c>
      <c r="E92" s="38"/>
      <c r="F92" s="247" t="s">
        <v>1452</v>
      </c>
      <c r="G92" s="38"/>
      <c r="H92" s="38"/>
      <c r="I92" s="190"/>
      <c r="J92" s="38"/>
      <c r="K92" s="38"/>
      <c r="L92" s="41"/>
      <c r="M92" s="191"/>
      <c r="N92" s="19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442</v>
      </c>
      <c r="AU92" s="19" t="s">
        <v>85</v>
      </c>
    </row>
    <row r="93" spans="1:65" s="2" customFormat="1" ht="16.5" customHeight="1">
      <c r="A93" s="36"/>
      <c r="B93" s="37"/>
      <c r="C93" s="175" t="s">
        <v>149</v>
      </c>
      <c r="D93" s="175" t="s">
        <v>132</v>
      </c>
      <c r="E93" s="176" t="s">
        <v>1453</v>
      </c>
      <c r="F93" s="177" t="s">
        <v>1454</v>
      </c>
      <c r="G93" s="178" t="s">
        <v>1445</v>
      </c>
      <c r="H93" s="179">
        <v>1</v>
      </c>
      <c r="I93" s="180"/>
      <c r="J93" s="181">
        <f>ROUND(I93*H93,2)</f>
        <v>0</v>
      </c>
      <c r="K93" s="177" t="s">
        <v>136</v>
      </c>
      <c r="L93" s="41"/>
      <c r="M93" s="182" t="s">
        <v>21</v>
      </c>
      <c r="N93" s="183" t="s">
        <v>46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1446</v>
      </c>
      <c r="AT93" s="186" t="s">
        <v>132</v>
      </c>
      <c r="AU93" s="186" t="s">
        <v>85</v>
      </c>
      <c r="AY93" s="19" t="s">
        <v>130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83</v>
      </c>
      <c r="BK93" s="187">
        <f>ROUND(I93*H93,2)</f>
        <v>0</v>
      </c>
      <c r="BL93" s="19" t="s">
        <v>1446</v>
      </c>
      <c r="BM93" s="186" t="s">
        <v>1455</v>
      </c>
    </row>
    <row r="94" spans="1:65" s="2" customFormat="1" ht="11.25">
      <c r="A94" s="36"/>
      <c r="B94" s="37"/>
      <c r="C94" s="38"/>
      <c r="D94" s="188" t="s">
        <v>139</v>
      </c>
      <c r="E94" s="38"/>
      <c r="F94" s="189" t="s">
        <v>1456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139</v>
      </c>
      <c r="AU94" s="19" t="s">
        <v>85</v>
      </c>
    </row>
    <row r="95" spans="1:65" s="2" customFormat="1" ht="29.25">
      <c r="A95" s="36"/>
      <c r="B95" s="37"/>
      <c r="C95" s="38"/>
      <c r="D95" s="195" t="s">
        <v>442</v>
      </c>
      <c r="E95" s="38"/>
      <c r="F95" s="247" t="s">
        <v>1457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442</v>
      </c>
      <c r="AU95" s="19" t="s">
        <v>85</v>
      </c>
    </row>
    <row r="96" spans="1:65" s="2" customFormat="1" ht="16.5" customHeight="1">
      <c r="A96" s="36"/>
      <c r="B96" s="37"/>
      <c r="C96" s="175" t="s">
        <v>137</v>
      </c>
      <c r="D96" s="175" t="s">
        <v>132</v>
      </c>
      <c r="E96" s="176" t="s">
        <v>1458</v>
      </c>
      <c r="F96" s="177" t="s">
        <v>1459</v>
      </c>
      <c r="G96" s="178" t="s">
        <v>1445</v>
      </c>
      <c r="H96" s="179">
        <v>1</v>
      </c>
      <c r="I96" s="180"/>
      <c r="J96" s="181">
        <f>ROUND(I96*H96,2)</f>
        <v>0</v>
      </c>
      <c r="K96" s="177" t="s">
        <v>136</v>
      </c>
      <c r="L96" s="41"/>
      <c r="M96" s="182" t="s">
        <v>21</v>
      </c>
      <c r="N96" s="183" t="s">
        <v>46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1446</v>
      </c>
      <c r="AT96" s="186" t="s">
        <v>132</v>
      </c>
      <c r="AU96" s="186" t="s">
        <v>85</v>
      </c>
      <c r="AY96" s="19" t="s">
        <v>130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83</v>
      </c>
      <c r="BK96" s="187">
        <f>ROUND(I96*H96,2)</f>
        <v>0</v>
      </c>
      <c r="BL96" s="19" t="s">
        <v>1446</v>
      </c>
      <c r="BM96" s="186" t="s">
        <v>1460</v>
      </c>
    </row>
    <row r="97" spans="1:65" s="2" customFormat="1" ht="11.25">
      <c r="A97" s="36"/>
      <c r="B97" s="37"/>
      <c r="C97" s="38"/>
      <c r="D97" s="188" t="s">
        <v>139</v>
      </c>
      <c r="E97" s="38"/>
      <c r="F97" s="189" t="s">
        <v>1461</v>
      </c>
      <c r="G97" s="38"/>
      <c r="H97" s="38"/>
      <c r="I97" s="190"/>
      <c r="J97" s="38"/>
      <c r="K97" s="38"/>
      <c r="L97" s="41"/>
      <c r="M97" s="191"/>
      <c r="N97" s="19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139</v>
      </c>
      <c r="AU97" s="19" t="s">
        <v>85</v>
      </c>
    </row>
    <row r="98" spans="1:65" s="2" customFormat="1" ht="39">
      <c r="A98" s="36"/>
      <c r="B98" s="37"/>
      <c r="C98" s="38"/>
      <c r="D98" s="195" t="s">
        <v>442</v>
      </c>
      <c r="E98" s="38"/>
      <c r="F98" s="247" t="s">
        <v>1462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442</v>
      </c>
      <c r="AU98" s="19" t="s">
        <v>85</v>
      </c>
    </row>
    <row r="99" spans="1:65" s="2" customFormat="1" ht="16.5" customHeight="1">
      <c r="A99" s="36"/>
      <c r="B99" s="37"/>
      <c r="C99" s="175" t="s">
        <v>163</v>
      </c>
      <c r="D99" s="175" t="s">
        <v>132</v>
      </c>
      <c r="E99" s="176" t="s">
        <v>1463</v>
      </c>
      <c r="F99" s="177" t="s">
        <v>1464</v>
      </c>
      <c r="G99" s="178" t="s">
        <v>1445</v>
      </c>
      <c r="H99" s="179">
        <v>1</v>
      </c>
      <c r="I99" s="180"/>
      <c r="J99" s="181">
        <f>ROUND(I99*H99,2)</f>
        <v>0</v>
      </c>
      <c r="K99" s="177" t="s">
        <v>136</v>
      </c>
      <c r="L99" s="41"/>
      <c r="M99" s="182" t="s">
        <v>21</v>
      </c>
      <c r="N99" s="183" t="s">
        <v>46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1446</v>
      </c>
      <c r="AT99" s="186" t="s">
        <v>132</v>
      </c>
      <c r="AU99" s="186" t="s">
        <v>85</v>
      </c>
      <c r="AY99" s="19" t="s">
        <v>130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83</v>
      </c>
      <c r="BK99" s="187">
        <f>ROUND(I99*H99,2)</f>
        <v>0</v>
      </c>
      <c r="BL99" s="19" t="s">
        <v>1446</v>
      </c>
      <c r="BM99" s="186" t="s">
        <v>1465</v>
      </c>
    </row>
    <row r="100" spans="1:65" s="2" customFormat="1" ht="11.25">
      <c r="A100" s="36"/>
      <c r="B100" s="37"/>
      <c r="C100" s="38"/>
      <c r="D100" s="188" t="s">
        <v>139</v>
      </c>
      <c r="E100" s="38"/>
      <c r="F100" s="189" t="s">
        <v>1466</v>
      </c>
      <c r="G100" s="38"/>
      <c r="H100" s="38"/>
      <c r="I100" s="190"/>
      <c r="J100" s="38"/>
      <c r="K100" s="38"/>
      <c r="L100" s="41"/>
      <c r="M100" s="191"/>
      <c r="N100" s="192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139</v>
      </c>
      <c r="AU100" s="19" t="s">
        <v>85</v>
      </c>
    </row>
    <row r="101" spans="1:65" s="2" customFormat="1" ht="39">
      <c r="A101" s="36"/>
      <c r="B101" s="37"/>
      <c r="C101" s="38"/>
      <c r="D101" s="195" t="s">
        <v>442</v>
      </c>
      <c r="E101" s="38"/>
      <c r="F101" s="247" t="s">
        <v>1467</v>
      </c>
      <c r="G101" s="38"/>
      <c r="H101" s="38"/>
      <c r="I101" s="190"/>
      <c r="J101" s="38"/>
      <c r="K101" s="38"/>
      <c r="L101" s="41"/>
      <c r="M101" s="191"/>
      <c r="N101" s="192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442</v>
      </c>
      <c r="AU101" s="19" t="s">
        <v>85</v>
      </c>
    </row>
    <row r="102" spans="1:65" s="12" customFormat="1" ht="22.9" customHeight="1">
      <c r="B102" s="159"/>
      <c r="C102" s="160"/>
      <c r="D102" s="161" t="s">
        <v>74</v>
      </c>
      <c r="E102" s="173" t="s">
        <v>1468</v>
      </c>
      <c r="F102" s="173" t="s">
        <v>1469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SUM(P103:P105)</f>
        <v>0</v>
      </c>
      <c r="Q102" s="167"/>
      <c r="R102" s="168">
        <f>SUM(R103:R105)</f>
        <v>0</v>
      </c>
      <c r="S102" s="167"/>
      <c r="T102" s="169">
        <f>SUM(T103:T105)</f>
        <v>0</v>
      </c>
      <c r="AR102" s="170" t="s">
        <v>163</v>
      </c>
      <c r="AT102" s="171" t="s">
        <v>74</v>
      </c>
      <c r="AU102" s="171" t="s">
        <v>83</v>
      </c>
      <c r="AY102" s="170" t="s">
        <v>130</v>
      </c>
      <c r="BK102" s="172">
        <f>SUM(BK103:BK105)</f>
        <v>0</v>
      </c>
    </row>
    <row r="103" spans="1:65" s="2" customFormat="1" ht="16.5" customHeight="1">
      <c r="A103" s="36"/>
      <c r="B103" s="37"/>
      <c r="C103" s="175" t="s">
        <v>171</v>
      </c>
      <c r="D103" s="175" t="s">
        <v>132</v>
      </c>
      <c r="E103" s="176" t="s">
        <v>1470</v>
      </c>
      <c r="F103" s="177" t="s">
        <v>1469</v>
      </c>
      <c r="G103" s="178" t="s">
        <v>1445</v>
      </c>
      <c r="H103" s="179">
        <v>1</v>
      </c>
      <c r="I103" s="180"/>
      <c r="J103" s="181">
        <f>ROUND(I103*H103,2)</f>
        <v>0</v>
      </c>
      <c r="K103" s="177" t="s">
        <v>136</v>
      </c>
      <c r="L103" s="41"/>
      <c r="M103" s="182" t="s">
        <v>21</v>
      </c>
      <c r="N103" s="183" t="s">
        <v>46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1446</v>
      </c>
      <c r="AT103" s="186" t="s">
        <v>132</v>
      </c>
      <c r="AU103" s="186" t="s">
        <v>85</v>
      </c>
      <c r="AY103" s="19" t="s">
        <v>130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83</v>
      </c>
      <c r="BK103" s="187">
        <f>ROUND(I103*H103,2)</f>
        <v>0</v>
      </c>
      <c r="BL103" s="19" t="s">
        <v>1446</v>
      </c>
      <c r="BM103" s="186" t="s">
        <v>1471</v>
      </c>
    </row>
    <row r="104" spans="1:65" s="2" customFormat="1" ht="11.25">
      <c r="A104" s="36"/>
      <c r="B104" s="37"/>
      <c r="C104" s="38"/>
      <c r="D104" s="188" t="s">
        <v>139</v>
      </c>
      <c r="E104" s="38"/>
      <c r="F104" s="189" t="s">
        <v>1472</v>
      </c>
      <c r="G104" s="38"/>
      <c r="H104" s="38"/>
      <c r="I104" s="190"/>
      <c r="J104" s="38"/>
      <c r="K104" s="38"/>
      <c r="L104" s="41"/>
      <c r="M104" s="191"/>
      <c r="N104" s="19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139</v>
      </c>
      <c r="AU104" s="19" t="s">
        <v>85</v>
      </c>
    </row>
    <row r="105" spans="1:65" s="2" customFormat="1" ht="29.25">
      <c r="A105" s="36"/>
      <c r="B105" s="37"/>
      <c r="C105" s="38"/>
      <c r="D105" s="195" t="s">
        <v>442</v>
      </c>
      <c r="E105" s="38"/>
      <c r="F105" s="247" t="s">
        <v>1473</v>
      </c>
      <c r="G105" s="38"/>
      <c r="H105" s="38"/>
      <c r="I105" s="190"/>
      <c r="J105" s="38"/>
      <c r="K105" s="38"/>
      <c r="L105" s="41"/>
      <c r="M105" s="191"/>
      <c r="N105" s="19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442</v>
      </c>
      <c r="AU105" s="19" t="s">
        <v>85</v>
      </c>
    </row>
    <row r="106" spans="1:65" s="12" customFormat="1" ht="22.9" customHeight="1">
      <c r="B106" s="159"/>
      <c r="C106" s="160"/>
      <c r="D106" s="161" t="s">
        <v>74</v>
      </c>
      <c r="E106" s="173" t="s">
        <v>1474</v>
      </c>
      <c r="F106" s="173" t="s">
        <v>1475</v>
      </c>
      <c r="G106" s="160"/>
      <c r="H106" s="160"/>
      <c r="I106" s="163"/>
      <c r="J106" s="174">
        <f>BK106</f>
        <v>0</v>
      </c>
      <c r="K106" s="160"/>
      <c r="L106" s="165"/>
      <c r="M106" s="166"/>
      <c r="N106" s="167"/>
      <c r="O106" s="167"/>
      <c r="P106" s="168">
        <f>SUM(P107:P112)</f>
        <v>0</v>
      </c>
      <c r="Q106" s="167"/>
      <c r="R106" s="168">
        <f>SUM(R107:R112)</f>
        <v>0</v>
      </c>
      <c r="S106" s="167"/>
      <c r="T106" s="169">
        <f>SUM(T107:T112)</f>
        <v>0</v>
      </c>
      <c r="AR106" s="170" t="s">
        <v>163</v>
      </c>
      <c r="AT106" s="171" t="s">
        <v>74</v>
      </c>
      <c r="AU106" s="171" t="s">
        <v>83</v>
      </c>
      <c r="AY106" s="170" t="s">
        <v>130</v>
      </c>
      <c r="BK106" s="172">
        <f>SUM(BK107:BK112)</f>
        <v>0</v>
      </c>
    </row>
    <row r="107" spans="1:65" s="2" customFormat="1" ht="16.5" customHeight="1">
      <c r="A107" s="36"/>
      <c r="B107" s="37"/>
      <c r="C107" s="175" t="s">
        <v>180</v>
      </c>
      <c r="D107" s="175" t="s">
        <v>132</v>
      </c>
      <c r="E107" s="176" t="s">
        <v>1476</v>
      </c>
      <c r="F107" s="177" t="s">
        <v>1477</v>
      </c>
      <c r="G107" s="178" t="s">
        <v>1445</v>
      </c>
      <c r="H107" s="179">
        <v>1</v>
      </c>
      <c r="I107" s="180"/>
      <c r="J107" s="181">
        <f>ROUND(I107*H107,2)</f>
        <v>0</v>
      </c>
      <c r="K107" s="177" t="s">
        <v>136</v>
      </c>
      <c r="L107" s="41"/>
      <c r="M107" s="182" t="s">
        <v>21</v>
      </c>
      <c r="N107" s="183" t="s">
        <v>46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1446</v>
      </c>
      <c r="AT107" s="186" t="s">
        <v>132</v>
      </c>
      <c r="AU107" s="186" t="s">
        <v>85</v>
      </c>
      <c r="AY107" s="19" t="s">
        <v>130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83</v>
      </c>
      <c r="BK107" s="187">
        <f>ROUND(I107*H107,2)</f>
        <v>0</v>
      </c>
      <c r="BL107" s="19" t="s">
        <v>1446</v>
      </c>
      <c r="BM107" s="186" t="s">
        <v>1478</v>
      </c>
    </row>
    <row r="108" spans="1:65" s="2" customFormat="1" ht="11.25">
      <c r="A108" s="36"/>
      <c r="B108" s="37"/>
      <c r="C108" s="38"/>
      <c r="D108" s="188" t="s">
        <v>139</v>
      </c>
      <c r="E108" s="38"/>
      <c r="F108" s="189" t="s">
        <v>1479</v>
      </c>
      <c r="G108" s="38"/>
      <c r="H108" s="38"/>
      <c r="I108" s="190"/>
      <c r="J108" s="38"/>
      <c r="K108" s="38"/>
      <c r="L108" s="41"/>
      <c r="M108" s="191"/>
      <c r="N108" s="19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139</v>
      </c>
      <c r="AU108" s="19" t="s">
        <v>85</v>
      </c>
    </row>
    <row r="109" spans="1:65" s="2" customFormat="1" ht="29.25">
      <c r="A109" s="36"/>
      <c r="B109" s="37"/>
      <c r="C109" s="38"/>
      <c r="D109" s="195" t="s">
        <v>442</v>
      </c>
      <c r="E109" s="38"/>
      <c r="F109" s="247" t="s">
        <v>1480</v>
      </c>
      <c r="G109" s="38"/>
      <c r="H109" s="38"/>
      <c r="I109" s="190"/>
      <c r="J109" s="38"/>
      <c r="K109" s="38"/>
      <c r="L109" s="41"/>
      <c r="M109" s="191"/>
      <c r="N109" s="19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442</v>
      </c>
      <c r="AU109" s="19" t="s">
        <v>85</v>
      </c>
    </row>
    <row r="110" spans="1:65" s="2" customFormat="1" ht="16.5" customHeight="1">
      <c r="A110" s="36"/>
      <c r="B110" s="37"/>
      <c r="C110" s="175" t="s">
        <v>187</v>
      </c>
      <c r="D110" s="175" t="s">
        <v>132</v>
      </c>
      <c r="E110" s="176" t="s">
        <v>1481</v>
      </c>
      <c r="F110" s="177" t="s">
        <v>1482</v>
      </c>
      <c r="G110" s="178" t="s">
        <v>1445</v>
      </c>
      <c r="H110" s="179">
        <v>1</v>
      </c>
      <c r="I110" s="180"/>
      <c r="J110" s="181">
        <f>ROUND(I110*H110,2)</f>
        <v>0</v>
      </c>
      <c r="K110" s="177" t="s">
        <v>136</v>
      </c>
      <c r="L110" s="41"/>
      <c r="M110" s="182" t="s">
        <v>21</v>
      </c>
      <c r="N110" s="183" t="s">
        <v>46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1446</v>
      </c>
      <c r="AT110" s="186" t="s">
        <v>132</v>
      </c>
      <c r="AU110" s="186" t="s">
        <v>85</v>
      </c>
      <c r="AY110" s="19" t="s">
        <v>130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83</v>
      </c>
      <c r="BK110" s="187">
        <f>ROUND(I110*H110,2)</f>
        <v>0</v>
      </c>
      <c r="BL110" s="19" t="s">
        <v>1446</v>
      </c>
      <c r="BM110" s="186" t="s">
        <v>1483</v>
      </c>
    </row>
    <row r="111" spans="1:65" s="2" customFormat="1" ht="11.25">
      <c r="A111" s="36"/>
      <c r="B111" s="37"/>
      <c r="C111" s="38"/>
      <c r="D111" s="188" t="s">
        <v>139</v>
      </c>
      <c r="E111" s="38"/>
      <c r="F111" s="189" t="s">
        <v>1484</v>
      </c>
      <c r="G111" s="38"/>
      <c r="H111" s="38"/>
      <c r="I111" s="190"/>
      <c r="J111" s="38"/>
      <c r="K111" s="38"/>
      <c r="L111" s="41"/>
      <c r="M111" s="191"/>
      <c r="N111" s="19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139</v>
      </c>
      <c r="AU111" s="19" t="s">
        <v>85</v>
      </c>
    </row>
    <row r="112" spans="1:65" s="2" customFormat="1" ht="29.25">
      <c r="A112" s="36"/>
      <c r="B112" s="37"/>
      <c r="C112" s="38"/>
      <c r="D112" s="195" t="s">
        <v>442</v>
      </c>
      <c r="E112" s="38"/>
      <c r="F112" s="247" t="s">
        <v>1485</v>
      </c>
      <c r="G112" s="38"/>
      <c r="H112" s="38"/>
      <c r="I112" s="190"/>
      <c r="J112" s="38"/>
      <c r="K112" s="38"/>
      <c r="L112" s="41"/>
      <c r="M112" s="191"/>
      <c r="N112" s="192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442</v>
      </c>
      <c r="AU112" s="19" t="s">
        <v>85</v>
      </c>
    </row>
    <row r="113" spans="1:65" s="12" customFormat="1" ht="22.9" customHeight="1">
      <c r="B113" s="159"/>
      <c r="C113" s="160"/>
      <c r="D113" s="161" t="s">
        <v>74</v>
      </c>
      <c r="E113" s="173" t="s">
        <v>1486</v>
      </c>
      <c r="F113" s="173" t="s">
        <v>1487</v>
      </c>
      <c r="G113" s="160"/>
      <c r="H113" s="160"/>
      <c r="I113" s="163"/>
      <c r="J113" s="174">
        <f>BK113</f>
        <v>250000</v>
      </c>
      <c r="K113" s="160"/>
      <c r="L113" s="165"/>
      <c r="M113" s="166"/>
      <c r="N113" s="167"/>
      <c r="O113" s="167"/>
      <c r="P113" s="168">
        <f>SUM(P114:P115)</f>
        <v>0</v>
      </c>
      <c r="Q113" s="167"/>
      <c r="R113" s="168">
        <f>SUM(R114:R115)</f>
        <v>0</v>
      </c>
      <c r="S113" s="167"/>
      <c r="T113" s="169">
        <f>SUM(T114:T115)</f>
        <v>0</v>
      </c>
      <c r="AR113" s="170" t="s">
        <v>163</v>
      </c>
      <c r="AT113" s="171" t="s">
        <v>74</v>
      </c>
      <c r="AU113" s="171" t="s">
        <v>83</v>
      </c>
      <c r="AY113" s="170" t="s">
        <v>130</v>
      </c>
      <c r="BK113" s="172">
        <f>SUM(BK114:BK115)</f>
        <v>250000</v>
      </c>
    </row>
    <row r="114" spans="1:65" s="2" customFormat="1" ht="16.5" customHeight="1">
      <c r="A114" s="36"/>
      <c r="B114" s="37"/>
      <c r="C114" s="175" t="s">
        <v>195</v>
      </c>
      <c r="D114" s="175" t="s">
        <v>132</v>
      </c>
      <c r="E114" s="176" t="s">
        <v>1488</v>
      </c>
      <c r="F114" s="177" t="s">
        <v>1489</v>
      </c>
      <c r="G114" s="178" t="s">
        <v>1445</v>
      </c>
      <c r="H114" s="179">
        <v>1</v>
      </c>
      <c r="I114" s="180">
        <v>250000</v>
      </c>
      <c r="J114" s="181">
        <f>ROUND(I114*H114,2)</f>
        <v>250000</v>
      </c>
      <c r="K114" s="177" t="s">
        <v>136</v>
      </c>
      <c r="L114" s="41"/>
      <c r="M114" s="182" t="s">
        <v>21</v>
      </c>
      <c r="N114" s="183" t="s">
        <v>46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1446</v>
      </c>
      <c r="AT114" s="186" t="s">
        <v>132</v>
      </c>
      <c r="AU114" s="186" t="s">
        <v>85</v>
      </c>
      <c r="AY114" s="19" t="s">
        <v>130</v>
      </c>
      <c r="BE114" s="187">
        <f>IF(N114="základní",J114,0)</f>
        <v>250000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83</v>
      </c>
      <c r="BK114" s="187">
        <f>ROUND(I114*H114,2)</f>
        <v>250000</v>
      </c>
      <c r="BL114" s="19" t="s">
        <v>1446</v>
      </c>
      <c r="BM114" s="186" t="s">
        <v>1490</v>
      </c>
    </row>
    <row r="115" spans="1:65" s="2" customFormat="1" ht="11.25">
      <c r="A115" s="36"/>
      <c r="B115" s="37"/>
      <c r="C115" s="38"/>
      <c r="D115" s="188" t="s">
        <v>139</v>
      </c>
      <c r="E115" s="38"/>
      <c r="F115" s="189" t="s">
        <v>1491</v>
      </c>
      <c r="G115" s="38"/>
      <c r="H115" s="38"/>
      <c r="I115" s="190"/>
      <c r="J115" s="38"/>
      <c r="K115" s="38"/>
      <c r="L115" s="41"/>
      <c r="M115" s="191"/>
      <c r="N115" s="19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139</v>
      </c>
      <c r="AU115" s="19" t="s">
        <v>85</v>
      </c>
    </row>
    <row r="116" spans="1:65" s="12" customFormat="1" ht="22.9" customHeight="1">
      <c r="B116" s="159"/>
      <c r="C116" s="160"/>
      <c r="D116" s="161" t="s">
        <v>74</v>
      </c>
      <c r="E116" s="173" t="s">
        <v>1492</v>
      </c>
      <c r="F116" s="173" t="s">
        <v>1493</v>
      </c>
      <c r="G116" s="160"/>
      <c r="H116" s="160"/>
      <c r="I116" s="163"/>
      <c r="J116" s="174">
        <f>BK116</f>
        <v>0</v>
      </c>
      <c r="K116" s="160"/>
      <c r="L116" s="165"/>
      <c r="M116" s="166"/>
      <c r="N116" s="167"/>
      <c r="O116" s="167"/>
      <c r="P116" s="168">
        <f>SUM(P117:P119)</f>
        <v>0</v>
      </c>
      <c r="Q116" s="167"/>
      <c r="R116" s="168">
        <f>SUM(R117:R119)</f>
        <v>0</v>
      </c>
      <c r="S116" s="167"/>
      <c r="T116" s="169">
        <f>SUM(T117:T119)</f>
        <v>0</v>
      </c>
      <c r="AR116" s="170" t="s">
        <v>163</v>
      </c>
      <c r="AT116" s="171" t="s">
        <v>74</v>
      </c>
      <c r="AU116" s="171" t="s">
        <v>83</v>
      </c>
      <c r="AY116" s="170" t="s">
        <v>130</v>
      </c>
      <c r="BK116" s="172">
        <f>SUM(BK117:BK119)</f>
        <v>0</v>
      </c>
    </row>
    <row r="117" spans="1:65" s="2" customFormat="1" ht="16.5" customHeight="1">
      <c r="A117" s="36"/>
      <c r="B117" s="37"/>
      <c r="C117" s="175" t="s">
        <v>201</v>
      </c>
      <c r="D117" s="175" t="s">
        <v>132</v>
      </c>
      <c r="E117" s="176" t="s">
        <v>1494</v>
      </c>
      <c r="F117" s="177" t="s">
        <v>1495</v>
      </c>
      <c r="G117" s="178" t="s">
        <v>1445</v>
      </c>
      <c r="H117" s="179">
        <v>1</v>
      </c>
      <c r="I117" s="180"/>
      <c r="J117" s="181">
        <f>ROUND(I117*H117,2)</f>
        <v>0</v>
      </c>
      <c r="K117" s="177" t="s">
        <v>136</v>
      </c>
      <c r="L117" s="41"/>
      <c r="M117" s="182" t="s">
        <v>21</v>
      </c>
      <c r="N117" s="183" t="s">
        <v>46</v>
      </c>
      <c r="O117" s="66"/>
      <c r="P117" s="184">
        <f>O117*H117</f>
        <v>0</v>
      </c>
      <c r="Q117" s="184">
        <v>0</v>
      </c>
      <c r="R117" s="184">
        <f>Q117*H117</f>
        <v>0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1446</v>
      </c>
      <c r="AT117" s="186" t="s">
        <v>132</v>
      </c>
      <c r="AU117" s="186" t="s">
        <v>85</v>
      </c>
      <c r="AY117" s="19" t="s">
        <v>130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83</v>
      </c>
      <c r="BK117" s="187">
        <f>ROUND(I117*H117,2)</f>
        <v>0</v>
      </c>
      <c r="BL117" s="19" t="s">
        <v>1446</v>
      </c>
      <c r="BM117" s="186" t="s">
        <v>1496</v>
      </c>
    </row>
    <row r="118" spans="1:65" s="2" customFormat="1" ht="11.25">
      <c r="A118" s="36"/>
      <c r="B118" s="37"/>
      <c r="C118" s="38"/>
      <c r="D118" s="188" t="s">
        <v>139</v>
      </c>
      <c r="E118" s="38"/>
      <c r="F118" s="189" t="s">
        <v>1497</v>
      </c>
      <c r="G118" s="38"/>
      <c r="H118" s="38"/>
      <c r="I118" s="190"/>
      <c r="J118" s="38"/>
      <c r="K118" s="38"/>
      <c r="L118" s="41"/>
      <c r="M118" s="191"/>
      <c r="N118" s="192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139</v>
      </c>
      <c r="AU118" s="19" t="s">
        <v>85</v>
      </c>
    </row>
    <row r="119" spans="1:65" s="2" customFormat="1" ht="58.5">
      <c r="A119" s="36"/>
      <c r="B119" s="37"/>
      <c r="C119" s="38"/>
      <c r="D119" s="195" t="s">
        <v>442</v>
      </c>
      <c r="E119" s="38"/>
      <c r="F119" s="247" t="s">
        <v>1498</v>
      </c>
      <c r="G119" s="38"/>
      <c r="H119" s="38"/>
      <c r="I119" s="190"/>
      <c r="J119" s="38"/>
      <c r="K119" s="38"/>
      <c r="L119" s="41"/>
      <c r="M119" s="191"/>
      <c r="N119" s="19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442</v>
      </c>
      <c r="AU119" s="19" t="s">
        <v>85</v>
      </c>
    </row>
    <row r="120" spans="1:65" s="12" customFormat="1" ht="22.9" customHeight="1">
      <c r="B120" s="159"/>
      <c r="C120" s="160"/>
      <c r="D120" s="161" t="s">
        <v>74</v>
      </c>
      <c r="E120" s="173" t="s">
        <v>1499</v>
      </c>
      <c r="F120" s="173" t="s">
        <v>1500</v>
      </c>
      <c r="G120" s="160"/>
      <c r="H120" s="160"/>
      <c r="I120" s="163"/>
      <c r="J120" s="174">
        <f>BK120</f>
        <v>0</v>
      </c>
      <c r="K120" s="160"/>
      <c r="L120" s="165"/>
      <c r="M120" s="166"/>
      <c r="N120" s="167"/>
      <c r="O120" s="167"/>
      <c r="P120" s="168">
        <f>SUM(P121:P125)</f>
        <v>0</v>
      </c>
      <c r="Q120" s="167"/>
      <c r="R120" s="168">
        <f>SUM(R121:R125)</f>
        <v>0</v>
      </c>
      <c r="S120" s="167"/>
      <c r="T120" s="169">
        <f>SUM(T121:T125)</f>
        <v>0</v>
      </c>
      <c r="AR120" s="170" t="s">
        <v>163</v>
      </c>
      <c r="AT120" s="171" t="s">
        <v>74</v>
      </c>
      <c r="AU120" s="171" t="s">
        <v>83</v>
      </c>
      <c r="AY120" s="170" t="s">
        <v>130</v>
      </c>
      <c r="BK120" s="172">
        <f>SUM(BK121:BK125)</f>
        <v>0</v>
      </c>
    </row>
    <row r="121" spans="1:65" s="2" customFormat="1" ht="16.5" customHeight="1">
      <c r="A121" s="36"/>
      <c r="B121" s="37"/>
      <c r="C121" s="175" t="s">
        <v>209</v>
      </c>
      <c r="D121" s="175" t="s">
        <v>132</v>
      </c>
      <c r="E121" s="176" t="s">
        <v>1501</v>
      </c>
      <c r="F121" s="177" t="s">
        <v>1502</v>
      </c>
      <c r="G121" s="178" t="s">
        <v>1445</v>
      </c>
      <c r="H121" s="179">
        <v>1</v>
      </c>
      <c r="I121" s="180"/>
      <c r="J121" s="181">
        <f>ROUND(I121*H121,2)</f>
        <v>0</v>
      </c>
      <c r="K121" s="177" t="s">
        <v>136</v>
      </c>
      <c r="L121" s="41"/>
      <c r="M121" s="182" t="s">
        <v>21</v>
      </c>
      <c r="N121" s="183" t="s">
        <v>46</v>
      </c>
      <c r="O121" s="66"/>
      <c r="P121" s="184">
        <f>O121*H121</f>
        <v>0</v>
      </c>
      <c r="Q121" s="184">
        <v>0</v>
      </c>
      <c r="R121" s="184">
        <f>Q121*H121</f>
        <v>0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1446</v>
      </c>
      <c r="AT121" s="186" t="s">
        <v>132</v>
      </c>
      <c r="AU121" s="186" t="s">
        <v>85</v>
      </c>
      <c r="AY121" s="19" t="s">
        <v>130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83</v>
      </c>
      <c r="BK121" s="187">
        <f>ROUND(I121*H121,2)</f>
        <v>0</v>
      </c>
      <c r="BL121" s="19" t="s">
        <v>1446</v>
      </c>
      <c r="BM121" s="186" t="s">
        <v>1503</v>
      </c>
    </row>
    <row r="122" spans="1:65" s="2" customFormat="1" ht="11.25">
      <c r="A122" s="36"/>
      <c r="B122" s="37"/>
      <c r="C122" s="38"/>
      <c r="D122" s="188" t="s">
        <v>139</v>
      </c>
      <c r="E122" s="38"/>
      <c r="F122" s="189" t="s">
        <v>1504</v>
      </c>
      <c r="G122" s="38"/>
      <c r="H122" s="38"/>
      <c r="I122" s="190"/>
      <c r="J122" s="38"/>
      <c r="K122" s="38"/>
      <c r="L122" s="41"/>
      <c r="M122" s="191"/>
      <c r="N122" s="192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139</v>
      </c>
      <c r="AU122" s="19" t="s">
        <v>85</v>
      </c>
    </row>
    <row r="123" spans="1:65" s="2" customFormat="1" ht="29.25">
      <c r="A123" s="36"/>
      <c r="B123" s="37"/>
      <c r="C123" s="38"/>
      <c r="D123" s="195" t="s">
        <v>442</v>
      </c>
      <c r="E123" s="38"/>
      <c r="F123" s="247" t="s">
        <v>1505</v>
      </c>
      <c r="G123" s="38"/>
      <c r="H123" s="38"/>
      <c r="I123" s="190"/>
      <c r="J123" s="38"/>
      <c r="K123" s="38"/>
      <c r="L123" s="41"/>
      <c r="M123" s="191"/>
      <c r="N123" s="19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442</v>
      </c>
      <c r="AU123" s="19" t="s">
        <v>85</v>
      </c>
    </row>
    <row r="124" spans="1:65" s="2" customFormat="1" ht="33" customHeight="1">
      <c r="A124" s="36"/>
      <c r="B124" s="37"/>
      <c r="C124" s="175" t="s">
        <v>218</v>
      </c>
      <c r="D124" s="175" t="s">
        <v>132</v>
      </c>
      <c r="E124" s="176" t="s">
        <v>1506</v>
      </c>
      <c r="F124" s="177" t="s">
        <v>1507</v>
      </c>
      <c r="G124" s="178" t="s">
        <v>1445</v>
      </c>
      <c r="H124" s="179">
        <v>1</v>
      </c>
      <c r="I124" s="180"/>
      <c r="J124" s="181">
        <f>ROUND(I124*H124,2)</f>
        <v>0</v>
      </c>
      <c r="K124" s="177" t="s">
        <v>21</v>
      </c>
      <c r="L124" s="41"/>
      <c r="M124" s="182" t="s">
        <v>21</v>
      </c>
      <c r="N124" s="183" t="s">
        <v>46</v>
      </c>
      <c r="O124" s="66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1446</v>
      </c>
      <c r="AT124" s="186" t="s">
        <v>132</v>
      </c>
      <c r="AU124" s="186" t="s">
        <v>85</v>
      </c>
      <c r="AY124" s="19" t="s">
        <v>130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83</v>
      </c>
      <c r="BK124" s="187">
        <f>ROUND(I124*H124,2)</f>
        <v>0</v>
      </c>
      <c r="BL124" s="19" t="s">
        <v>1446</v>
      </c>
      <c r="BM124" s="186" t="s">
        <v>1508</v>
      </c>
    </row>
    <row r="125" spans="1:65" s="2" customFormat="1" ht="58.5">
      <c r="A125" s="36"/>
      <c r="B125" s="37"/>
      <c r="C125" s="38"/>
      <c r="D125" s="195" t="s">
        <v>442</v>
      </c>
      <c r="E125" s="38"/>
      <c r="F125" s="247" t="s">
        <v>1509</v>
      </c>
      <c r="G125" s="38"/>
      <c r="H125" s="38"/>
      <c r="I125" s="190"/>
      <c r="J125" s="38"/>
      <c r="K125" s="38"/>
      <c r="L125" s="41"/>
      <c r="M125" s="253"/>
      <c r="N125" s="254"/>
      <c r="O125" s="250"/>
      <c r="P125" s="250"/>
      <c r="Q125" s="250"/>
      <c r="R125" s="250"/>
      <c r="S125" s="250"/>
      <c r="T125" s="255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442</v>
      </c>
      <c r="AU125" s="19" t="s">
        <v>85</v>
      </c>
    </row>
    <row r="126" spans="1:65" s="2" customFormat="1" ht="6.95" customHeight="1">
      <c r="A126" s="36"/>
      <c r="B126" s="49"/>
      <c r="C126" s="50"/>
      <c r="D126" s="50"/>
      <c r="E126" s="50"/>
      <c r="F126" s="50"/>
      <c r="G126" s="50"/>
      <c r="H126" s="50"/>
      <c r="I126" s="50"/>
      <c r="J126" s="50"/>
      <c r="K126" s="50"/>
      <c r="L126" s="41"/>
      <c r="M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</row>
  </sheetData>
  <sheetProtection algorithmName="SHA-512" hashValue="I3YSUXq4oFVW/bWhLNAB7L9GNYlMKccp5WhX2rZS4CBl4oya9wBcJdHi05WpcVelTurTyNR9qF4lOwn/4Cy25Q==" saltValue="4g63EICFZalRiUfJeeMlnbFs7t0PQBGtrtAG5KMIqjgnBQn8Q3bR55DmgGGZR/fAlb5E4oj8AbEsHiST6DnIgQ==" spinCount="100000" sheet="1" objects="1" scenarios="1" formatColumns="0" formatRows="0" autoFilter="0"/>
  <autoFilter ref="C85:K125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1" r:id="rId1"/>
    <hyperlink ref="F94" r:id="rId2"/>
    <hyperlink ref="F97" r:id="rId3"/>
    <hyperlink ref="F100" r:id="rId4"/>
    <hyperlink ref="F104" r:id="rId5"/>
    <hyperlink ref="F108" r:id="rId6"/>
    <hyperlink ref="F111" r:id="rId7"/>
    <hyperlink ref="F115" r:id="rId8"/>
    <hyperlink ref="F118" r:id="rId9"/>
    <hyperlink ref="F122" r:id="rId10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256" customWidth="1"/>
    <col min="2" max="2" width="1.6640625" style="256" customWidth="1"/>
    <col min="3" max="4" width="5" style="256" customWidth="1"/>
    <col min="5" max="5" width="11.6640625" style="256" customWidth="1"/>
    <col min="6" max="6" width="9.1640625" style="256" customWidth="1"/>
    <col min="7" max="7" width="5" style="256" customWidth="1"/>
    <col min="8" max="8" width="77.83203125" style="256" customWidth="1"/>
    <col min="9" max="10" width="20" style="256" customWidth="1"/>
    <col min="11" max="11" width="1.6640625" style="256" customWidth="1"/>
  </cols>
  <sheetData>
    <row r="1" spans="2:11" s="1" customFormat="1" ht="37.5" customHeight="1"/>
    <row r="2" spans="2:11" s="1" customFormat="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7" customFormat="1" ht="45" customHeight="1">
      <c r="B3" s="260"/>
      <c r="C3" s="388" t="s">
        <v>1510</v>
      </c>
      <c r="D3" s="388"/>
      <c r="E3" s="388"/>
      <c r="F3" s="388"/>
      <c r="G3" s="388"/>
      <c r="H3" s="388"/>
      <c r="I3" s="388"/>
      <c r="J3" s="388"/>
      <c r="K3" s="261"/>
    </row>
    <row r="4" spans="2:11" s="1" customFormat="1" ht="25.5" customHeight="1">
      <c r="B4" s="262"/>
      <c r="C4" s="393" t="s">
        <v>1511</v>
      </c>
      <c r="D4" s="393"/>
      <c r="E4" s="393"/>
      <c r="F4" s="393"/>
      <c r="G4" s="393"/>
      <c r="H4" s="393"/>
      <c r="I4" s="393"/>
      <c r="J4" s="393"/>
      <c r="K4" s="263"/>
    </row>
    <row r="5" spans="2:11" s="1" customFormat="1" ht="5.25" customHeight="1">
      <c r="B5" s="262"/>
      <c r="C5" s="264"/>
      <c r="D5" s="264"/>
      <c r="E5" s="264"/>
      <c r="F5" s="264"/>
      <c r="G5" s="264"/>
      <c r="H5" s="264"/>
      <c r="I5" s="264"/>
      <c r="J5" s="264"/>
      <c r="K5" s="263"/>
    </row>
    <row r="6" spans="2:11" s="1" customFormat="1" ht="15" customHeight="1">
      <c r="B6" s="262"/>
      <c r="C6" s="392" t="s">
        <v>1512</v>
      </c>
      <c r="D6" s="392"/>
      <c r="E6" s="392"/>
      <c r="F6" s="392"/>
      <c r="G6" s="392"/>
      <c r="H6" s="392"/>
      <c r="I6" s="392"/>
      <c r="J6" s="392"/>
      <c r="K6" s="263"/>
    </row>
    <row r="7" spans="2:11" s="1" customFormat="1" ht="15" customHeight="1">
      <c r="B7" s="266"/>
      <c r="C7" s="392" t="s">
        <v>1513</v>
      </c>
      <c r="D7" s="392"/>
      <c r="E7" s="392"/>
      <c r="F7" s="392"/>
      <c r="G7" s="392"/>
      <c r="H7" s="392"/>
      <c r="I7" s="392"/>
      <c r="J7" s="392"/>
      <c r="K7" s="263"/>
    </row>
    <row r="8" spans="2:11" s="1" customFormat="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s="1" customFormat="1" ht="15" customHeight="1">
      <c r="B9" s="266"/>
      <c r="C9" s="392" t="s">
        <v>1514</v>
      </c>
      <c r="D9" s="392"/>
      <c r="E9" s="392"/>
      <c r="F9" s="392"/>
      <c r="G9" s="392"/>
      <c r="H9" s="392"/>
      <c r="I9" s="392"/>
      <c r="J9" s="392"/>
      <c r="K9" s="263"/>
    </row>
    <row r="10" spans="2:11" s="1" customFormat="1" ht="15" customHeight="1">
      <c r="B10" s="266"/>
      <c r="C10" s="265"/>
      <c r="D10" s="392" t="s">
        <v>1515</v>
      </c>
      <c r="E10" s="392"/>
      <c r="F10" s="392"/>
      <c r="G10" s="392"/>
      <c r="H10" s="392"/>
      <c r="I10" s="392"/>
      <c r="J10" s="392"/>
      <c r="K10" s="263"/>
    </row>
    <row r="11" spans="2:11" s="1" customFormat="1" ht="15" customHeight="1">
      <c r="B11" s="266"/>
      <c r="C11" s="267"/>
      <c r="D11" s="392" t="s">
        <v>1516</v>
      </c>
      <c r="E11" s="392"/>
      <c r="F11" s="392"/>
      <c r="G11" s="392"/>
      <c r="H11" s="392"/>
      <c r="I11" s="392"/>
      <c r="J11" s="392"/>
      <c r="K11" s="263"/>
    </row>
    <row r="12" spans="2:11" s="1" customFormat="1" ht="15" customHeight="1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pans="2:11" s="1" customFormat="1" ht="15" customHeight="1">
      <c r="B13" s="266"/>
      <c r="C13" s="267"/>
      <c r="D13" s="268" t="s">
        <v>1517</v>
      </c>
      <c r="E13" s="265"/>
      <c r="F13" s="265"/>
      <c r="G13" s="265"/>
      <c r="H13" s="265"/>
      <c r="I13" s="265"/>
      <c r="J13" s="265"/>
      <c r="K13" s="263"/>
    </row>
    <row r="14" spans="2:11" s="1" customFormat="1" ht="12.7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pans="2:11" s="1" customFormat="1" ht="15" customHeight="1">
      <c r="B15" s="266"/>
      <c r="C15" s="267"/>
      <c r="D15" s="392" t="s">
        <v>1518</v>
      </c>
      <c r="E15" s="392"/>
      <c r="F15" s="392"/>
      <c r="G15" s="392"/>
      <c r="H15" s="392"/>
      <c r="I15" s="392"/>
      <c r="J15" s="392"/>
      <c r="K15" s="263"/>
    </row>
    <row r="16" spans="2:11" s="1" customFormat="1" ht="15" customHeight="1">
      <c r="B16" s="266"/>
      <c r="C16" s="267"/>
      <c r="D16" s="392" t="s">
        <v>1519</v>
      </c>
      <c r="E16" s="392"/>
      <c r="F16" s="392"/>
      <c r="G16" s="392"/>
      <c r="H16" s="392"/>
      <c r="I16" s="392"/>
      <c r="J16" s="392"/>
      <c r="K16" s="263"/>
    </row>
    <row r="17" spans="2:11" s="1" customFormat="1" ht="15" customHeight="1">
      <c r="B17" s="266"/>
      <c r="C17" s="267"/>
      <c r="D17" s="392" t="s">
        <v>1520</v>
      </c>
      <c r="E17" s="392"/>
      <c r="F17" s="392"/>
      <c r="G17" s="392"/>
      <c r="H17" s="392"/>
      <c r="I17" s="392"/>
      <c r="J17" s="392"/>
      <c r="K17" s="263"/>
    </row>
    <row r="18" spans="2:11" s="1" customFormat="1" ht="15" customHeight="1">
      <c r="B18" s="266"/>
      <c r="C18" s="267"/>
      <c r="D18" s="267"/>
      <c r="E18" s="269" t="s">
        <v>82</v>
      </c>
      <c r="F18" s="392" t="s">
        <v>1521</v>
      </c>
      <c r="G18" s="392"/>
      <c r="H18" s="392"/>
      <c r="I18" s="392"/>
      <c r="J18" s="392"/>
      <c r="K18" s="263"/>
    </row>
    <row r="19" spans="2:11" s="1" customFormat="1" ht="15" customHeight="1">
      <c r="B19" s="266"/>
      <c r="C19" s="267"/>
      <c r="D19" s="267"/>
      <c r="E19" s="269" t="s">
        <v>88</v>
      </c>
      <c r="F19" s="392" t="s">
        <v>1522</v>
      </c>
      <c r="G19" s="392"/>
      <c r="H19" s="392"/>
      <c r="I19" s="392"/>
      <c r="J19" s="392"/>
      <c r="K19" s="263"/>
    </row>
    <row r="20" spans="2:11" s="1" customFormat="1" ht="15" customHeight="1">
      <c r="B20" s="266"/>
      <c r="C20" s="267"/>
      <c r="D20" s="267"/>
      <c r="E20" s="269" t="s">
        <v>1523</v>
      </c>
      <c r="F20" s="392" t="s">
        <v>1524</v>
      </c>
      <c r="G20" s="392"/>
      <c r="H20" s="392"/>
      <c r="I20" s="392"/>
      <c r="J20" s="392"/>
      <c r="K20" s="263"/>
    </row>
    <row r="21" spans="2:11" s="1" customFormat="1" ht="15" customHeight="1">
      <c r="B21" s="266"/>
      <c r="C21" s="267"/>
      <c r="D21" s="267"/>
      <c r="E21" s="269" t="s">
        <v>1525</v>
      </c>
      <c r="F21" s="392" t="s">
        <v>1526</v>
      </c>
      <c r="G21" s="392"/>
      <c r="H21" s="392"/>
      <c r="I21" s="392"/>
      <c r="J21" s="392"/>
      <c r="K21" s="263"/>
    </row>
    <row r="22" spans="2:11" s="1" customFormat="1" ht="15" customHeight="1">
      <c r="B22" s="266"/>
      <c r="C22" s="267"/>
      <c r="D22" s="267"/>
      <c r="E22" s="269" t="s">
        <v>1527</v>
      </c>
      <c r="F22" s="392" t="s">
        <v>1528</v>
      </c>
      <c r="G22" s="392"/>
      <c r="H22" s="392"/>
      <c r="I22" s="392"/>
      <c r="J22" s="392"/>
      <c r="K22" s="263"/>
    </row>
    <row r="23" spans="2:11" s="1" customFormat="1" ht="15" customHeight="1">
      <c r="B23" s="266"/>
      <c r="C23" s="267"/>
      <c r="D23" s="267"/>
      <c r="E23" s="269" t="s">
        <v>1529</v>
      </c>
      <c r="F23" s="392" t="s">
        <v>1530</v>
      </c>
      <c r="G23" s="392"/>
      <c r="H23" s="392"/>
      <c r="I23" s="392"/>
      <c r="J23" s="392"/>
      <c r="K23" s="263"/>
    </row>
    <row r="24" spans="2:11" s="1" customFormat="1" ht="12.7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pans="2:11" s="1" customFormat="1" ht="15" customHeight="1">
      <c r="B25" s="266"/>
      <c r="C25" s="392" t="s">
        <v>1531</v>
      </c>
      <c r="D25" s="392"/>
      <c r="E25" s="392"/>
      <c r="F25" s="392"/>
      <c r="G25" s="392"/>
      <c r="H25" s="392"/>
      <c r="I25" s="392"/>
      <c r="J25" s="392"/>
      <c r="K25" s="263"/>
    </row>
    <row r="26" spans="2:11" s="1" customFormat="1" ht="15" customHeight="1">
      <c r="B26" s="266"/>
      <c r="C26" s="392" t="s">
        <v>1532</v>
      </c>
      <c r="D26" s="392"/>
      <c r="E26" s="392"/>
      <c r="F26" s="392"/>
      <c r="G26" s="392"/>
      <c r="H26" s="392"/>
      <c r="I26" s="392"/>
      <c r="J26" s="392"/>
      <c r="K26" s="263"/>
    </row>
    <row r="27" spans="2:11" s="1" customFormat="1" ht="15" customHeight="1">
      <c r="B27" s="266"/>
      <c r="C27" s="265"/>
      <c r="D27" s="392" t="s">
        <v>1533</v>
      </c>
      <c r="E27" s="392"/>
      <c r="F27" s="392"/>
      <c r="G27" s="392"/>
      <c r="H27" s="392"/>
      <c r="I27" s="392"/>
      <c r="J27" s="392"/>
      <c r="K27" s="263"/>
    </row>
    <row r="28" spans="2:11" s="1" customFormat="1" ht="15" customHeight="1">
      <c r="B28" s="266"/>
      <c r="C28" s="267"/>
      <c r="D28" s="392" t="s">
        <v>1534</v>
      </c>
      <c r="E28" s="392"/>
      <c r="F28" s="392"/>
      <c r="G28" s="392"/>
      <c r="H28" s="392"/>
      <c r="I28" s="392"/>
      <c r="J28" s="392"/>
      <c r="K28" s="263"/>
    </row>
    <row r="29" spans="2:11" s="1" customFormat="1" ht="12.75" customHeight="1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pans="2:11" s="1" customFormat="1" ht="15" customHeight="1">
      <c r="B30" s="266"/>
      <c r="C30" s="267"/>
      <c r="D30" s="392" t="s">
        <v>1535</v>
      </c>
      <c r="E30" s="392"/>
      <c r="F30" s="392"/>
      <c r="G30" s="392"/>
      <c r="H30" s="392"/>
      <c r="I30" s="392"/>
      <c r="J30" s="392"/>
      <c r="K30" s="263"/>
    </row>
    <row r="31" spans="2:11" s="1" customFormat="1" ht="15" customHeight="1">
      <c r="B31" s="266"/>
      <c r="C31" s="267"/>
      <c r="D31" s="392" t="s">
        <v>1536</v>
      </c>
      <c r="E31" s="392"/>
      <c r="F31" s="392"/>
      <c r="G31" s="392"/>
      <c r="H31" s="392"/>
      <c r="I31" s="392"/>
      <c r="J31" s="392"/>
      <c r="K31" s="263"/>
    </row>
    <row r="32" spans="2:11" s="1" customFormat="1" ht="12.75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pans="2:11" s="1" customFormat="1" ht="15" customHeight="1">
      <c r="B33" s="266"/>
      <c r="C33" s="267"/>
      <c r="D33" s="392" t="s">
        <v>1537</v>
      </c>
      <c r="E33" s="392"/>
      <c r="F33" s="392"/>
      <c r="G33" s="392"/>
      <c r="H33" s="392"/>
      <c r="I33" s="392"/>
      <c r="J33" s="392"/>
      <c r="K33" s="263"/>
    </row>
    <row r="34" spans="2:11" s="1" customFormat="1" ht="15" customHeight="1">
      <c r="B34" s="266"/>
      <c r="C34" s="267"/>
      <c r="D34" s="392" t="s">
        <v>1538</v>
      </c>
      <c r="E34" s="392"/>
      <c r="F34" s="392"/>
      <c r="G34" s="392"/>
      <c r="H34" s="392"/>
      <c r="I34" s="392"/>
      <c r="J34" s="392"/>
      <c r="K34" s="263"/>
    </row>
    <row r="35" spans="2:11" s="1" customFormat="1" ht="15" customHeight="1">
      <c r="B35" s="266"/>
      <c r="C35" s="267"/>
      <c r="D35" s="392" t="s">
        <v>1539</v>
      </c>
      <c r="E35" s="392"/>
      <c r="F35" s="392"/>
      <c r="G35" s="392"/>
      <c r="H35" s="392"/>
      <c r="I35" s="392"/>
      <c r="J35" s="392"/>
      <c r="K35" s="263"/>
    </row>
    <row r="36" spans="2:11" s="1" customFormat="1" ht="15" customHeight="1">
      <c r="B36" s="266"/>
      <c r="C36" s="267"/>
      <c r="D36" s="265"/>
      <c r="E36" s="268" t="s">
        <v>116</v>
      </c>
      <c r="F36" s="265"/>
      <c r="G36" s="392" t="s">
        <v>1540</v>
      </c>
      <c r="H36" s="392"/>
      <c r="I36" s="392"/>
      <c r="J36" s="392"/>
      <c r="K36" s="263"/>
    </row>
    <row r="37" spans="2:11" s="1" customFormat="1" ht="30.75" customHeight="1">
      <c r="B37" s="266"/>
      <c r="C37" s="267"/>
      <c r="D37" s="265"/>
      <c r="E37" s="268" t="s">
        <v>1541</v>
      </c>
      <c r="F37" s="265"/>
      <c r="G37" s="392" t="s">
        <v>1542</v>
      </c>
      <c r="H37" s="392"/>
      <c r="I37" s="392"/>
      <c r="J37" s="392"/>
      <c r="K37" s="263"/>
    </row>
    <row r="38" spans="2:11" s="1" customFormat="1" ht="15" customHeight="1">
      <c r="B38" s="266"/>
      <c r="C38" s="267"/>
      <c r="D38" s="265"/>
      <c r="E38" s="268" t="s">
        <v>56</v>
      </c>
      <c r="F38" s="265"/>
      <c r="G38" s="392" t="s">
        <v>1543</v>
      </c>
      <c r="H38" s="392"/>
      <c r="I38" s="392"/>
      <c r="J38" s="392"/>
      <c r="K38" s="263"/>
    </row>
    <row r="39" spans="2:11" s="1" customFormat="1" ht="15" customHeight="1">
      <c r="B39" s="266"/>
      <c r="C39" s="267"/>
      <c r="D39" s="265"/>
      <c r="E39" s="268" t="s">
        <v>57</v>
      </c>
      <c r="F39" s="265"/>
      <c r="G39" s="392" t="s">
        <v>1544</v>
      </c>
      <c r="H39" s="392"/>
      <c r="I39" s="392"/>
      <c r="J39" s="392"/>
      <c r="K39" s="263"/>
    </row>
    <row r="40" spans="2:11" s="1" customFormat="1" ht="15" customHeight="1">
      <c r="B40" s="266"/>
      <c r="C40" s="267"/>
      <c r="D40" s="265"/>
      <c r="E40" s="268" t="s">
        <v>117</v>
      </c>
      <c r="F40" s="265"/>
      <c r="G40" s="392" t="s">
        <v>1545</v>
      </c>
      <c r="H40" s="392"/>
      <c r="I40" s="392"/>
      <c r="J40" s="392"/>
      <c r="K40" s="263"/>
    </row>
    <row r="41" spans="2:11" s="1" customFormat="1" ht="15" customHeight="1">
      <c r="B41" s="266"/>
      <c r="C41" s="267"/>
      <c r="D41" s="265"/>
      <c r="E41" s="268" t="s">
        <v>118</v>
      </c>
      <c r="F41" s="265"/>
      <c r="G41" s="392" t="s">
        <v>1546</v>
      </c>
      <c r="H41" s="392"/>
      <c r="I41" s="392"/>
      <c r="J41" s="392"/>
      <c r="K41" s="263"/>
    </row>
    <row r="42" spans="2:11" s="1" customFormat="1" ht="15" customHeight="1">
      <c r="B42" s="266"/>
      <c r="C42" s="267"/>
      <c r="D42" s="265"/>
      <c r="E42" s="268" t="s">
        <v>1547</v>
      </c>
      <c r="F42" s="265"/>
      <c r="G42" s="392" t="s">
        <v>1548</v>
      </c>
      <c r="H42" s="392"/>
      <c r="I42" s="392"/>
      <c r="J42" s="392"/>
      <c r="K42" s="263"/>
    </row>
    <row r="43" spans="2:11" s="1" customFormat="1" ht="15" customHeight="1">
      <c r="B43" s="266"/>
      <c r="C43" s="267"/>
      <c r="D43" s="265"/>
      <c r="E43" s="268"/>
      <c r="F43" s="265"/>
      <c r="G43" s="392" t="s">
        <v>1549</v>
      </c>
      <c r="H43" s="392"/>
      <c r="I43" s="392"/>
      <c r="J43" s="392"/>
      <c r="K43" s="263"/>
    </row>
    <row r="44" spans="2:11" s="1" customFormat="1" ht="15" customHeight="1">
      <c r="B44" s="266"/>
      <c r="C44" s="267"/>
      <c r="D44" s="265"/>
      <c r="E44" s="268" t="s">
        <v>1550</v>
      </c>
      <c r="F44" s="265"/>
      <c r="G44" s="392" t="s">
        <v>1551</v>
      </c>
      <c r="H44" s="392"/>
      <c r="I44" s="392"/>
      <c r="J44" s="392"/>
      <c r="K44" s="263"/>
    </row>
    <row r="45" spans="2:11" s="1" customFormat="1" ht="15" customHeight="1">
      <c r="B45" s="266"/>
      <c r="C45" s="267"/>
      <c r="D45" s="265"/>
      <c r="E45" s="268" t="s">
        <v>120</v>
      </c>
      <c r="F45" s="265"/>
      <c r="G45" s="392" t="s">
        <v>1552</v>
      </c>
      <c r="H45" s="392"/>
      <c r="I45" s="392"/>
      <c r="J45" s="392"/>
      <c r="K45" s="263"/>
    </row>
    <row r="46" spans="2:11" s="1" customFormat="1" ht="12.75" customHeight="1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pans="2:11" s="1" customFormat="1" ht="15" customHeight="1">
      <c r="B47" s="266"/>
      <c r="C47" s="267"/>
      <c r="D47" s="392" t="s">
        <v>1553</v>
      </c>
      <c r="E47" s="392"/>
      <c r="F47" s="392"/>
      <c r="G47" s="392"/>
      <c r="H47" s="392"/>
      <c r="I47" s="392"/>
      <c r="J47" s="392"/>
      <c r="K47" s="263"/>
    </row>
    <row r="48" spans="2:11" s="1" customFormat="1" ht="15" customHeight="1">
      <c r="B48" s="266"/>
      <c r="C48" s="267"/>
      <c r="D48" s="267"/>
      <c r="E48" s="392" t="s">
        <v>1554</v>
      </c>
      <c r="F48" s="392"/>
      <c r="G48" s="392"/>
      <c r="H48" s="392"/>
      <c r="I48" s="392"/>
      <c r="J48" s="392"/>
      <c r="K48" s="263"/>
    </row>
    <row r="49" spans="2:11" s="1" customFormat="1" ht="15" customHeight="1">
      <c r="B49" s="266"/>
      <c r="C49" s="267"/>
      <c r="D49" s="267"/>
      <c r="E49" s="392" t="s">
        <v>1555</v>
      </c>
      <c r="F49" s="392"/>
      <c r="G49" s="392"/>
      <c r="H49" s="392"/>
      <c r="I49" s="392"/>
      <c r="J49" s="392"/>
      <c r="K49" s="263"/>
    </row>
    <row r="50" spans="2:11" s="1" customFormat="1" ht="15" customHeight="1">
      <c r="B50" s="266"/>
      <c r="C50" s="267"/>
      <c r="D50" s="267"/>
      <c r="E50" s="392" t="s">
        <v>1556</v>
      </c>
      <c r="F50" s="392"/>
      <c r="G50" s="392"/>
      <c r="H50" s="392"/>
      <c r="I50" s="392"/>
      <c r="J50" s="392"/>
      <c r="K50" s="263"/>
    </row>
    <row r="51" spans="2:11" s="1" customFormat="1" ht="15" customHeight="1">
      <c r="B51" s="266"/>
      <c r="C51" s="267"/>
      <c r="D51" s="392" t="s">
        <v>1557</v>
      </c>
      <c r="E51" s="392"/>
      <c r="F51" s="392"/>
      <c r="G51" s="392"/>
      <c r="H51" s="392"/>
      <c r="I51" s="392"/>
      <c r="J51" s="392"/>
      <c r="K51" s="263"/>
    </row>
    <row r="52" spans="2:11" s="1" customFormat="1" ht="25.5" customHeight="1">
      <c r="B52" s="262"/>
      <c r="C52" s="393" t="s">
        <v>1558</v>
      </c>
      <c r="D52" s="393"/>
      <c r="E52" s="393"/>
      <c r="F52" s="393"/>
      <c r="G52" s="393"/>
      <c r="H52" s="393"/>
      <c r="I52" s="393"/>
      <c r="J52" s="393"/>
      <c r="K52" s="263"/>
    </row>
    <row r="53" spans="2:11" s="1" customFormat="1" ht="5.25" customHeight="1">
      <c r="B53" s="262"/>
      <c r="C53" s="264"/>
      <c r="D53" s="264"/>
      <c r="E53" s="264"/>
      <c r="F53" s="264"/>
      <c r="G53" s="264"/>
      <c r="H53" s="264"/>
      <c r="I53" s="264"/>
      <c r="J53" s="264"/>
      <c r="K53" s="263"/>
    </row>
    <row r="54" spans="2:11" s="1" customFormat="1" ht="15" customHeight="1">
      <c r="B54" s="262"/>
      <c r="C54" s="392" t="s">
        <v>1559</v>
      </c>
      <c r="D54" s="392"/>
      <c r="E54" s="392"/>
      <c r="F54" s="392"/>
      <c r="G54" s="392"/>
      <c r="H54" s="392"/>
      <c r="I54" s="392"/>
      <c r="J54" s="392"/>
      <c r="K54" s="263"/>
    </row>
    <row r="55" spans="2:11" s="1" customFormat="1" ht="15" customHeight="1">
      <c r="B55" s="262"/>
      <c r="C55" s="392" t="s">
        <v>1560</v>
      </c>
      <c r="D55" s="392"/>
      <c r="E55" s="392"/>
      <c r="F55" s="392"/>
      <c r="G55" s="392"/>
      <c r="H55" s="392"/>
      <c r="I55" s="392"/>
      <c r="J55" s="392"/>
      <c r="K55" s="263"/>
    </row>
    <row r="56" spans="2:11" s="1" customFormat="1" ht="12.75" customHeight="1">
      <c r="B56" s="262"/>
      <c r="C56" s="265"/>
      <c r="D56" s="265"/>
      <c r="E56" s="265"/>
      <c r="F56" s="265"/>
      <c r="G56" s="265"/>
      <c r="H56" s="265"/>
      <c r="I56" s="265"/>
      <c r="J56" s="265"/>
      <c r="K56" s="263"/>
    </row>
    <row r="57" spans="2:11" s="1" customFormat="1" ht="15" customHeight="1">
      <c r="B57" s="262"/>
      <c r="C57" s="392" t="s">
        <v>1561</v>
      </c>
      <c r="D57" s="392"/>
      <c r="E57" s="392"/>
      <c r="F57" s="392"/>
      <c r="G57" s="392"/>
      <c r="H57" s="392"/>
      <c r="I57" s="392"/>
      <c r="J57" s="392"/>
      <c r="K57" s="263"/>
    </row>
    <row r="58" spans="2:11" s="1" customFormat="1" ht="15" customHeight="1">
      <c r="B58" s="262"/>
      <c r="C58" s="267"/>
      <c r="D58" s="392" t="s">
        <v>1562</v>
      </c>
      <c r="E58" s="392"/>
      <c r="F58" s="392"/>
      <c r="G58" s="392"/>
      <c r="H58" s="392"/>
      <c r="I58" s="392"/>
      <c r="J58" s="392"/>
      <c r="K58" s="263"/>
    </row>
    <row r="59" spans="2:11" s="1" customFormat="1" ht="15" customHeight="1">
      <c r="B59" s="262"/>
      <c r="C59" s="267"/>
      <c r="D59" s="392" t="s">
        <v>1563</v>
      </c>
      <c r="E59" s="392"/>
      <c r="F59" s="392"/>
      <c r="G59" s="392"/>
      <c r="H59" s="392"/>
      <c r="I59" s="392"/>
      <c r="J59" s="392"/>
      <c r="K59" s="263"/>
    </row>
    <row r="60" spans="2:11" s="1" customFormat="1" ht="15" customHeight="1">
      <c r="B60" s="262"/>
      <c r="C60" s="267"/>
      <c r="D60" s="392" t="s">
        <v>1564</v>
      </c>
      <c r="E60" s="392"/>
      <c r="F60" s="392"/>
      <c r="G60" s="392"/>
      <c r="H60" s="392"/>
      <c r="I60" s="392"/>
      <c r="J60" s="392"/>
      <c r="K60" s="263"/>
    </row>
    <row r="61" spans="2:11" s="1" customFormat="1" ht="15" customHeight="1">
      <c r="B61" s="262"/>
      <c r="C61" s="267"/>
      <c r="D61" s="392" t="s">
        <v>1565</v>
      </c>
      <c r="E61" s="392"/>
      <c r="F61" s="392"/>
      <c r="G61" s="392"/>
      <c r="H61" s="392"/>
      <c r="I61" s="392"/>
      <c r="J61" s="392"/>
      <c r="K61" s="263"/>
    </row>
    <row r="62" spans="2:11" s="1" customFormat="1" ht="15" customHeight="1">
      <c r="B62" s="262"/>
      <c r="C62" s="267"/>
      <c r="D62" s="394" t="s">
        <v>1566</v>
      </c>
      <c r="E62" s="394"/>
      <c r="F62" s="394"/>
      <c r="G62" s="394"/>
      <c r="H62" s="394"/>
      <c r="I62" s="394"/>
      <c r="J62" s="394"/>
      <c r="K62" s="263"/>
    </row>
    <row r="63" spans="2:11" s="1" customFormat="1" ht="15" customHeight="1">
      <c r="B63" s="262"/>
      <c r="C63" s="267"/>
      <c r="D63" s="392" t="s">
        <v>1567</v>
      </c>
      <c r="E63" s="392"/>
      <c r="F63" s="392"/>
      <c r="G63" s="392"/>
      <c r="H63" s="392"/>
      <c r="I63" s="392"/>
      <c r="J63" s="392"/>
      <c r="K63" s="263"/>
    </row>
    <row r="64" spans="2:11" s="1" customFormat="1" ht="12.75" customHeight="1">
      <c r="B64" s="262"/>
      <c r="C64" s="267"/>
      <c r="D64" s="267"/>
      <c r="E64" s="270"/>
      <c r="F64" s="267"/>
      <c r="G64" s="267"/>
      <c r="H64" s="267"/>
      <c r="I64" s="267"/>
      <c r="J64" s="267"/>
      <c r="K64" s="263"/>
    </row>
    <row r="65" spans="2:11" s="1" customFormat="1" ht="15" customHeight="1">
      <c r="B65" s="262"/>
      <c r="C65" s="267"/>
      <c r="D65" s="392" t="s">
        <v>1568</v>
      </c>
      <c r="E65" s="392"/>
      <c r="F65" s="392"/>
      <c r="G65" s="392"/>
      <c r="H65" s="392"/>
      <c r="I65" s="392"/>
      <c r="J65" s="392"/>
      <c r="K65" s="263"/>
    </row>
    <row r="66" spans="2:11" s="1" customFormat="1" ht="15" customHeight="1">
      <c r="B66" s="262"/>
      <c r="C66" s="267"/>
      <c r="D66" s="394" t="s">
        <v>1569</v>
      </c>
      <c r="E66" s="394"/>
      <c r="F66" s="394"/>
      <c r="G66" s="394"/>
      <c r="H66" s="394"/>
      <c r="I66" s="394"/>
      <c r="J66" s="394"/>
      <c r="K66" s="263"/>
    </row>
    <row r="67" spans="2:11" s="1" customFormat="1" ht="15" customHeight="1">
      <c r="B67" s="262"/>
      <c r="C67" s="267"/>
      <c r="D67" s="392" t="s">
        <v>1570</v>
      </c>
      <c r="E67" s="392"/>
      <c r="F67" s="392"/>
      <c r="G67" s="392"/>
      <c r="H67" s="392"/>
      <c r="I67" s="392"/>
      <c r="J67" s="392"/>
      <c r="K67" s="263"/>
    </row>
    <row r="68" spans="2:11" s="1" customFormat="1" ht="15" customHeight="1">
      <c r="B68" s="262"/>
      <c r="C68" s="267"/>
      <c r="D68" s="392" t="s">
        <v>1571</v>
      </c>
      <c r="E68" s="392"/>
      <c r="F68" s="392"/>
      <c r="G68" s="392"/>
      <c r="H68" s="392"/>
      <c r="I68" s="392"/>
      <c r="J68" s="392"/>
      <c r="K68" s="263"/>
    </row>
    <row r="69" spans="2:11" s="1" customFormat="1" ht="15" customHeight="1">
      <c r="B69" s="262"/>
      <c r="C69" s="267"/>
      <c r="D69" s="392" t="s">
        <v>1572</v>
      </c>
      <c r="E69" s="392"/>
      <c r="F69" s="392"/>
      <c r="G69" s="392"/>
      <c r="H69" s="392"/>
      <c r="I69" s="392"/>
      <c r="J69" s="392"/>
      <c r="K69" s="263"/>
    </row>
    <row r="70" spans="2:11" s="1" customFormat="1" ht="15" customHeight="1">
      <c r="B70" s="262"/>
      <c r="C70" s="267"/>
      <c r="D70" s="392" t="s">
        <v>1573</v>
      </c>
      <c r="E70" s="392"/>
      <c r="F70" s="392"/>
      <c r="G70" s="392"/>
      <c r="H70" s="392"/>
      <c r="I70" s="392"/>
      <c r="J70" s="392"/>
      <c r="K70" s="263"/>
    </row>
    <row r="71" spans="2:11" s="1" customFormat="1" ht="12.75" customHeight="1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pans="2:11" s="1" customFormat="1" ht="18.75" customHeight="1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s="1" customFormat="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pans="2:11" s="1" customFormat="1" ht="7.5" customHeight="1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pans="2:11" s="1" customFormat="1" ht="45" customHeight="1">
      <c r="B75" s="279"/>
      <c r="C75" s="387" t="s">
        <v>1574</v>
      </c>
      <c r="D75" s="387"/>
      <c r="E75" s="387"/>
      <c r="F75" s="387"/>
      <c r="G75" s="387"/>
      <c r="H75" s="387"/>
      <c r="I75" s="387"/>
      <c r="J75" s="387"/>
      <c r="K75" s="280"/>
    </row>
    <row r="76" spans="2:11" s="1" customFormat="1" ht="17.25" customHeight="1">
      <c r="B76" s="279"/>
      <c r="C76" s="281" t="s">
        <v>1575</v>
      </c>
      <c r="D76" s="281"/>
      <c r="E76" s="281"/>
      <c r="F76" s="281" t="s">
        <v>1576</v>
      </c>
      <c r="G76" s="282"/>
      <c r="H76" s="281" t="s">
        <v>57</v>
      </c>
      <c r="I76" s="281" t="s">
        <v>60</v>
      </c>
      <c r="J76" s="281" t="s">
        <v>1577</v>
      </c>
      <c r="K76" s="280"/>
    </row>
    <row r="77" spans="2:11" s="1" customFormat="1" ht="17.25" customHeight="1">
      <c r="B77" s="279"/>
      <c r="C77" s="283" t="s">
        <v>1578</v>
      </c>
      <c r="D77" s="283"/>
      <c r="E77" s="283"/>
      <c r="F77" s="284" t="s">
        <v>1579</v>
      </c>
      <c r="G77" s="285"/>
      <c r="H77" s="283"/>
      <c r="I77" s="283"/>
      <c r="J77" s="283" t="s">
        <v>1580</v>
      </c>
      <c r="K77" s="280"/>
    </row>
    <row r="78" spans="2:11" s="1" customFormat="1" ht="5.25" customHeight="1">
      <c r="B78" s="279"/>
      <c r="C78" s="286"/>
      <c r="D78" s="286"/>
      <c r="E78" s="286"/>
      <c r="F78" s="286"/>
      <c r="G78" s="287"/>
      <c r="H78" s="286"/>
      <c r="I78" s="286"/>
      <c r="J78" s="286"/>
      <c r="K78" s="280"/>
    </row>
    <row r="79" spans="2:11" s="1" customFormat="1" ht="15" customHeight="1">
      <c r="B79" s="279"/>
      <c r="C79" s="268" t="s">
        <v>56</v>
      </c>
      <c r="D79" s="288"/>
      <c r="E79" s="288"/>
      <c r="F79" s="289" t="s">
        <v>1581</v>
      </c>
      <c r="G79" s="290"/>
      <c r="H79" s="268" t="s">
        <v>1582</v>
      </c>
      <c r="I79" s="268" t="s">
        <v>1583</v>
      </c>
      <c r="J79" s="268">
        <v>20</v>
      </c>
      <c r="K79" s="280"/>
    </row>
    <row r="80" spans="2:11" s="1" customFormat="1" ht="15" customHeight="1">
      <c r="B80" s="279"/>
      <c r="C80" s="268" t="s">
        <v>1584</v>
      </c>
      <c r="D80" s="268"/>
      <c r="E80" s="268"/>
      <c r="F80" s="289" t="s">
        <v>1581</v>
      </c>
      <c r="G80" s="290"/>
      <c r="H80" s="268" t="s">
        <v>1585</v>
      </c>
      <c r="I80" s="268" t="s">
        <v>1583</v>
      </c>
      <c r="J80" s="268">
        <v>120</v>
      </c>
      <c r="K80" s="280"/>
    </row>
    <row r="81" spans="2:11" s="1" customFormat="1" ht="15" customHeight="1">
      <c r="B81" s="291"/>
      <c r="C81" s="268" t="s">
        <v>1586</v>
      </c>
      <c r="D81" s="268"/>
      <c r="E81" s="268"/>
      <c r="F81" s="289" t="s">
        <v>1587</v>
      </c>
      <c r="G81" s="290"/>
      <c r="H81" s="268" t="s">
        <v>1588</v>
      </c>
      <c r="I81" s="268" t="s">
        <v>1583</v>
      </c>
      <c r="J81" s="268">
        <v>50</v>
      </c>
      <c r="K81" s="280"/>
    </row>
    <row r="82" spans="2:11" s="1" customFormat="1" ht="15" customHeight="1">
      <c r="B82" s="291"/>
      <c r="C82" s="268" t="s">
        <v>1589</v>
      </c>
      <c r="D82" s="268"/>
      <c r="E82" s="268"/>
      <c r="F82" s="289" t="s">
        <v>1581</v>
      </c>
      <c r="G82" s="290"/>
      <c r="H82" s="268" t="s">
        <v>1590</v>
      </c>
      <c r="I82" s="268" t="s">
        <v>1591</v>
      </c>
      <c r="J82" s="268"/>
      <c r="K82" s="280"/>
    </row>
    <row r="83" spans="2:11" s="1" customFormat="1" ht="15" customHeight="1">
      <c r="B83" s="291"/>
      <c r="C83" s="292" t="s">
        <v>1592</v>
      </c>
      <c r="D83" s="292"/>
      <c r="E83" s="292"/>
      <c r="F83" s="293" t="s">
        <v>1587</v>
      </c>
      <c r="G83" s="292"/>
      <c r="H83" s="292" t="s">
        <v>1593</v>
      </c>
      <c r="I83" s="292" t="s">
        <v>1583</v>
      </c>
      <c r="J83" s="292">
        <v>15</v>
      </c>
      <c r="K83" s="280"/>
    </row>
    <row r="84" spans="2:11" s="1" customFormat="1" ht="15" customHeight="1">
      <c r="B84" s="291"/>
      <c r="C84" s="292" t="s">
        <v>1594</v>
      </c>
      <c r="D84" s="292"/>
      <c r="E84" s="292"/>
      <c r="F84" s="293" t="s">
        <v>1587</v>
      </c>
      <c r="G84" s="292"/>
      <c r="H84" s="292" t="s">
        <v>1595</v>
      </c>
      <c r="I84" s="292" t="s">
        <v>1583</v>
      </c>
      <c r="J84" s="292">
        <v>15</v>
      </c>
      <c r="K84" s="280"/>
    </row>
    <row r="85" spans="2:11" s="1" customFormat="1" ht="15" customHeight="1">
      <c r="B85" s="291"/>
      <c r="C85" s="292" t="s">
        <v>1596</v>
      </c>
      <c r="D85" s="292"/>
      <c r="E85" s="292"/>
      <c r="F85" s="293" t="s">
        <v>1587</v>
      </c>
      <c r="G85" s="292"/>
      <c r="H85" s="292" t="s">
        <v>1597</v>
      </c>
      <c r="I85" s="292" t="s">
        <v>1583</v>
      </c>
      <c r="J85" s="292">
        <v>20</v>
      </c>
      <c r="K85" s="280"/>
    </row>
    <row r="86" spans="2:11" s="1" customFormat="1" ht="15" customHeight="1">
      <c r="B86" s="291"/>
      <c r="C86" s="292" t="s">
        <v>1598</v>
      </c>
      <c r="D86" s="292"/>
      <c r="E86" s="292"/>
      <c r="F86" s="293" t="s">
        <v>1587</v>
      </c>
      <c r="G86" s="292"/>
      <c r="H86" s="292" t="s">
        <v>1599</v>
      </c>
      <c r="I86" s="292" t="s">
        <v>1583</v>
      </c>
      <c r="J86" s="292">
        <v>20</v>
      </c>
      <c r="K86" s="280"/>
    </row>
    <row r="87" spans="2:11" s="1" customFormat="1" ht="15" customHeight="1">
      <c r="B87" s="291"/>
      <c r="C87" s="268" t="s">
        <v>1600</v>
      </c>
      <c r="D87" s="268"/>
      <c r="E87" s="268"/>
      <c r="F87" s="289" t="s">
        <v>1587</v>
      </c>
      <c r="G87" s="290"/>
      <c r="H87" s="268" t="s">
        <v>1601</v>
      </c>
      <c r="I87" s="268" t="s">
        <v>1583</v>
      </c>
      <c r="J87" s="268">
        <v>50</v>
      </c>
      <c r="K87" s="280"/>
    </row>
    <row r="88" spans="2:11" s="1" customFormat="1" ht="15" customHeight="1">
      <c r="B88" s="291"/>
      <c r="C88" s="268" t="s">
        <v>1602</v>
      </c>
      <c r="D88" s="268"/>
      <c r="E88" s="268"/>
      <c r="F88" s="289" t="s">
        <v>1587</v>
      </c>
      <c r="G88" s="290"/>
      <c r="H88" s="268" t="s">
        <v>1603</v>
      </c>
      <c r="I88" s="268" t="s">
        <v>1583</v>
      </c>
      <c r="J88" s="268">
        <v>20</v>
      </c>
      <c r="K88" s="280"/>
    </row>
    <row r="89" spans="2:11" s="1" customFormat="1" ht="15" customHeight="1">
      <c r="B89" s="291"/>
      <c r="C89" s="268" t="s">
        <v>1604</v>
      </c>
      <c r="D89" s="268"/>
      <c r="E89" s="268"/>
      <c r="F89" s="289" t="s">
        <v>1587</v>
      </c>
      <c r="G89" s="290"/>
      <c r="H89" s="268" t="s">
        <v>1605</v>
      </c>
      <c r="I89" s="268" t="s">
        <v>1583</v>
      </c>
      <c r="J89" s="268">
        <v>20</v>
      </c>
      <c r="K89" s="280"/>
    </row>
    <row r="90" spans="2:11" s="1" customFormat="1" ht="15" customHeight="1">
      <c r="B90" s="291"/>
      <c r="C90" s="268" t="s">
        <v>1606</v>
      </c>
      <c r="D90" s="268"/>
      <c r="E90" s="268"/>
      <c r="F90" s="289" t="s">
        <v>1587</v>
      </c>
      <c r="G90" s="290"/>
      <c r="H90" s="268" t="s">
        <v>1607</v>
      </c>
      <c r="I90" s="268" t="s">
        <v>1583</v>
      </c>
      <c r="J90" s="268">
        <v>50</v>
      </c>
      <c r="K90" s="280"/>
    </row>
    <row r="91" spans="2:11" s="1" customFormat="1" ht="15" customHeight="1">
      <c r="B91" s="291"/>
      <c r="C91" s="268" t="s">
        <v>1608</v>
      </c>
      <c r="D91" s="268"/>
      <c r="E91" s="268"/>
      <c r="F91" s="289" t="s">
        <v>1587</v>
      </c>
      <c r="G91" s="290"/>
      <c r="H91" s="268" t="s">
        <v>1608</v>
      </c>
      <c r="I91" s="268" t="s">
        <v>1583</v>
      </c>
      <c r="J91" s="268">
        <v>50</v>
      </c>
      <c r="K91" s="280"/>
    </row>
    <row r="92" spans="2:11" s="1" customFormat="1" ht="15" customHeight="1">
      <c r="B92" s="291"/>
      <c r="C92" s="268" t="s">
        <v>1609</v>
      </c>
      <c r="D92" s="268"/>
      <c r="E92" s="268"/>
      <c r="F92" s="289" t="s">
        <v>1587</v>
      </c>
      <c r="G92" s="290"/>
      <c r="H92" s="268" t="s">
        <v>1610</v>
      </c>
      <c r="I92" s="268" t="s">
        <v>1583</v>
      </c>
      <c r="J92" s="268">
        <v>255</v>
      </c>
      <c r="K92" s="280"/>
    </row>
    <row r="93" spans="2:11" s="1" customFormat="1" ht="15" customHeight="1">
      <c r="B93" s="291"/>
      <c r="C93" s="268" t="s">
        <v>1611</v>
      </c>
      <c r="D93" s="268"/>
      <c r="E93" s="268"/>
      <c r="F93" s="289" t="s">
        <v>1581</v>
      </c>
      <c r="G93" s="290"/>
      <c r="H93" s="268" t="s">
        <v>1612</v>
      </c>
      <c r="I93" s="268" t="s">
        <v>1613</v>
      </c>
      <c r="J93" s="268"/>
      <c r="K93" s="280"/>
    </row>
    <row r="94" spans="2:11" s="1" customFormat="1" ht="15" customHeight="1">
      <c r="B94" s="291"/>
      <c r="C94" s="268" t="s">
        <v>1614</v>
      </c>
      <c r="D94" s="268"/>
      <c r="E94" s="268"/>
      <c r="F94" s="289" t="s">
        <v>1581</v>
      </c>
      <c r="G94" s="290"/>
      <c r="H94" s="268" t="s">
        <v>1615</v>
      </c>
      <c r="I94" s="268" t="s">
        <v>1616</v>
      </c>
      <c r="J94" s="268"/>
      <c r="K94" s="280"/>
    </row>
    <row r="95" spans="2:11" s="1" customFormat="1" ht="15" customHeight="1">
      <c r="B95" s="291"/>
      <c r="C95" s="268" t="s">
        <v>1617</v>
      </c>
      <c r="D95" s="268"/>
      <c r="E95" s="268"/>
      <c r="F95" s="289" t="s">
        <v>1581</v>
      </c>
      <c r="G95" s="290"/>
      <c r="H95" s="268" t="s">
        <v>1617</v>
      </c>
      <c r="I95" s="268" t="s">
        <v>1616</v>
      </c>
      <c r="J95" s="268"/>
      <c r="K95" s="280"/>
    </row>
    <row r="96" spans="2:11" s="1" customFormat="1" ht="15" customHeight="1">
      <c r="B96" s="291"/>
      <c r="C96" s="268" t="s">
        <v>41</v>
      </c>
      <c r="D96" s="268"/>
      <c r="E96" s="268"/>
      <c r="F96" s="289" t="s">
        <v>1581</v>
      </c>
      <c r="G96" s="290"/>
      <c r="H96" s="268" t="s">
        <v>1618</v>
      </c>
      <c r="I96" s="268" t="s">
        <v>1616</v>
      </c>
      <c r="J96" s="268"/>
      <c r="K96" s="280"/>
    </row>
    <row r="97" spans="2:11" s="1" customFormat="1" ht="15" customHeight="1">
      <c r="B97" s="291"/>
      <c r="C97" s="268" t="s">
        <v>51</v>
      </c>
      <c r="D97" s="268"/>
      <c r="E97" s="268"/>
      <c r="F97" s="289" t="s">
        <v>1581</v>
      </c>
      <c r="G97" s="290"/>
      <c r="H97" s="268" t="s">
        <v>1619</v>
      </c>
      <c r="I97" s="268" t="s">
        <v>1616</v>
      </c>
      <c r="J97" s="268"/>
      <c r="K97" s="280"/>
    </row>
    <row r="98" spans="2:11" s="1" customFormat="1" ht="15" customHeight="1">
      <c r="B98" s="294"/>
      <c r="C98" s="295"/>
      <c r="D98" s="295"/>
      <c r="E98" s="295"/>
      <c r="F98" s="295"/>
      <c r="G98" s="295"/>
      <c r="H98" s="295"/>
      <c r="I98" s="295"/>
      <c r="J98" s="295"/>
      <c r="K98" s="296"/>
    </row>
    <row r="99" spans="2:11" s="1" customFormat="1" ht="18.7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7"/>
    </row>
    <row r="100" spans="2:11" s="1" customFormat="1" ht="18.75" customHeigh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pans="2:11" s="1" customFormat="1" ht="7.5" customHeight="1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pans="2:11" s="1" customFormat="1" ht="45" customHeight="1">
      <c r="B102" s="279"/>
      <c r="C102" s="387" t="s">
        <v>1620</v>
      </c>
      <c r="D102" s="387"/>
      <c r="E102" s="387"/>
      <c r="F102" s="387"/>
      <c r="G102" s="387"/>
      <c r="H102" s="387"/>
      <c r="I102" s="387"/>
      <c r="J102" s="387"/>
      <c r="K102" s="280"/>
    </row>
    <row r="103" spans="2:11" s="1" customFormat="1" ht="17.25" customHeight="1">
      <c r="B103" s="279"/>
      <c r="C103" s="281" t="s">
        <v>1575</v>
      </c>
      <c r="D103" s="281"/>
      <c r="E103" s="281"/>
      <c r="F103" s="281" t="s">
        <v>1576</v>
      </c>
      <c r="G103" s="282"/>
      <c r="H103" s="281" t="s">
        <v>57</v>
      </c>
      <c r="I103" s="281" t="s">
        <v>60</v>
      </c>
      <c r="J103" s="281" t="s">
        <v>1577</v>
      </c>
      <c r="K103" s="280"/>
    </row>
    <row r="104" spans="2:11" s="1" customFormat="1" ht="17.25" customHeight="1">
      <c r="B104" s="279"/>
      <c r="C104" s="283" t="s">
        <v>1578</v>
      </c>
      <c r="D104" s="283"/>
      <c r="E104" s="283"/>
      <c r="F104" s="284" t="s">
        <v>1579</v>
      </c>
      <c r="G104" s="285"/>
      <c r="H104" s="283"/>
      <c r="I104" s="283"/>
      <c r="J104" s="283" t="s">
        <v>1580</v>
      </c>
      <c r="K104" s="280"/>
    </row>
    <row r="105" spans="2:11" s="1" customFormat="1" ht="5.25" customHeight="1">
      <c r="B105" s="279"/>
      <c r="C105" s="281"/>
      <c r="D105" s="281"/>
      <c r="E105" s="281"/>
      <c r="F105" s="281"/>
      <c r="G105" s="299"/>
      <c r="H105" s="281"/>
      <c r="I105" s="281"/>
      <c r="J105" s="281"/>
      <c r="K105" s="280"/>
    </row>
    <row r="106" spans="2:11" s="1" customFormat="1" ht="15" customHeight="1">
      <c r="B106" s="279"/>
      <c r="C106" s="268" t="s">
        <v>56</v>
      </c>
      <c r="D106" s="288"/>
      <c r="E106" s="288"/>
      <c r="F106" s="289" t="s">
        <v>1581</v>
      </c>
      <c r="G106" s="268"/>
      <c r="H106" s="268" t="s">
        <v>1621</v>
      </c>
      <c r="I106" s="268" t="s">
        <v>1583</v>
      </c>
      <c r="J106" s="268">
        <v>20</v>
      </c>
      <c r="K106" s="280"/>
    </row>
    <row r="107" spans="2:11" s="1" customFormat="1" ht="15" customHeight="1">
      <c r="B107" s="279"/>
      <c r="C107" s="268" t="s">
        <v>1584</v>
      </c>
      <c r="D107" s="268"/>
      <c r="E107" s="268"/>
      <c r="F107" s="289" t="s">
        <v>1581</v>
      </c>
      <c r="G107" s="268"/>
      <c r="H107" s="268" t="s">
        <v>1621</v>
      </c>
      <c r="I107" s="268" t="s">
        <v>1583</v>
      </c>
      <c r="J107" s="268">
        <v>120</v>
      </c>
      <c r="K107" s="280"/>
    </row>
    <row r="108" spans="2:11" s="1" customFormat="1" ht="15" customHeight="1">
      <c r="B108" s="291"/>
      <c r="C108" s="268" t="s">
        <v>1586</v>
      </c>
      <c r="D108" s="268"/>
      <c r="E108" s="268"/>
      <c r="F108" s="289" t="s">
        <v>1587</v>
      </c>
      <c r="G108" s="268"/>
      <c r="H108" s="268" t="s">
        <v>1621</v>
      </c>
      <c r="I108" s="268" t="s">
        <v>1583</v>
      </c>
      <c r="J108" s="268">
        <v>50</v>
      </c>
      <c r="K108" s="280"/>
    </row>
    <row r="109" spans="2:11" s="1" customFormat="1" ht="15" customHeight="1">
      <c r="B109" s="291"/>
      <c r="C109" s="268" t="s">
        <v>1589</v>
      </c>
      <c r="D109" s="268"/>
      <c r="E109" s="268"/>
      <c r="F109" s="289" t="s">
        <v>1581</v>
      </c>
      <c r="G109" s="268"/>
      <c r="H109" s="268" t="s">
        <v>1621</v>
      </c>
      <c r="I109" s="268" t="s">
        <v>1591</v>
      </c>
      <c r="J109" s="268"/>
      <c r="K109" s="280"/>
    </row>
    <row r="110" spans="2:11" s="1" customFormat="1" ht="15" customHeight="1">
      <c r="B110" s="291"/>
      <c r="C110" s="268" t="s">
        <v>1600</v>
      </c>
      <c r="D110" s="268"/>
      <c r="E110" s="268"/>
      <c r="F110" s="289" t="s">
        <v>1587</v>
      </c>
      <c r="G110" s="268"/>
      <c r="H110" s="268" t="s">
        <v>1621</v>
      </c>
      <c r="I110" s="268" t="s">
        <v>1583</v>
      </c>
      <c r="J110" s="268">
        <v>50</v>
      </c>
      <c r="K110" s="280"/>
    </row>
    <row r="111" spans="2:11" s="1" customFormat="1" ht="15" customHeight="1">
      <c r="B111" s="291"/>
      <c r="C111" s="268" t="s">
        <v>1608</v>
      </c>
      <c r="D111" s="268"/>
      <c r="E111" s="268"/>
      <c r="F111" s="289" t="s">
        <v>1587</v>
      </c>
      <c r="G111" s="268"/>
      <c r="H111" s="268" t="s">
        <v>1621</v>
      </c>
      <c r="I111" s="268" t="s">
        <v>1583</v>
      </c>
      <c r="J111" s="268">
        <v>50</v>
      </c>
      <c r="K111" s="280"/>
    </row>
    <row r="112" spans="2:11" s="1" customFormat="1" ht="15" customHeight="1">
      <c r="B112" s="291"/>
      <c r="C112" s="268" t="s">
        <v>1606</v>
      </c>
      <c r="D112" s="268"/>
      <c r="E112" s="268"/>
      <c r="F112" s="289" t="s">
        <v>1587</v>
      </c>
      <c r="G112" s="268"/>
      <c r="H112" s="268" t="s">
        <v>1621</v>
      </c>
      <c r="I112" s="268" t="s">
        <v>1583</v>
      </c>
      <c r="J112" s="268">
        <v>50</v>
      </c>
      <c r="K112" s="280"/>
    </row>
    <row r="113" spans="2:11" s="1" customFormat="1" ht="15" customHeight="1">
      <c r="B113" s="291"/>
      <c r="C113" s="268" t="s">
        <v>56</v>
      </c>
      <c r="D113" s="268"/>
      <c r="E113" s="268"/>
      <c r="F113" s="289" t="s">
        <v>1581</v>
      </c>
      <c r="G113" s="268"/>
      <c r="H113" s="268" t="s">
        <v>1622</v>
      </c>
      <c r="I113" s="268" t="s">
        <v>1583</v>
      </c>
      <c r="J113" s="268">
        <v>20</v>
      </c>
      <c r="K113" s="280"/>
    </row>
    <row r="114" spans="2:11" s="1" customFormat="1" ht="15" customHeight="1">
      <c r="B114" s="291"/>
      <c r="C114" s="268" t="s">
        <v>1623</v>
      </c>
      <c r="D114" s="268"/>
      <c r="E114" s="268"/>
      <c r="F114" s="289" t="s">
        <v>1581</v>
      </c>
      <c r="G114" s="268"/>
      <c r="H114" s="268" t="s">
        <v>1624</v>
      </c>
      <c r="I114" s="268" t="s">
        <v>1583</v>
      </c>
      <c r="J114" s="268">
        <v>120</v>
      </c>
      <c r="K114" s="280"/>
    </row>
    <row r="115" spans="2:11" s="1" customFormat="1" ht="15" customHeight="1">
      <c r="B115" s="291"/>
      <c r="C115" s="268" t="s">
        <v>41</v>
      </c>
      <c r="D115" s="268"/>
      <c r="E115" s="268"/>
      <c r="F115" s="289" t="s">
        <v>1581</v>
      </c>
      <c r="G115" s="268"/>
      <c r="H115" s="268" t="s">
        <v>1625</v>
      </c>
      <c r="I115" s="268" t="s">
        <v>1616</v>
      </c>
      <c r="J115" s="268"/>
      <c r="K115" s="280"/>
    </row>
    <row r="116" spans="2:11" s="1" customFormat="1" ht="15" customHeight="1">
      <c r="B116" s="291"/>
      <c r="C116" s="268" t="s">
        <v>51</v>
      </c>
      <c r="D116" s="268"/>
      <c r="E116" s="268"/>
      <c r="F116" s="289" t="s">
        <v>1581</v>
      </c>
      <c r="G116" s="268"/>
      <c r="H116" s="268" t="s">
        <v>1626</v>
      </c>
      <c r="I116" s="268" t="s">
        <v>1616</v>
      </c>
      <c r="J116" s="268"/>
      <c r="K116" s="280"/>
    </row>
    <row r="117" spans="2:11" s="1" customFormat="1" ht="15" customHeight="1">
      <c r="B117" s="291"/>
      <c r="C117" s="268" t="s">
        <v>60</v>
      </c>
      <c r="D117" s="268"/>
      <c r="E117" s="268"/>
      <c r="F117" s="289" t="s">
        <v>1581</v>
      </c>
      <c r="G117" s="268"/>
      <c r="H117" s="268" t="s">
        <v>1627</v>
      </c>
      <c r="I117" s="268" t="s">
        <v>1628</v>
      </c>
      <c r="J117" s="268"/>
      <c r="K117" s="280"/>
    </row>
    <row r="118" spans="2:11" s="1" customFormat="1" ht="15" customHeight="1">
      <c r="B118" s="294"/>
      <c r="C118" s="300"/>
      <c r="D118" s="300"/>
      <c r="E118" s="300"/>
      <c r="F118" s="300"/>
      <c r="G118" s="300"/>
      <c r="H118" s="300"/>
      <c r="I118" s="300"/>
      <c r="J118" s="300"/>
      <c r="K118" s="296"/>
    </row>
    <row r="119" spans="2:11" s="1" customFormat="1" ht="18.75" customHeight="1">
      <c r="B119" s="301"/>
      <c r="C119" s="302"/>
      <c r="D119" s="302"/>
      <c r="E119" s="302"/>
      <c r="F119" s="303"/>
      <c r="G119" s="302"/>
      <c r="H119" s="302"/>
      <c r="I119" s="302"/>
      <c r="J119" s="302"/>
      <c r="K119" s="301"/>
    </row>
    <row r="120" spans="2:11" s="1" customFormat="1" ht="18.75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2:11" s="1" customFormat="1" ht="7.5" customHeight="1">
      <c r="B121" s="304"/>
      <c r="C121" s="305"/>
      <c r="D121" s="305"/>
      <c r="E121" s="305"/>
      <c r="F121" s="305"/>
      <c r="G121" s="305"/>
      <c r="H121" s="305"/>
      <c r="I121" s="305"/>
      <c r="J121" s="305"/>
      <c r="K121" s="306"/>
    </row>
    <row r="122" spans="2:11" s="1" customFormat="1" ht="45" customHeight="1">
      <c r="B122" s="307"/>
      <c r="C122" s="388" t="s">
        <v>1629</v>
      </c>
      <c r="D122" s="388"/>
      <c r="E122" s="388"/>
      <c r="F122" s="388"/>
      <c r="G122" s="388"/>
      <c r="H122" s="388"/>
      <c r="I122" s="388"/>
      <c r="J122" s="388"/>
      <c r="K122" s="308"/>
    </row>
    <row r="123" spans="2:11" s="1" customFormat="1" ht="17.25" customHeight="1">
      <c r="B123" s="309"/>
      <c r="C123" s="281" t="s">
        <v>1575</v>
      </c>
      <c r="D123" s="281"/>
      <c r="E123" s="281"/>
      <c r="F123" s="281" t="s">
        <v>1576</v>
      </c>
      <c r="G123" s="282"/>
      <c r="H123" s="281" t="s">
        <v>57</v>
      </c>
      <c r="I123" s="281" t="s">
        <v>60</v>
      </c>
      <c r="J123" s="281" t="s">
        <v>1577</v>
      </c>
      <c r="K123" s="310"/>
    </row>
    <row r="124" spans="2:11" s="1" customFormat="1" ht="17.25" customHeight="1">
      <c r="B124" s="309"/>
      <c r="C124" s="283" t="s">
        <v>1578</v>
      </c>
      <c r="D124" s="283"/>
      <c r="E124" s="283"/>
      <c r="F124" s="284" t="s">
        <v>1579</v>
      </c>
      <c r="G124" s="285"/>
      <c r="H124" s="283"/>
      <c r="I124" s="283"/>
      <c r="J124" s="283" t="s">
        <v>1580</v>
      </c>
      <c r="K124" s="310"/>
    </row>
    <row r="125" spans="2:11" s="1" customFormat="1" ht="5.25" customHeight="1">
      <c r="B125" s="311"/>
      <c r="C125" s="286"/>
      <c r="D125" s="286"/>
      <c r="E125" s="286"/>
      <c r="F125" s="286"/>
      <c r="G125" s="312"/>
      <c r="H125" s="286"/>
      <c r="I125" s="286"/>
      <c r="J125" s="286"/>
      <c r="K125" s="313"/>
    </row>
    <row r="126" spans="2:11" s="1" customFormat="1" ht="15" customHeight="1">
      <c r="B126" s="311"/>
      <c r="C126" s="268" t="s">
        <v>1584</v>
      </c>
      <c r="D126" s="288"/>
      <c r="E126" s="288"/>
      <c r="F126" s="289" t="s">
        <v>1581</v>
      </c>
      <c r="G126" s="268"/>
      <c r="H126" s="268" t="s">
        <v>1621</v>
      </c>
      <c r="I126" s="268" t="s">
        <v>1583</v>
      </c>
      <c r="J126" s="268">
        <v>120</v>
      </c>
      <c r="K126" s="314"/>
    </row>
    <row r="127" spans="2:11" s="1" customFormat="1" ht="15" customHeight="1">
      <c r="B127" s="311"/>
      <c r="C127" s="268" t="s">
        <v>1630</v>
      </c>
      <c r="D127" s="268"/>
      <c r="E127" s="268"/>
      <c r="F127" s="289" t="s">
        <v>1581</v>
      </c>
      <c r="G127" s="268"/>
      <c r="H127" s="268" t="s">
        <v>1631</v>
      </c>
      <c r="I127" s="268" t="s">
        <v>1583</v>
      </c>
      <c r="J127" s="268" t="s">
        <v>1632</v>
      </c>
      <c r="K127" s="314"/>
    </row>
    <row r="128" spans="2:11" s="1" customFormat="1" ht="15" customHeight="1">
      <c r="B128" s="311"/>
      <c r="C128" s="268" t="s">
        <v>1529</v>
      </c>
      <c r="D128" s="268"/>
      <c r="E128" s="268"/>
      <c r="F128" s="289" t="s">
        <v>1581</v>
      </c>
      <c r="G128" s="268"/>
      <c r="H128" s="268" t="s">
        <v>1633</v>
      </c>
      <c r="I128" s="268" t="s">
        <v>1583</v>
      </c>
      <c r="J128" s="268" t="s">
        <v>1632</v>
      </c>
      <c r="K128" s="314"/>
    </row>
    <row r="129" spans="2:11" s="1" customFormat="1" ht="15" customHeight="1">
      <c r="B129" s="311"/>
      <c r="C129" s="268" t="s">
        <v>1592</v>
      </c>
      <c r="D129" s="268"/>
      <c r="E129" s="268"/>
      <c r="F129" s="289" t="s">
        <v>1587</v>
      </c>
      <c r="G129" s="268"/>
      <c r="H129" s="268" t="s">
        <v>1593</v>
      </c>
      <c r="I129" s="268" t="s">
        <v>1583</v>
      </c>
      <c r="J129" s="268">
        <v>15</v>
      </c>
      <c r="K129" s="314"/>
    </row>
    <row r="130" spans="2:11" s="1" customFormat="1" ht="15" customHeight="1">
      <c r="B130" s="311"/>
      <c r="C130" s="292" t="s">
        <v>1594</v>
      </c>
      <c r="D130" s="292"/>
      <c r="E130" s="292"/>
      <c r="F130" s="293" t="s">
        <v>1587</v>
      </c>
      <c r="G130" s="292"/>
      <c r="H130" s="292" t="s">
        <v>1595</v>
      </c>
      <c r="I130" s="292" t="s">
        <v>1583</v>
      </c>
      <c r="J130" s="292">
        <v>15</v>
      </c>
      <c r="K130" s="314"/>
    </row>
    <row r="131" spans="2:11" s="1" customFormat="1" ht="15" customHeight="1">
      <c r="B131" s="311"/>
      <c r="C131" s="292" t="s">
        <v>1596</v>
      </c>
      <c r="D131" s="292"/>
      <c r="E131" s="292"/>
      <c r="F131" s="293" t="s">
        <v>1587</v>
      </c>
      <c r="G131" s="292"/>
      <c r="H131" s="292" t="s">
        <v>1597</v>
      </c>
      <c r="I131" s="292" t="s">
        <v>1583</v>
      </c>
      <c r="J131" s="292">
        <v>20</v>
      </c>
      <c r="K131" s="314"/>
    </row>
    <row r="132" spans="2:11" s="1" customFormat="1" ht="15" customHeight="1">
      <c r="B132" s="311"/>
      <c r="C132" s="292" t="s">
        <v>1598</v>
      </c>
      <c r="D132" s="292"/>
      <c r="E132" s="292"/>
      <c r="F132" s="293" t="s">
        <v>1587</v>
      </c>
      <c r="G132" s="292"/>
      <c r="H132" s="292" t="s">
        <v>1599</v>
      </c>
      <c r="I132" s="292" t="s">
        <v>1583</v>
      </c>
      <c r="J132" s="292">
        <v>20</v>
      </c>
      <c r="K132" s="314"/>
    </row>
    <row r="133" spans="2:11" s="1" customFormat="1" ht="15" customHeight="1">
      <c r="B133" s="311"/>
      <c r="C133" s="268" t="s">
        <v>1586</v>
      </c>
      <c r="D133" s="268"/>
      <c r="E133" s="268"/>
      <c r="F133" s="289" t="s">
        <v>1587</v>
      </c>
      <c r="G133" s="268"/>
      <c r="H133" s="268" t="s">
        <v>1621</v>
      </c>
      <c r="I133" s="268" t="s">
        <v>1583</v>
      </c>
      <c r="J133" s="268">
        <v>50</v>
      </c>
      <c r="K133" s="314"/>
    </row>
    <row r="134" spans="2:11" s="1" customFormat="1" ht="15" customHeight="1">
      <c r="B134" s="311"/>
      <c r="C134" s="268" t="s">
        <v>1600</v>
      </c>
      <c r="D134" s="268"/>
      <c r="E134" s="268"/>
      <c r="F134" s="289" t="s">
        <v>1587</v>
      </c>
      <c r="G134" s="268"/>
      <c r="H134" s="268" t="s">
        <v>1621</v>
      </c>
      <c r="I134" s="268" t="s">
        <v>1583</v>
      </c>
      <c r="J134" s="268">
        <v>50</v>
      </c>
      <c r="K134" s="314"/>
    </row>
    <row r="135" spans="2:11" s="1" customFormat="1" ht="15" customHeight="1">
      <c r="B135" s="311"/>
      <c r="C135" s="268" t="s">
        <v>1606</v>
      </c>
      <c r="D135" s="268"/>
      <c r="E135" s="268"/>
      <c r="F135" s="289" t="s">
        <v>1587</v>
      </c>
      <c r="G135" s="268"/>
      <c r="H135" s="268" t="s">
        <v>1621</v>
      </c>
      <c r="I135" s="268" t="s">
        <v>1583</v>
      </c>
      <c r="J135" s="268">
        <v>50</v>
      </c>
      <c r="K135" s="314"/>
    </row>
    <row r="136" spans="2:11" s="1" customFormat="1" ht="15" customHeight="1">
      <c r="B136" s="311"/>
      <c r="C136" s="268" t="s">
        <v>1608</v>
      </c>
      <c r="D136" s="268"/>
      <c r="E136" s="268"/>
      <c r="F136" s="289" t="s">
        <v>1587</v>
      </c>
      <c r="G136" s="268"/>
      <c r="H136" s="268" t="s">
        <v>1621</v>
      </c>
      <c r="I136" s="268" t="s">
        <v>1583</v>
      </c>
      <c r="J136" s="268">
        <v>50</v>
      </c>
      <c r="K136" s="314"/>
    </row>
    <row r="137" spans="2:11" s="1" customFormat="1" ht="15" customHeight="1">
      <c r="B137" s="311"/>
      <c r="C137" s="268" t="s">
        <v>1609</v>
      </c>
      <c r="D137" s="268"/>
      <c r="E137" s="268"/>
      <c r="F137" s="289" t="s">
        <v>1587</v>
      </c>
      <c r="G137" s="268"/>
      <c r="H137" s="268" t="s">
        <v>1634</v>
      </c>
      <c r="I137" s="268" t="s">
        <v>1583</v>
      </c>
      <c r="J137" s="268">
        <v>255</v>
      </c>
      <c r="K137" s="314"/>
    </row>
    <row r="138" spans="2:11" s="1" customFormat="1" ht="15" customHeight="1">
      <c r="B138" s="311"/>
      <c r="C138" s="268" t="s">
        <v>1611</v>
      </c>
      <c r="D138" s="268"/>
      <c r="E138" s="268"/>
      <c r="F138" s="289" t="s">
        <v>1581</v>
      </c>
      <c r="G138" s="268"/>
      <c r="H138" s="268" t="s">
        <v>1635</v>
      </c>
      <c r="I138" s="268" t="s">
        <v>1613</v>
      </c>
      <c r="J138" s="268"/>
      <c r="K138" s="314"/>
    </row>
    <row r="139" spans="2:11" s="1" customFormat="1" ht="15" customHeight="1">
      <c r="B139" s="311"/>
      <c r="C139" s="268" t="s">
        <v>1614</v>
      </c>
      <c r="D139" s="268"/>
      <c r="E139" s="268"/>
      <c r="F139" s="289" t="s">
        <v>1581</v>
      </c>
      <c r="G139" s="268"/>
      <c r="H139" s="268" t="s">
        <v>1636</v>
      </c>
      <c r="I139" s="268" t="s">
        <v>1616</v>
      </c>
      <c r="J139" s="268"/>
      <c r="K139" s="314"/>
    </row>
    <row r="140" spans="2:11" s="1" customFormat="1" ht="15" customHeight="1">
      <c r="B140" s="311"/>
      <c r="C140" s="268" t="s">
        <v>1617</v>
      </c>
      <c r="D140" s="268"/>
      <c r="E140" s="268"/>
      <c r="F140" s="289" t="s">
        <v>1581</v>
      </c>
      <c r="G140" s="268"/>
      <c r="H140" s="268" t="s">
        <v>1617</v>
      </c>
      <c r="I140" s="268" t="s">
        <v>1616</v>
      </c>
      <c r="J140" s="268"/>
      <c r="K140" s="314"/>
    </row>
    <row r="141" spans="2:11" s="1" customFormat="1" ht="15" customHeight="1">
      <c r="B141" s="311"/>
      <c r="C141" s="268" t="s">
        <v>41</v>
      </c>
      <c r="D141" s="268"/>
      <c r="E141" s="268"/>
      <c r="F141" s="289" t="s">
        <v>1581</v>
      </c>
      <c r="G141" s="268"/>
      <c r="H141" s="268" t="s">
        <v>1637</v>
      </c>
      <c r="I141" s="268" t="s">
        <v>1616</v>
      </c>
      <c r="J141" s="268"/>
      <c r="K141" s="314"/>
    </row>
    <row r="142" spans="2:11" s="1" customFormat="1" ht="15" customHeight="1">
      <c r="B142" s="311"/>
      <c r="C142" s="268" t="s">
        <v>1638</v>
      </c>
      <c r="D142" s="268"/>
      <c r="E142" s="268"/>
      <c r="F142" s="289" t="s">
        <v>1581</v>
      </c>
      <c r="G142" s="268"/>
      <c r="H142" s="268" t="s">
        <v>1639</v>
      </c>
      <c r="I142" s="268" t="s">
        <v>1616</v>
      </c>
      <c r="J142" s="268"/>
      <c r="K142" s="314"/>
    </row>
    <row r="143" spans="2:11" s="1" customFormat="1" ht="15" customHeight="1">
      <c r="B143" s="315"/>
      <c r="C143" s="316"/>
      <c r="D143" s="316"/>
      <c r="E143" s="316"/>
      <c r="F143" s="316"/>
      <c r="G143" s="316"/>
      <c r="H143" s="316"/>
      <c r="I143" s="316"/>
      <c r="J143" s="316"/>
      <c r="K143" s="317"/>
    </row>
    <row r="144" spans="2:11" s="1" customFormat="1" ht="18.75" customHeight="1">
      <c r="B144" s="302"/>
      <c r="C144" s="302"/>
      <c r="D144" s="302"/>
      <c r="E144" s="302"/>
      <c r="F144" s="303"/>
      <c r="G144" s="302"/>
      <c r="H144" s="302"/>
      <c r="I144" s="302"/>
      <c r="J144" s="302"/>
      <c r="K144" s="302"/>
    </row>
    <row r="145" spans="2:11" s="1" customFormat="1" ht="18.75" customHeight="1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pans="2:11" s="1" customFormat="1" ht="7.5" customHeight="1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pans="2:11" s="1" customFormat="1" ht="45" customHeight="1">
      <c r="B147" s="279"/>
      <c r="C147" s="387" t="s">
        <v>1640</v>
      </c>
      <c r="D147" s="387"/>
      <c r="E147" s="387"/>
      <c r="F147" s="387"/>
      <c r="G147" s="387"/>
      <c r="H147" s="387"/>
      <c r="I147" s="387"/>
      <c r="J147" s="387"/>
      <c r="K147" s="280"/>
    </row>
    <row r="148" spans="2:11" s="1" customFormat="1" ht="17.25" customHeight="1">
      <c r="B148" s="279"/>
      <c r="C148" s="281" t="s">
        <v>1575</v>
      </c>
      <c r="D148" s="281"/>
      <c r="E148" s="281"/>
      <c r="F148" s="281" t="s">
        <v>1576</v>
      </c>
      <c r="G148" s="282"/>
      <c r="H148" s="281" t="s">
        <v>57</v>
      </c>
      <c r="I148" s="281" t="s">
        <v>60</v>
      </c>
      <c r="J148" s="281" t="s">
        <v>1577</v>
      </c>
      <c r="K148" s="280"/>
    </row>
    <row r="149" spans="2:11" s="1" customFormat="1" ht="17.25" customHeight="1">
      <c r="B149" s="279"/>
      <c r="C149" s="283" t="s">
        <v>1578</v>
      </c>
      <c r="D149" s="283"/>
      <c r="E149" s="283"/>
      <c r="F149" s="284" t="s">
        <v>1579</v>
      </c>
      <c r="G149" s="285"/>
      <c r="H149" s="283"/>
      <c r="I149" s="283"/>
      <c r="J149" s="283" t="s">
        <v>1580</v>
      </c>
      <c r="K149" s="280"/>
    </row>
    <row r="150" spans="2:11" s="1" customFormat="1" ht="5.25" customHeight="1">
      <c r="B150" s="291"/>
      <c r="C150" s="286"/>
      <c r="D150" s="286"/>
      <c r="E150" s="286"/>
      <c r="F150" s="286"/>
      <c r="G150" s="287"/>
      <c r="H150" s="286"/>
      <c r="I150" s="286"/>
      <c r="J150" s="286"/>
      <c r="K150" s="314"/>
    </row>
    <row r="151" spans="2:11" s="1" customFormat="1" ht="15" customHeight="1">
      <c r="B151" s="291"/>
      <c r="C151" s="318" t="s">
        <v>1584</v>
      </c>
      <c r="D151" s="268"/>
      <c r="E151" s="268"/>
      <c r="F151" s="319" t="s">
        <v>1581</v>
      </c>
      <c r="G151" s="268"/>
      <c r="H151" s="318" t="s">
        <v>1621</v>
      </c>
      <c r="I151" s="318" t="s">
        <v>1583</v>
      </c>
      <c r="J151" s="318">
        <v>120</v>
      </c>
      <c r="K151" s="314"/>
    </row>
    <row r="152" spans="2:11" s="1" customFormat="1" ht="15" customHeight="1">
      <c r="B152" s="291"/>
      <c r="C152" s="318" t="s">
        <v>1630</v>
      </c>
      <c r="D152" s="268"/>
      <c r="E152" s="268"/>
      <c r="F152" s="319" t="s">
        <v>1581</v>
      </c>
      <c r="G152" s="268"/>
      <c r="H152" s="318" t="s">
        <v>1641</v>
      </c>
      <c r="I152" s="318" t="s">
        <v>1583</v>
      </c>
      <c r="J152" s="318" t="s">
        <v>1632</v>
      </c>
      <c r="K152" s="314"/>
    </row>
    <row r="153" spans="2:11" s="1" customFormat="1" ht="15" customHeight="1">
      <c r="B153" s="291"/>
      <c r="C153" s="318" t="s">
        <v>1529</v>
      </c>
      <c r="D153" s="268"/>
      <c r="E153" s="268"/>
      <c r="F153" s="319" t="s">
        <v>1581</v>
      </c>
      <c r="G153" s="268"/>
      <c r="H153" s="318" t="s">
        <v>1642</v>
      </c>
      <c r="I153" s="318" t="s">
        <v>1583</v>
      </c>
      <c r="J153" s="318" t="s">
        <v>1632</v>
      </c>
      <c r="K153" s="314"/>
    </row>
    <row r="154" spans="2:11" s="1" customFormat="1" ht="15" customHeight="1">
      <c r="B154" s="291"/>
      <c r="C154" s="318" t="s">
        <v>1586</v>
      </c>
      <c r="D154" s="268"/>
      <c r="E154" s="268"/>
      <c r="F154" s="319" t="s">
        <v>1587</v>
      </c>
      <c r="G154" s="268"/>
      <c r="H154" s="318" t="s">
        <v>1621</v>
      </c>
      <c r="I154" s="318" t="s">
        <v>1583</v>
      </c>
      <c r="J154" s="318">
        <v>50</v>
      </c>
      <c r="K154" s="314"/>
    </row>
    <row r="155" spans="2:11" s="1" customFormat="1" ht="15" customHeight="1">
      <c r="B155" s="291"/>
      <c r="C155" s="318" t="s">
        <v>1589</v>
      </c>
      <c r="D155" s="268"/>
      <c r="E155" s="268"/>
      <c r="F155" s="319" t="s">
        <v>1581</v>
      </c>
      <c r="G155" s="268"/>
      <c r="H155" s="318" t="s">
        <v>1621</v>
      </c>
      <c r="I155" s="318" t="s">
        <v>1591</v>
      </c>
      <c r="J155" s="318"/>
      <c r="K155" s="314"/>
    </row>
    <row r="156" spans="2:11" s="1" customFormat="1" ht="15" customHeight="1">
      <c r="B156" s="291"/>
      <c r="C156" s="318" t="s">
        <v>1600</v>
      </c>
      <c r="D156" s="268"/>
      <c r="E156" s="268"/>
      <c r="F156" s="319" t="s">
        <v>1587</v>
      </c>
      <c r="G156" s="268"/>
      <c r="H156" s="318" t="s">
        <v>1621</v>
      </c>
      <c r="I156" s="318" t="s">
        <v>1583</v>
      </c>
      <c r="J156" s="318">
        <v>50</v>
      </c>
      <c r="K156" s="314"/>
    </row>
    <row r="157" spans="2:11" s="1" customFormat="1" ht="15" customHeight="1">
      <c r="B157" s="291"/>
      <c r="C157" s="318" t="s">
        <v>1608</v>
      </c>
      <c r="D157" s="268"/>
      <c r="E157" s="268"/>
      <c r="F157" s="319" t="s">
        <v>1587</v>
      </c>
      <c r="G157" s="268"/>
      <c r="H157" s="318" t="s">
        <v>1621</v>
      </c>
      <c r="I157" s="318" t="s">
        <v>1583</v>
      </c>
      <c r="J157" s="318">
        <v>50</v>
      </c>
      <c r="K157" s="314"/>
    </row>
    <row r="158" spans="2:11" s="1" customFormat="1" ht="15" customHeight="1">
      <c r="B158" s="291"/>
      <c r="C158" s="318" t="s">
        <v>1606</v>
      </c>
      <c r="D158" s="268"/>
      <c r="E158" s="268"/>
      <c r="F158" s="319" t="s">
        <v>1587</v>
      </c>
      <c r="G158" s="268"/>
      <c r="H158" s="318" t="s">
        <v>1621</v>
      </c>
      <c r="I158" s="318" t="s">
        <v>1583</v>
      </c>
      <c r="J158" s="318">
        <v>50</v>
      </c>
      <c r="K158" s="314"/>
    </row>
    <row r="159" spans="2:11" s="1" customFormat="1" ht="15" customHeight="1">
      <c r="B159" s="291"/>
      <c r="C159" s="318" t="s">
        <v>101</v>
      </c>
      <c r="D159" s="268"/>
      <c r="E159" s="268"/>
      <c r="F159" s="319" t="s">
        <v>1581</v>
      </c>
      <c r="G159" s="268"/>
      <c r="H159" s="318" t="s">
        <v>1643</v>
      </c>
      <c r="I159" s="318" t="s">
        <v>1583</v>
      </c>
      <c r="J159" s="318" t="s">
        <v>1644</v>
      </c>
      <c r="K159" s="314"/>
    </row>
    <row r="160" spans="2:11" s="1" customFormat="1" ht="15" customHeight="1">
      <c r="B160" s="291"/>
      <c r="C160" s="318" t="s">
        <v>1645</v>
      </c>
      <c r="D160" s="268"/>
      <c r="E160" s="268"/>
      <c r="F160" s="319" t="s">
        <v>1581</v>
      </c>
      <c r="G160" s="268"/>
      <c r="H160" s="318" t="s">
        <v>1646</v>
      </c>
      <c r="I160" s="318" t="s">
        <v>1616</v>
      </c>
      <c r="J160" s="318"/>
      <c r="K160" s="314"/>
    </row>
    <row r="161" spans="2:11" s="1" customFormat="1" ht="15" customHeight="1">
      <c r="B161" s="320"/>
      <c r="C161" s="300"/>
      <c r="D161" s="300"/>
      <c r="E161" s="300"/>
      <c r="F161" s="300"/>
      <c r="G161" s="300"/>
      <c r="H161" s="300"/>
      <c r="I161" s="300"/>
      <c r="J161" s="300"/>
      <c r="K161" s="321"/>
    </row>
    <row r="162" spans="2:11" s="1" customFormat="1" ht="18.75" customHeight="1">
      <c r="B162" s="302"/>
      <c r="C162" s="312"/>
      <c r="D162" s="312"/>
      <c r="E162" s="312"/>
      <c r="F162" s="322"/>
      <c r="G162" s="312"/>
      <c r="H162" s="312"/>
      <c r="I162" s="312"/>
      <c r="J162" s="312"/>
      <c r="K162" s="302"/>
    </row>
    <row r="163" spans="2:11" s="1" customFormat="1" ht="18.75" customHeight="1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pans="2:11" s="1" customFormat="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s="1" customFormat="1" ht="45" customHeight="1">
      <c r="B165" s="260"/>
      <c r="C165" s="388" t="s">
        <v>1647</v>
      </c>
      <c r="D165" s="388"/>
      <c r="E165" s="388"/>
      <c r="F165" s="388"/>
      <c r="G165" s="388"/>
      <c r="H165" s="388"/>
      <c r="I165" s="388"/>
      <c r="J165" s="388"/>
      <c r="K165" s="261"/>
    </row>
    <row r="166" spans="2:11" s="1" customFormat="1" ht="17.25" customHeight="1">
      <c r="B166" s="260"/>
      <c r="C166" s="281" t="s">
        <v>1575</v>
      </c>
      <c r="D166" s="281"/>
      <c r="E166" s="281"/>
      <c r="F166" s="281" t="s">
        <v>1576</v>
      </c>
      <c r="G166" s="323"/>
      <c r="H166" s="324" t="s">
        <v>57</v>
      </c>
      <c r="I166" s="324" t="s">
        <v>60</v>
      </c>
      <c r="J166" s="281" t="s">
        <v>1577</v>
      </c>
      <c r="K166" s="261"/>
    </row>
    <row r="167" spans="2:11" s="1" customFormat="1" ht="17.25" customHeight="1">
      <c r="B167" s="262"/>
      <c r="C167" s="283" t="s">
        <v>1578</v>
      </c>
      <c r="D167" s="283"/>
      <c r="E167" s="283"/>
      <c r="F167" s="284" t="s">
        <v>1579</v>
      </c>
      <c r="G167" s="325"/>
      <c r="H167" s="326"/>
      <c r="I167" s="326"/>
      <c r="J167" s="283" t="s">
        <v>1580</v>
      </c>
      <c r="K167" s="263"/>
    </row>
    <row r="168" spans="2:11" s="1" customFormat="1" ht="5.25" customHeight="1">
      <c r="B168" s="291"/>
      <c r="C168" s="286"/>
      <c r="D168" s="286"/>
      <c r="E168" s="286"/>
      <c r="F168" s="286"/>
      <c r="G168" s="287"/>
      <c r="H168" s="286"/>
      <c r="I168" s="286"/>
      <c r="J168" s="286"/>
      <c r="K168" s="314"/>
    </row>
    <row r="169" spans="2:11" s="1" customFormat="1" ht="15" customHeight="1">
      <c r="B169" s="291"/>
      <c r="C169" s="268" t="s">
        <v>1584</v>
      </c>
      <c r="D169" s="268"/>
      <c r="E169" s="268"/>
      <c r="F169" s="289" t="s">
        <v>1581</v>
      </c>
      <c r="G169" s="268"/>
      <c r="H169" s="268" t="s">
        <v>1621</v>
      </c>
      <c r="I169" s="268" t="s">
        <v>1583</v>
      </c>
      <c r="J169" s="268">
        <v>120</v>
      </c>
      <c r="K169" s="314"/>
    </row>
    <row r="170" spans="2:11" s="1" customFormat="1" ht="15" customHeight="1">
      <c r="B170" s="291"/>
      <c r="C170" s="268" t="s">
        <v>1630</v>
      </c>
      <c r="D170" s="268"/>
      <c r="E170" s="268"/>
      <c r="F170" s="289" t="s">
        <v>1581</v>
      </c>
      <c r="G170" s="268"/>
      <c r="H170" s="268" t="s">
        <v>1631</v>
      </c>
      <c r="I170" s="268" t="s">
        <v>1583</v>
      </c>
      <c r="J170" s="268" t="s">
        <v>1632</v>
      </c>
      <c r="K170" s="314"/>
    </row>
    <row r="171" spans="2:11" s="1" customFormat="1" ht="15" customHeight="1">
      <c r="B171" s="291"/>
      <c r="C171" s="268" t="s">
        <v>1529</v>
      </c>
      <c r="D171" s="268"/>
      <c r="E171" s="268"/>
      <c r="F171" s="289" t="s">
        <v>1581</v>
      </c>
      <c r="G171" s="268"/>
      <c r="H171" s="268" t="s">
        <v>1648</v>
      </c>
      <c r="I171" s="268" t="s">
        <v>1583</v>
      </c>
      <c r="J171" s="268" t="s">
        <v>1632</v>
      </c>
      <c r="K171" s="314"/>
    </row>
    <row r="172" spans="2:11" s="1" customFormat="1" ht="15" customHeight="1">
      <c r="B172" s="291"/>
      <c r="C172" s="268" t="s">
        <v>1586</v>
      </c>
      <c r="D172" s="268"/>
      <c r="E172" s="268"/>
      <c r="F172" s="289" t="s">
        <v>1587</v>
      </c>
      <c r="G172" s="268"/>
      <c r="H172" s="268" t="s">
        <v>1648</v>
      </c>
      <c r="I172" s="268" t="s">
        <v>1583</v>
      </c>
      <c r="J172" s="268">
        <v>50</v>
      </c>
      <c r="K172" s="314"/>
    </row>
    <row r="173" spans="2:11" s="1" customFormat="1" ht="15" customHeight="1">
      <c r="B173" s="291"/>
      <c r="C173" s="268" t="s">
        <v>1589</v>
      </c>
      <c r="D173" s="268"/>
      <c r="E173" s="268"/>
      <c r="F173" s="289" t="s">
        <v>1581</v>
      </c>
      <c r="G173" s="268"/>
      <c r="H173" s="268" t="s">
        <v>1648</v>
      </c>
      <c r="I173" s="268" t="s">
        <v>1591</v>
      </c>
      <c r="J173" s="268"/>
      <c r="K173" s="314"/>
    </row>
    <row r="174" spans="2:11" s="1" customFormat="1" ht="15" customHeight="1">
      <c r="B174" s="291"/>
      <c r="C174" s="268" t="s">
        <v>1600</v>
      </c>
      <c r="D174" s="268"/>
      <c r="E174" s="268"/>
      <c r="F174" s="289" t="s">
        <v>1587</v>
      </c>
      <c r="G174" s="268"/>
      <c r="H174" s="268" t="s">
        <v>1648</v>
      </c>
      <c r="I174" s="268" t="s">
        <v>1583</v>
      </c>
      <c r="J174" s="268">
        <v>50</v>
      </c>
      <c r="K174" s="314"/>
    </row>
    <row r="175" spans="2:11" s="1" customFormat="1" ht="15" customHeight="1">
      <c r="B175" s="291"/>
      <c r="C175" s="268" t="s">
        <v>1608</v>
      </c>
      <c r="D175" s="268"/>
      <c r="E175" s="268"/>
      <c r="F175" s="289" t="s">
        <v>1587</v>
      </c>
      <c r="G175" s="268"/>
      <c r="H175" s="268" t="s">
        <v>1648</v>
      </c>
      <c r="I175" s="268" t="s">
        <v>1583</v>
      </c>
      <c r="J175" s="268">
        <v>50</v>
      </c>
      <c r="K175" s="314"/>
    </row>
    <row r="176" spans="2:11" s="1" customFormat="1" ht="15" customHeight="1">
      <c r="B176" s="291"/>
      <c r="C176" s="268" t="s">
        <v>1606</v>
      </c>
      <c r="D176" s="268"/>
      <c r="E176" s="268"/>
      <c r="F176" s="289" t="s">
        <v>1587</v>
      </c>
      <c r="G176" s="268"/>
      <c r="H176" s="268" t="s">
        <v>1648</v>
      </c>
      <c r="I176" s="268" t="s">
        <v>1583</v>
      </c>
      <c r="J176" s="268">
        <v>50</v>
      </c>
      <c r="K176" s="314"/>
    </row>
    <row r="177" spans="2:11" s="1" customFormat="1" ht="15" customHeight="1">
      <c r="B177" s="291"/>
      <c r="C177" s="268" t="s">
        <v>116</v>
      </c>
      <c r="D177" s="268"/>
      <c r="E177" s="268"/>
      <c r="F177" s="289" t="s">
        <v>1581</v>
      </c>
      <c r="G177" s="268"/>
      <c r="H177" s="268" t="s">
        <v>1649</v>
      </c>
      <c r="I177" s="268" t="s">
        <v>1650</v>
      </c>
      <c r="J177" s="268"/>
      <c r="K177" s="314"/>
    </row>
    <row r="178" spans="2:11" s="1" customFormat="1" ht="15" customHeight="1">
      <c r="B178" s="291"/>
      <c r="C178" s="268" t="s">
        <v>60</v>
      </c>
      <c r="D178" s="268"/>
      <c r="E178" s="268"/>
      <c r="F178" s="289" t="s">
        <v>1581</v>
      </c>
      <c r="G178" s="268"/>
      <c r="H178" s="268" t="s">
        <v>1651</v>
      </c>
      <c r="I178" s="268" t="s">
        <v>1652</v>
      </c>
      <c r="J178" s="268">
        <v>1</v>
      </c>
      <c r="K178" s="314"/>
    </row>
    <row r="179" spans="2:11" s="1" customFormat="1" ht="15" customHeight="1">
      <c r="B179" s="291"/>
      <c r="C179" s="268" t="s">
        <v>56</v>
      </c>
      <c r="D179" s="268"/>
      <c r="E179" s="268"/>
      <c r="F179" s="289" t="s">
        <v>1581</v>
      </c>
      <c r="G179" s="268"/>
      <c r="H179" s="268" t="s">
        <v>1653</v>
      </c>
      <c r="I179" s="268" t="s">
        <v>1583</v>
      </c>
      <c r="J179" s="268">
        <v>20</v>
      </c>
      <c r="K179" s="314"/>
    </row>
    <row r="180" spans="2:11" s="1" customFormat="1" ht="15" customHeight="1">
      <c r="B180" s="291"/>
      <c r="C180" s="268" t="s">
        <v>57</v>
      </c>
      <c r="D180" s="268"/>
      <c r="E180" s="268"/>
      <c r="F180" s="289" t="s">
        <v>1581</v>
      </c>
      <c r="G180" s="268"/>
      <c r="H180" s="268" t="s">
        <v>1654</v>
      </c>
      <c r="I180" s="268" t="s">
        <v>1583</v>
      </c>
      <c r="J180" s="268">
        <v>255</v>
      </c>
      <c r="K180" s="314"/>
    </row>
    <row r="181" spans="2:11" s="1" customFormat="1" ht="15" customHeight="1">
      <c r="B181" s="291"/>
      <c r="C181" s="268" t="s">
        <v>117</v>
      </c>
      <c r="D181" s="268"/>
      <c r="E181" s="268"/>
      <c r="F181" s="289" t="s">
        <v>1581</v>
      </c>
      <c r="G181" s="268"/>
      <c r="H181" s="268" t="s">
        <v>1545</v>
      </c>
      <c r="I181" s="268" t="s">
        <v>1583</v>
      </c>
      <c r="J181" s="268">
        <v>10</v>
      </c>
      <c r="K181" s="314"/>
    </row>
    <row r="182" spans="2:11" s="1" customFormat="1" ht="15" customHeight="1">
      <c r="B182" s="291"/>
      <c r="C182" s="268" t="s">
        <v>118</v>
      </c>
      <c r="D182" s="268"/>
      <c r="E182" s="268"/>
      <c r="F182" s="289" t="s">
        <v>1581</v>
      </c>
      <c r="G182" s="268"/>
      <c r="H182" s="268" t="s">
        <v>1655</v>
      </c>
      <c r="I182" s="268" t="s">
        <v>1616</v>
      </c>
      <c r="J182" s="268"/>
      <c r="K182" s="314"/>
    </row>
    <row r="183" spans="2:11" s="1" customFormat="1" ht="15" customHeight="1">
      <c r="B183" s="291"/>
      <c r="C183" s="268" t="s">
        <v>1656</v>
      </c>
      <c r="D183" s="268"/>
      <c r="E183" s="268"/>
      <c r="F183" s="289" t="s">
        <v>1581</v>
      </c>
      <c r="G183" s="268"/>
      <c r="H183" s="268" t="s">
        <v>1657</v>
      </c>
      <c r="I183" s="268" t="s">
        <v>1616</v>
      </c>
      <c r="J183" s="268"/>
      <c r="K183" s="314"/>
    </row>
    <row r="184" spans="2:11" s="1" customFormat="1" ht="15" customHeight="1">
      <c r="B184" s="291"/>
      <c r="C184" s="268" t="s">
        <v>1645</v>
      </c>
      <c r="D184" s="268"/>
      <c r="E184" s="268"/>
      <c r="F184" s="289" t="s">
        <v>1581</v>
      </c>
      <c r="G184" s="268"/>
      <c r="H184" s="268" t="s">
        <v>1658</v>
      </c>
      <c r="I184" s="268" t="s">
        <v>1616</v>
      </c>
      <c r="J184" s="268"/>
      <c r="K184" s="314"/>
    </row>
    <row r="185" spans="2:11" s="1" customFormat="1" ht="15" customHeight="1">
      <c r="B185" s="291"/>
      <c r="C185" s="268" t="s">
        <v>120</v>
      </c>
      <c r="D185" s="268"/>
      <c r="E185" s="268"/>
      <c r="F185" s="289" t="s">
        <v>1587</v>
      </c>
      <c r="G185" s="268"/>
      <c r="H185" s="268" t="s">
        <v>1659</v>
      </c>
      <c r="I185" s="268" t="s">
        <v>1583</v>
      </c>
      <c r="J185" s="268">
        <v>50</v>
      </c>
      <c r="K185" s="314"/>
    </row>
    <row r="186" spans="2:11" s="1" customFormat="1" ht="15" customHeight="1">
      <c r="B186" s="291"/>
      <c r="C186" s="268" t="s">
        <v>1660</v>
      </c>
      <c r="D186" s="268"/>
      <c r="E186" s="268"/>
      <c r="F186" s="289" t="s">
        <v>1587</v>
      </c>
      <c r="G186" s="268"/>
      <c r="H186" s="268" t="s">
        <v>1661</v>
      </c>
      <c r="I186" s="268" t="s">
        <v>1662</v>
      </c>
      <c r="J186" s="268"/>
      <c r="K186" s="314"/>
    </row>
    <row r="187" spans="2:11" s="1" customFormat="1" ht="15" customHeight="1">
      <c r="B187" s="291"/>
      <c r="C187" s="268" t="s">
        <v>1663</v>
      </c>
      <c r="D187" s="268"/>
      <c r="E187" s="268"/>
      <c r="F187" s="289" t="s">
        <v>1587</v>
      </c>
      <c r="G187" s="268"/>
      <c r="H187" s="268" t="s">
        <v>1664</v>
      </c>
      <c r="I187" s="268" t="s">
        <v>1662</v>
      </c>
      <c r="J187" s="268"/>
      <c r="K187" s="314"/>
    </row>
    <row r="188" spans="2:11" s="1" customFormat="1" ht="15" customHeight="1">
      <c r="B188" s="291"/>
      <c r="C188" s="268" t="s">
        <v>1665</v>
      </c>
      <c r="D188" s="268"/>
      <c r="E188" s="268"/>
      <c r="F188" s="289" t="s">
        <v>1587</v>
      </c>
      <c r="G188" s="268"/>
      <c r="H188" s="268" t="s">
        <v>1666</v>
      </c>
      <c r="I188" s="268" t="s">
        <v>1662</v>
      </c>
      <c r="J188" s="268"/>
      <c r="K188" s="314"/>
    </row>
    <row r="189" spans="2:11" s="1" customFormat="1" ht="15" customHeight="1">
      <c r="B189" s="291"/>
      <c r="C189" s="327" t="s">
        <v>1667</v>
      </c>
      <c r="D189" s="268"/>
      <c r="E189" s="268"/>
      <c r="F189" s="289" t="s">
        <v>1587</v>
      </c>
      <c r="G189" s="268"/>
      <c r="H189" s="268" t="s">
        <v>1668</v>
      </c>
      <c r="I189" s="268" t="s">
        <v>1669</v>
      </c>
      <c r="J189" s="328" t="s">
        <v>1670</v>
      </c>
      <c r="K189" s="314"/>
    </row>
    <row r="190" spans="2:11" s="1" customFormat="1" ht="15" customHeight="1">
      <c r="B190" s="291"/>
      <c r="C190" s="327" t="s">
        <v>45</v>
      </c>
      <c r="D190" s="268"/>
      <c r="E190" s="268"/>
      <c r="F190" s="289" t="s">
        <v>1581</v>
      </c>
      <c r="G190" s="268"/>
      <c r="H190" s="265" t="s">
        <v>1671</v>
      </c>
      <c r="I190" s="268" t="s">
        <v>1672</v>
      </c>
      <c r="J190" s="268"/>
      <c r="K190" s="314"/>
    </row>
    <row r="191" spans="2:11" s="1" customFormat="1" ht="15" customHeight="1">
      <c r="B191" s="291"/>
      <c r="C191" s="327" t="s">
        <v>1673</v>
      </c>
      <c r="D191" s="268"/>
      <c r="E191" s="268"/>
      <c r="F191" s="289" t="s">
        <v>1581</v>
      </c>
      <c r="G191" s="268"/>
      <c r="H191" s="268" t="s">
        <v>1674</v>
      </c>
      <c r="I191" s="268" t="s">
        <v>1616</v>
      </c>
      <c r="J191" s="268"/>
      <c r="K191" s="314"/>
    </row>
    <row r="192" spans="2:11" s="1" customFormat="1" ht="15" customHeight="1">
      <c r="B192" s="291"/>
      <c r="C192" s="327" t="s">
        <v>1675</v>
      </c>
      <c r="D192" s="268"/>
      <c r="E192" s="268"/>
      <c r="F192" s="289" t="s">
        <v>1581</v>
      </c>
      <c r="G192" s="268"/>
      <c r="H192" s="268" t="s">
        <v>1676</v>
      </c>
      <c r="I192" s="268" t="s">
        <v>1616</v>
      </c>
      <c r="J192" s="268"/>
      <c r="K192" s="314"/>
    </row>
    <row r="193" spans="2:11" s="1" customFormat="1" ht="15" customHeight="1">
      <c r="B193" s="291"/>
      <c r="C193" s="327" t="s">
        <v>1677</v>
      </c>
      <c r="D193" s="268"/>
      <c r="E193" s="268"/>
      <c r="F193" s="289" t="s">
        <v>1587</v>
      </c>
      <c r="G193" s="268"/>
      <c r="H193" s="268" t="s">
        <v>1678</v>
      </c>
      <c r="I193" s="268" t="s">
        <v>1616</v>
      </c>
      <c r="J193" s="268"/>
      <c r="K193" s="314"/>
    </row>
    <row r="194" spans="2:11" s="1" customFormat="1" ht="15" customHeight="1">
      <c r="B194" s="320"/>
      <c r="C194" s="329"/>
      <c r="D194" s="300"/>
      <c r="E194" s="300"/>
      <c r="F194" s="300"/>
      <c r="G194" s="300"/>
      <c r="H194" s="300"/>
      <c r="I194" s="300"/>
      <c r="J194" s="300"/>
      <c r="K194" s="321"/>
    </row>
    <row r="195" spans="2:11" s="1" customFormat="1" ht="18.75" customHeight="1">
      <c r="B195" s="302"/>
      <c r="C195" s="312"/>
      <c r="D195" s="312"/>
      <c r="E195" s="312"/>
      <c r="F195" s="322"/>
      <c r="G195" s="312"/>
      <c r="H195" s="312"/>
      <c r="I195" s="312"/>
      <c r="J195" s="312"/>
      <c r="K195" s="302"/>
    </row>
    <row r="196" spans="2:11" s="1" customFormat="1" ht="18.75" customHeight="1">
      <c r="B196" s="302"/>
      <c r="C196" s="312"/>
      <c r="D196" s="312"/>
      <c r="E196" s="312"/>
      <c r="F196" s="322"/>
      <c r="G196" s="312"/>
      <c r="H196" s="312"/>
      <c r="I196" s="312"/>
      <c r="J196" s="312"/>
      <c r="K196" s="302"/>
    </row>
    <row r="197" spans="2:11" s="1" customFormat="1" ht="18.75" customHeight="1"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</row>
    <row r="198" spans="2:11" s="1" customFormat="1" ht="13.5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  <row r="199" spans="2:11" s="1" customFormat="1" ht="21">
      <c r="B199" s="260"/>
      <c r="C199" s="388" t="s">
        <v>1679</v>
      </c>
      <c r="D199" s="388"/>
      <c r="E199" s="388"/>
      <c r="F199" s="388"/>
      <c r="G199" s="388"/>
      <c r="H199" s="388"/>
      <c r="I199" s="388"/>
      <c r="J199" s="388"/>
      <c r="K199" s="261"/>
    </row>
    <row r="200" spans="2:11" s="1" customFormat="1" ht="25.5" customHeight="1">
      <c r="B200" s="260"/>
      <c r="C200" s="330" t="s">
        <v>1680</v>
      </c>
      <c r="D200" s="330"/>
      <c r="E200" s="330"/>
      <c r="F200" s="330" t="s">
        <v>1681</v>
      </c>
      <c r="G200" s="331"/>
      <c r="H200" s="389" t="s">
        <v>1682</v>
      </c>
      <c r="I200" s="389"/>
      <c r="J200" s="389"/>
      <c r="K200" s="261"/>
    </row>
    <row r="201" spans="2:11" s="1" customFormat="1" ht="5.25" customHeight="1">
      <c r="B201" s="291"/>
      <c r="C201" s="286"/>
      <c r="D201" s="286"/>
      <c r="E201" s="286"/>
      <c r="F201" s="286"/>
      <c r="G201" s="312"/>
      <c r="H201" s="286"/>
      <c r="I201" s="286"/>
      <c r="J201" s="286"/>
      <c r="K201" s="314"/>
    </row>
    <row r="202" spans="2:11" s="1" customFormat="1" ht="15" customHeight="1">
      <c r="B202" s="291"/>
      <c r="C202" s="268" t="s">
        <v>1672</v>
      </c>
      <c r="D202" s="268"/>
      <c r="E202" s="268"/>
      <c r="F202" s="289" t="s">
        <v>46</v>
      </c>
      <c r="G202" s="268"/>
      <c r="H202" s="390" t="s">
        <v>1683</v>
      </c>
      <c r="I202" s="390"/>
      <c r="J202" s="390"/>
      <c r="K202" s="314"/>
    </row>
    <row r="203" spans="2:11" s="1" customFormat="1" ht="15" customHeight="1">
      <c r="B203" s="291"/>
      <c r="C203" s="268"/>
      <c r="D203" s="268"/>
      <c r="E203" s="268"/>
      <c r="F203" s="289" t="s">
        <v>47</v>
      </c>
      <c r="G203" s="268"/>
      <c r="H203" s="390" t="s">
        <v>1684</v>
      </c>
      <c r="I203" s="390"/>
      <c r="J203" s="390"/>
      <c r="K203" s="314"/>
    </row>
    <row r="204" spans="2:11" s="1" customFormat="1" ht="15" customHeight="1">
      <c r="B204" s="291"/>
      <c r="C204" s="268"/>
      <c r="D204" s="268"/>
      <c r="E204" s="268"/>
      <c r="F204" s="289" t="s">
        <v>50</v>
      </c>
      <c r="G204" s="268"/>
      <c r="H204" s="390" t="s">
        <v>1685</v>
      </c>
      <c r="I204" s="390"/>
      <c r="J204" s="390"/>
      <c r="K204" s="314"/>
    </row>
    <row r="205" spans="2:11" s="1" customFormat="1" ht="15" customHeight="1">
      <c r="B205" s="291"/>
      <c r="C205" s="268"/>
      <c r="D205" s="268"/>
      <c r="E205" s="268"/>
      <c r="F205" s="289" t="s">
        <v>48</v>
      </c>
      <c r="G205" s="268"/>
      <c r="H205" s="390" t="s">
        <v>1686</v>
      </c>
      <c r="I205" s="390"/>
      <c r="J205" s="390"/>
      <c r="K205" s="314"/>
    </row>
    <row r="206" spans="2:11" s="1" customFormat="1" ht="15" customHeight="1">
      <c r="B206" s="291"/>
      <c r="C206" s="268"/>
      <c r="D206" s="268"/>
      <c r="E206" s="268"/>
      <c r="F206" s="289" t="s">
        <v>49</v>
      </c>
      <c r="G206" s="268"/>
      <c r="H206" s="390" t="s">
        <v>1687</v>
      </c>
      <c r="I206" s="390"/>
      <c r="J206" s="390"/>
      <c r="K206" s="314"/>
    </row>
    <row r="207" spans="2:11" s="1" customFormat="1" ht="15" customHeight="1">
      <c r="B207" s="291"/>
      <c r="C207" s="268"/>
      <c r="D207" s="268"/>
      <c r="E207" s="268"/>
      <c r="F207" s="289"/>
      <c r="G207" s="268"/>
      <c r="H207" s="268"/>
      <c r="I207" s="268"/>
      <c r="J207" s="268"/>
      <c r="K207" s="314"/>
    </row>
    <row r="208" spans="2:11" s="1" customFormat="1" ht="15" customHeight="1">
      <c r="B208" s="291"/>
      <c r="C208" s="268" t="s">
        <v>1628</v>
      </c>
      <c r="D208" s="268"/>
      <c r="E208" s="268"/>
      <c r="F208" s="289" t="s">
        <v>82</v>
      </c>
      <c r="G208" s="268"/>
      <c r="H208" s="390" t="s">
        <v>1688</v>
      </c>
      <c r="I208" s="390"/>
      <c r="J208" s="390"/>
      <c r="K208" s="314"/>
    </row>
    <row r="209" spans="2:11" s="1" customFormat="1" ht="15" customHeight="1">
      <c r="B209" s="291"/>
      <c r="C209" s="268"/>
      <c r="D209" s="268"/>
      <c r="E209" s="268"/>
      <c r="F209" s="289" t="s">
        <v>1523</v>
      </c>
      <c r="G209" s="268"/>
      <c r="H209" s="390" t="s">
        <v>1524</v>
      </c>
      <c r="I209" s="390"/>
      <c r="J209" s="390"/>
      <c r="K209" s="314"/>
    </row>
    <row r="210" spans="2:11" s="1" customFormat="1" ht="15" customHeight="1">
      <c r="B210" s="291"/>
      <c r="C210" s="268"/>
      <c r="D210" s="268"/>
      <c r="E210" s="268"/>
      <c r="F210" s="289" t="s">
        <v>88</v>
      </c>
      <c r="G210" s="268"/>
      <c r="H210" s="390" t="s">
        <v>1689</v>
      </c>
      <c r="I210" s="390"/>
      <c r="J210" s="390"/>
      <c r="K210" s="314"/>
    </row>
    <row r="211" spans="2:11" s="1" customFormat="1" ht="15" customHeight="1">
      <c r="B211" s="332"/>
      <c r="C211" s="268"/>
      <c r="D211" s="268"/>
      <c r="E211" s="268"/>
      <c r="F211" s="289" t="s">
        <v>1525</v>
      </c>
      <c r="G211" s="327"/>
      <c r="H211" s="391" t="s">
        <v>1526</v>
      </c>
      <c r="I211" s="391"/>
      <c r="J211" s="391"/>
      <c r="K211" s="333"/>
    </row>
    <row r="212" spans="2:11" s="1" customFormat="1" ht="15" customHeight="1">
      <c r="B212" s="332"/>
      <c r="C212" s="268"/>
      <c r="D212" s="268"/>
      <c r="E212" s="268"/>
      <c r="F212" s="289" t="s">
        <v>1527</v>
      </c>
      <c r="G212" s="327"/>
      <c r="H212" s="391" t="s">
        <v>1500</v>
      </c>
      <c r="I212" s="391"/>
      <c r="J212" s="391"/>
      <c r="K212" s="333"/>
    </row>
    <row r="213" spans="2:11" s="1" customFormat="1" ht="15" customHeight="1">
      <c r="B213" s="332"/>
      <c r="C213" s="268"/>
      <c r="D213" s="268"/>
      <c r="E213" s="268"/>
      <c r="F213" s="289"/>
      <c r="G213" s="327"/>
      <c r="H213" s="318"/>
      <c r="I213" s="318"/>
      <c r="J213" s="318"/>
      <c r="K213" s="333"/>
    </row>
    <row r="214" spans="2:11" s="1" customFormat="1" ht="15" customHeight="1">
      <c r="B214" s="332"/>
      <c r="C214" s="268" t="s">
        <v>1652</v>
      </c>
      <c r="D214" s="268"/>
      <c r="E214" s="268"/>
      <c r="F214" s="289">
        <v>1</v>
      </c>
      <c r="G214" s="327"/>
      <c r="H214" s="391" t="s">
        <v>1690</v>
      </c>
      <c r="I214" s="391"/>
      <c r="J214" s="391"/>
      <c r="K214" s="333"/>
    </row>
    <row r="215" spans="2:11" s="1" customFormat="1" ht="15" customHeight="1">
      <c r="B215" s="332"/>
      <c r="C215" s="268"/>
      <c r="D215" s="268"/>
      <c r="E215" s="268"/>
      <c r="F215" s="289">
        <v>2</v>
      </c>
      <c r="G215" s="327"/>
      <c r="H215" s="391" t="s">
        <v>1691</v>
      </c>
      <c r="I215" s="391"/>
      <c r="J215" s="391"/>
      <c r="K215" s="333"/>
    </row>
    <row r="216" spans="2:11" s="1" customFormat="1" ht="15" customHeight="1">
      <c r="B216" s="332"/>
      <c r="C216" s="268"/>
      <c r="D216" s="268"/>
      <c r="E216" s="268"/>
      <c r="F216" s="289">
        <v>3</v>
      </c>
      <c r="G216" s="327"/>
      <c r="H216" s="391" t="s">
        <v>1692</v>
      </c>
      <c r="I216" s="391"/>
      <c r="J216" s="391"/>
      <c r="K216" s="333"/>
    </row>
    <row r="217" spans="2:11" s="1" customFormat="1" ht="15" customHeight="1">
      <c r="B217" s="332"/>
      <c r="C217" s="268"/>
      <c r="D217" s="268"/>
      <c r="E217" s="268"/>
      <c r="F217" s="289">
        <v>4</v>
      </c>
      <c r="G217" s="327"/>
      <c r="H217" s="391" t="s">
        <v>1693</v>
      </c>
      <c r="I217" s="391"/>
      <c r="J217" s="391"/>
      <c r="K217" s="333"/>
    </row>
    <row r="218" spans="2:11" s="1" customFormat="1" ht="12.75" customHeight="1">
      <c r="B218" s="334"/>
      <c r="C218" s="335"/>
      <c r="D218" s="335"/>
      <c r="E218" s="335"/>
      <c r="F218" s="335"/>
      <c r="G218" s="335"/>
      <c r="H218" s="335"/>
      <c r="I218" s="335"/>
      <c r="J218" s="335"/>
      <c r="K218" s="33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Rekapitulace stavby</vt:lpstr>
      <vt:lpstr>SO_01 - Přívodní řad Únět...</vt:lpstr>
      <vt:lpstr>SO_02 - Přívodní řad Drah...</vt:lpstr>
      <vt:lpstr>SO_03 - Vodovodní řad Pše...</vt:lpstr>
      <vt:lpstr>VRN - Vedlejší rozpočtové...</vt:lpstr>
      <vt:lpstr>Pokyny pro vyplnění</vt:lpstr>
      <vt:lpstr>'Rekapitulace stavby'!Názvy_tisku</vt:lpstr>
      <vt:lpstr>'SO_01 - Přívodní řad Únět...'!Názvy_tisku</vt:lpstr>
      <vt:lpstr>'SO_02 - Přívodní řad Drah...'!Názvy_tisku</vt:lpstr>
      <vt:lpstr>'SO_03 - Vodovodní řad Pše...'!Názvy_tisku</vt:lpstr>
      <vt:lpstr>'VRN - Vedlejší rozpočtové...'!Názvy_tisku</vt:lpstr>
      <vt:lpstr>'Pokyny pro vyplnění'!Oblast_tisku</vt:lpstr>
      <vt:lpstr>'Rekapitulace stavby'!Oblast_tisku</vt:lpstr>
      <vt:lpstr>'SO_01 - Přívodní řad Únět...'!Oblast_tisku</vt:lpstr>
      <vt:lpstr>'SO_02 - Přívodní řad Drah...'!Oblast_tisku</vt:lpstr>
      <vt:lpstr>'SO_03 - Vodovodní řad Pše...'!Oblast_tisku</vt:lpstr>
      <vt:lpstr>'VRN - Vedlejší rozpočtové...'!Oblast_tisku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Hlavackova</dc:creator>
  <cp:lastModifiedBy>Bartoš</cp:lastModifiedBy>
  <dcterms:created xsi:type="dcterms:W3CDTF">2022-08-18T12:31:15Z</dcterms:created>
  <dcterms:modified xsi:type="dcterms:W3CDTF">2022-08-19T06:19:31Z</dcterms:modified>
</cp:coreProperties>
</file>