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1_ČINNOST - INVESTICE\OPRAVY KANALIZACE\2025_01_Nová Paka_Nádražní oprava kanalizace\POPTÁVKA\"/>
    </mc:Choice>
  </mc:AlternateContent>
  <xr:revisionPtr revIDLastSave="0" documentId="13_ncr:1_{DEC4C998-8B21-4195-B1C1-AE9160839EF4}" xr6:coauthVersionLast="47" xr6:coauthVersionMax="47" xr10:uidLastSave="{00000000-0000-0000-0000-000000000000}"/>
  <bookViews>
    <workbookView xWindow="7140" yWindow="2370" windowWidth="23490" windowHeight="1701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  <sheet name="1 3 Pol" sheetId="14" r:id="rId6"/>
    <sheet name="2 1 Naklady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_xlnm.Print_Titles" localSheetId="5">'1 3 Pol'!$1:$7</definedName>
    <definedName name="_xlnm.Print_Titles" localSheetId="6">'2 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Pol'!$A$1:$Y$93</definedName>
    <definedName name="_xlnm.Print_Area" localSheetId="4">'1 2 Pol'!$A$1:$Y$86</definedName>
    <definedName name="_xlnm.Print_Area" localSheetId="5">'1 3 Pol'!$A$1:$Y$36</definedName>
    <definedName name="_xlnm.Print_Area" localSheetId="6">'2 1 Naklady'!$A$1:$Y$63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3" i="1"/>
  <c r="F43" i="1"/>
  <c r="G42" i="1"/>
  <c r="F42" i="1"/>
  <c r="G41" i="1"/>
  <c r="F41" i="1"/>
  <c r="G40" i="1"/>
  <c r="F40" i="1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26" i="15"/>
  <c r="I26" i="15"/>
  <c r="K26" i="15"/>
  <c r="M26" i="15"/>
  <c r="O26" i="15"/>
  <c r="Q26" i="15"/>
  <c r="V26" i="15"/>
  <c r="G34" i="15"/>
  <c r="M34" i="15" s="1"/>
  <c r="I34" i="15"/>
  <c r="K34" i="15"/>
  <c r="O34" i="15"/>
  <c r="Q34" i="15"/>
  <c r="V34" i="15"/>
  <c r="G44" i="15"/>
  <c r="M44" i="15" s="1"/>
  <c r="I44" i="15"/>
  <c r="I43" i="15" s="1"/>
  <c r="K44" i="15"/>
  <c r="K43" i="15" s="1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O43" i="15" s="1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Q43" i="15" s="1"/>
  <c r="V48" i="15"/>
  <c r="V43" i="15" s="1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AE53" i="15"/>
  <c r="F39" i="1" s="1"/>
  <c r="G26" i="14"/>
  <c r="G9" i="14"/>
  <c r="G8" i="14" s="1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O11" i="14"/>
  <c r="Q11" i="14"/>
  <c r="V11" i="14"/>
  <c r="G12" i="14"/>
  <c r="G11" i="14" s="1"/>
  <c r="I12" i="14"/>
  <c r="I11" i="14" s="1"/>
  <c r="K12" i="14"/>
  <c r="K11" i="14" s="1"/>
  <c r="M12" i="14"/>
  <c r="M11" i="14" s="1"/>
  <c r="O12" i="14"/>
  <c r="Q12" i="14"/>
  <c r="V12" i="14"/>
  <c r="G14" i="14"/>
  <c r="G13" i="14" s="1"/>
  <c r="I14" i="14"/>
  <c r="I13" i="14" s="1"/>
  <c r="K14" i="14"/>
  <c r="K13" i="14" s="1"/>
  <c r="M14" i="14"/>
  <c r="O14" i="14"/>
  <c r="O13" i="14" s="1"/>
  <c r="Q14" i="14"/>
  <c r="Q13" i="14" s="1"/>
  <c r="V14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V13" i="14" s="1"/>
  <c r="G19" i="14"/>
  <c r="G20" i="14"/>
  <c r="I20" i="14"/>
  <c r="I19" i="14" s="1"/>
  <c r="K20" i="14"/>
  <c r="K19" i="14" s="1"/>
  <c r="M20" i="14"/>
  <c r="M19" i="14" s="1"/>
  <c r="O20" i="14"/>
  <c r="O19" i="14" s="1"/>
  <c r="Q20" i="14"/>
  <c r="Q19" i="14" s="1"/>
  <c r="V20" i="14"/>
  <c r="V19" i="14" s="1"/>
  <c r="G21" i="14"/>
  <c r="I21" i="14"/>
  <c r="K21" i="14"/>
  <c r="G22" i="14"/>
  <c r="I22" i="14"/>
  <c r="K22" i="14"/>
  <c r="M22" i="14"/>
  <c r="M21" i="14" s="1"/>
  <c r="O22" i="14"/>
  <c r="O21" i="14" s="1"/>
  <c r="Q22" i="14"/>
  <c r="Q21" i="14" s="1"/>
  <c r="V22" i="14"/>
  <c r="V21" i="14" s="1"/>
  <c r="G23" i="14"/>
  <c r="I23" i="14"/>
  <c r="K23" i="14"/>
  <c r="O23" i="14"/>
  <c r="G24" i="14"/>
  <c r="M24" i="14" s="1"/>
  <c r="M23" i="14" s="1"/>
  <c r="I24" i="14"/>
  <c r="K24" i="14"/>
  <c r="O24" i="14"/>
  <c r="Q24" i="14"/>
  <c r="Q23" i="14" s="1"/>
  <c r="V24" i="14"/>
  <c r="V23" i="14" s="1"/>
  <c r="AE26" i="14"/>
  <c r="G76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O24" i="13"/>
  <c r="Q24" i="13"/>
  <c r="V24" i="13"/>
  <c r="G25" i="13"/>
  <c r="M25" i="13" s="1"/>
  <c r="M24" i="13" s="1"/>
  <c r="I25" i="13"/>
  <c r="K25" i="13"/>
  <c r="O25" i="13"/>
  <c r="Q25" i="13"/>
  <c r="V25" i="13"/>
  <c r="G27" i="13"/>
  <c r="I27" i="13"/>
  <c r="K27" i="13"/>
  <c r="M27" i="13"/>
  <c r="O27" i="13"/>
  <c r="Q27" i="13"/>
  <c r="V27" i="13"/>
  <c r="G28" i="13"/>
  <c r="I28" i="13"/>
  <c r="G29" i="13"/>
  <c r="I29" i="13"/>
  <c r="K29" i="13"/>
  <c r="K28" i="13" s="1"/>
  <c r="M29" i="13"/>
  <c r="M28" i="13" s="1"/>
  <c r="O29" i="13"/>
  <c r="O28" i="13" s="1"/>
  <c r="Q29" i="13"/>
  <c r="Q28" i="13" s="1"/>
  <c r="V29" i="13"/>
  <c r="V28" i="13" s="1"/>
  <c r="I30" i="13"/>
  <c r="K30" i="13"/>
  <c r="G31" i="13"/>
  <c r="I31" i="13"/>
  <c r="K31" i="13"/>
  <c r="M31" i="13"/>
  <c r="O31" i="13"/>
  <c r="O30" i="13" s="1"/>
  <c r="Q31" i="13"/>
  <c r="Q30" i="13" s="1"/>
  <c r="V31" i="13"/>
  <c r="V30" i="13" s="1"/>
  <c r="G32" i="13"/>
  <c r="I32" i="13"/>
  <c r="K32" i="13"/>
  <c r="M32" i="13"/>
  <c r="O32" i="13"/>
  <c r="Q32" i="13"/>
  <c r="V32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6" i="13"/>
  <c r="G30" i="13" s="1"/>
  <c r="I36" i="13"/>
  <c r="K36" i="13"/>
  <c r="O36" i="13"/>
  <c r="Q36" i="13"/>
  <c r="V36" i="13"/>
  <c r="O37" i="13"/>
  <c r="Q37" i="13"/>
  <c r="V37" i="13"/>
  <c r="G38" i="13"/>
  <c r="M38" i="13" s="1"/>
  <c r="M37" i="13" s="1"/>
  <c r="I38" i="13"/>
  <c r="I37" i="13" s="1"/>
  <c r="K38" i="13"/>
  <c r="K37" i="13" s="1"/>
  <c r="O38" i="13"/>
  <c r="Q38" i="13"/>
  <c r="V38" i="13"/>
  <c r="Q39" i="13"/>
  <c r="V39" i="13"/>
  <c r="G40" i="13"/>
  <c r="G39" i="13" s="1"/>
  <c r="I40" i="13"/>
  <c r="I39" i="13" s="1"/>
  <c r="K40" i="13"/>
  <c r="K39" i="13" s="1"/>
  <c r="M40" i="13"/>
  <c r="M39" i="13" s="1"/>
  <c r="O40" i="13"/>
  <c r="O39" i="13" s="1"/>
  <c r="Q40" i="13"/>
  <c r="V40" i="13"/>
  <c r="G42" i="13"/>
  <c r="G41" i="13" s="1"/>
  <c r="I42" i="13"/>
  <c r="I41" i="13" s="1"/>
  <c r="K42" i="13"/>
  <c r="K41" i="13" s="1"/>
  <c r="M42" i="13"/>
  <c r="M41" i="13" s="1"/>
  <c r="O42" i="13"/>
  <c r="O41" i="13" s="1"/>
  <c r="Q42" i="13"/>
  <c r="Q41" i="13" s="1"/>
  <c r="V42" i="13"/>
  <c r="V41" i="13" s="1"/>
  <c r="G45" i="13"/>
  <c r="G44" i="13" s="1"/>
  <c r="I45" i="13"/>
  <c r="I44" i="13" s="1"/>
  <c r="K45" i="13"/>
  <c r="K44" i="13" s="1"/>
  <c r="M45" i="13"/>
  <c r="O45" i="13"/>
  <c r="O44" i="13" s="1"/>
  <c r="Q45" i="13"/>
  <c r="Q44" i="13" s="1"/>
  <c r="V45" i="13"/>
  <c r="V44" i="13" s="1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70" i="13"/>
  <c r="G69" i="13" s="1"/>
  <c r="I70" i="13"/>
  <c r="I69" i="13" s="1"/>
  <c r="K70" i="13"/>
  <c r="K69" i="13" s="1"/>
  <c r="M70" i="13"/>
  <c r="M69" i="13" s="1"/>
  <c r="O70" i="13"/>
  <c r="O69" i="13" s="1"/>
  <c r="Q70" i="13"/>
  <c r="Q69" i="13" s="1"/>
  <c r="V70" i="13"/>
  <c r="V69" i="13" s="1"/>
  <c r="G71" i="13"/>
  <c r="I71" i="13"/>
  <c r="G72" i="13"/>
  <c r="I72" i="13"/>
  <c r="K72" i="13"/>
  <c r="K71" i="13" s="1"/>
  <c r="M72" i="13"/>
  <c r="M71" i="13" s="1"/>
  <c r="O72" i="13"/>
  <c r="O71" i="13" s="1"/>
  <c r="Q72" i="13"/>
  <c r="Q71" i="13" s="1"/>
  <c r="V72" i="13"/>
  <c r="V71" i="13" s="1"/>
  <c r="G73" i="13"/>
  <c r="I73" i="13"/>
  <c r="K73" i="13"/>
  <c r="M73" i="13"/>
  <c r="G74" i="13"/>
  <c r="I74" i="13"/>
  <c r="K74" i="13"/>
  <c r="M74" i="13"/>
  <c r="O74" i="13"/>
  <c r="O73" i="13" s="1"/>
  <c r="Q74" i="13"/>
  <c r="Q73" i="13" s="1"/>
  <c r="V74" i="13"/>
  <c r="V73" i="13" s="1"/>
  <c r="AE76" i="13"/>
  <c r="G83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I41" i="12"/>
  <c r="K41" i="12"/>
  <c r="G42" i="12"/>
  <c r="I42" i="12"/>
  <c r="K42" i="12"/>
  <c r="M42" i="12"/>
  <c r="M41" i="12" s="1"/>
  <c r="O42" i="12"/>
  <c r="O41" i="12" s="1"/>
  <c r="Q42" i="12"/>
  <c r="Q41" i="12" s="1"/>
  <c r="V42" i="12"/>
  <c r="V41" i="12" s="1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I48" i="12"/>
  <c r="K48" i="12"/>
  <c r="M48" i="12"/>
  <c r="O48" i="12"/>
  <c r="Q48" i="12"/>
  <c r="V48" i="12"/>
  <c r="G49" i="12"/>
  <c r="G45" i="12" s="1"/>
  <c r="I49" i="12"/>
  <c r="I45" i="12" s="1"/>
  <c r="K49" i="12"/>
  <c r="O49" i="12"/>
  <c r="Q49" i="12"/>
  <c r="V49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O52" i="12" s="1"/>
  <c r="Q53" i="12"/>
  <c r="Q52" i="12" s="1"/>
  <c r="V53" i="12"/>
  <c r="V52" i="12" s="1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G52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I52" i="12" s="1"/>
  <c r="K59" i="12"/>
  <c r="K52" i="12" s="1"/>
  <c r="O59" i="12"/>
  <c r="Q59" i="12"/>
  <c r="V59" i="12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V70" i="12"/>
  <c r="G71" i="12"/>
  <c r="G70" i="12" s="1"/>
  <c r="I71" i="12"/>
  <c r="I70" i="12" s="1"/>
  <c r="K71" i="12"/>
  <c r="K70" i="12" s="1"/>
  <c r="M71" i="12"/>
  <c r="M70" i="12" s="1"/>
  <c r="O71" i="12"/>
  <c r="O70" i="12" s="1"/>
  <c r="Q71" i="12"/>
  <c r="Q70" i="12" s="1"/>
  <c r="V71" i="12"/>
  <c r="G73" i="12"/>
  <c r="G72" i="12" s="1"/>
  <c r="I73" i="12"/>
  <c r="I72" i="12" s="1"/>
  <c r="K73" i="12"/>
  <c r="K72" i="12" s="1"/>
  <c r="M73" i="12"/>
  <c r="M72" i="12" s="1"/>
  <c r="O73" i="12"/>
  <c r="O72" i="12" s="1"/>
  <c r="Q73" i="12"/>
  <c r="Q72" i="12" s="1"/>
  <c r="V73" i="12"/>
  <c r="V72" i="12" s="1"/>
  <c r="G74" i="12"/>
  <c r="G75" i="12"/>
  <c r="I75" i="12"/>
  <c r="I74" i="12" s="1"/>
  <c r="K75" i="12"/>
  <c r="K74" i="12" s="1"/>
  <c r="M75" i="12"/>
  <c r="O75" i="12"/>
  <c r="O74" i="12" s="1"/>
  <c r="Q75" i="12"/>
  <c r="Q74" i="12" s="1"/>
  <c r="V75" i="12"/>
  <c r="V74" i="12" s="1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O80" i="12"/>
  <c r="Q80" i="12"/>
  <c r="V80" i="12"/>
  <c r="G81" i="12"/>
  <c r="M81" i="12" s="1"/>
  <c r="M80" i="12" s="1"/>
  <c r="I81" i="12"/>
  <c r="K81" i="12"/>
  <c r="O81" i="12"/>
  <c r="Q81" i="12"/>
  <c r="V81" i="12"/>
  <c r="AE83" i="12"/>
  <c r="I19" i="1"/>
  <c r="I18" i="1"/>
  <c r="I17" i="1"/>
  <c r="I16" i="1"/>
  <c r="H46" i="1"/>
  <c r="I43" i="1"/>
  <c r="I42" i="1"/>
  <c r="I41" i="1"/>
  <c r="I40" i="1"/>
  <c r="J28" i="1"/>
  <c r="J26" i="1"/>
  <c r="G38" i="1"/>
  <c r="F38" i="1"/>
  <c r="J23" i="1"/>
  <c r="J24" i="1"/>
  <c r="J25" i="1"/>
  <c r="J27" i="1"/>
  <c r="E24" i="1"/>
  <c r="G24" i="1"/>
  <c r="E26" i="1"/>
  <c r="G26" i="1"/>
  <c r="F46" i="1" l="1"/>
  <c r="G23" i="1" s="1"/>
  <c r="F44" i="1"/>
  <c r="F45" i="1"/>
  <c r="M43" i="15"/>
  <c r="M8" i="15"/>
  <c r="G43" i="15"/>
  <c r="AF53" i="15"/>
  <c r="M8" i="14"/>
  <c r="M13" i="14"/>
  <c r="AF26" i="14"/>
  <c r="M44" i="13"/>
  <c r="M8" i="13"/>
  <c r="M36" i="13"/>
  <c r="M30" i="13" s="1"/>
  <c r="AF76" i="13"/>
  <c r="G37" i="13"/>
  <c r="M74" i="12"/>
  <c r="M8" i="12"/>
  <c r="AF83" i="12"/>
  <c r="M57" i="12"/>
  <c r="M52" i="12" s="1"/>
  <c r="M49" i="12"/>
  <c r="M45" i="12" s="1"/>
  <c r="G39" i="1" l="1"/>
  <c r="G45" i="1"/>
  <c r="I45" i="1" s="1"/>
  <c r="G44" i="1"/>
  <c r="I75" i="1"/>
  <c r="G53" i="15"/>
  <c r="I44" i="1"/>
  <c r="I20" i="1" l="1"/>
  <c r="I21" i="1" s="1"/>
  <c r="I76" i="1"/>
  <c r="G46" i="1"/>
  <c r="G25" i="1" s="1"/>
  <c r="A27" i="1" s="1"/>
  <c r="A28" i="1" s="1"/>
  <c r="G28" i="1" s="1"/>
  <c r="G27" i="1" s="1"/>
  <c r="G29" i="1" s="1"/>
  <c r="I39" i="1"/>
  <c r="I46" i="1" s="1"/>
  <c r="J45" i="1" l="1"/>
  <c r="J41" i="1"/>
  <c r="J44" i="1"/>
  <c r="J39" i="1"/>
  <c r="J46" i="1" s="1"/>
  <c r="J42" i="1"/>
  <c r="J40" i="1"/>
  <c r="J43" i="1"/>
  <c r="J74" i="1"/>
  <c r="J75" i="1"/>
  <c r="J67" i="1"/>
  <c r="J71" i="1"/>
  <c r="J61" i="1"/>
  <c r="J68" i="1"/>
  <c r="J70" i="1"/>
  <c r="J73" i="1"/>
  <c r="J65" i="1"/>
  <c r="J69" i="1"/>
  <c r="J66" i="1"/>
  <c r="J63" i="1"/>
  <c r="J64" i="1"/>
  <c r="J72" i="1"/>
  <c r="J62" i="1"/>
  <c r="J60" i="1"/>
  <c r="J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Kujan</author>
  </authors>
  <commentList>
    <comment ref="S6" authorId="0" shapeId="0" xr:uid="{8D4704EE-63FB-4638-BD43-8521528DB6B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E188C42-1F8F-4952-930A-F64B6F7E83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Kujan</author>
  </authors>
  <commentList>
    <comment ref="S6" authorId="0" shapeId="0" xr:uid="{435CF55D-8C05-4902-8CE5-D908E81725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2C02ED-EC47-4845-9DEB-11D26AB3B1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Kujan</author>
  </authors>
  <commentList>
    <comment ref="S6" authorId="0" shapeId="0" xr:uid="{4B49A58A-2C0E-4247-95BE-6890A5DE5E4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3BC34F-2FF0-4680-A96E-5DF22865E1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Kujan</author>
  </authors>
  <commentList>
    <comment ref="S6" authorId="0" shapeId="0" xr:uid="{9BD585A9-21E7-4A27-86A8-6BDAB7088EA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BC2917-AA90-4A30-8510-BED1282C3A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<sst xmlns="http://schemas.openxmlformats.org/spreadsheetml/2006/main" count="1556" uniqueCount="411">
  <si>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</si>
  <si>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</si>
  <si>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</si>
  <si>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</si>
  <si>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</si>
  <si>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</si>
  <si>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</si>
  <si>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</si>
  <si>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</si>
  <si>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</si>
  <si>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</si>
  <si>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</si>
  <si>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</si>
  <si>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</si>
  <si>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</si>
  <si>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</si>
  <si>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</si>
  <si>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</si>
  <si>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</si>
  <si>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</si>
  <si>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</si>
  <si>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</si>
  <si>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</si>
  <si>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</si>
  <si>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</si>
  <si>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</si>
  <si>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</si>
  <si>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</si>
  <si>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</si>
  <si>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</si>
  <si>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</si>
  <si>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</si>
  <si>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</si>
  <si>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</si>
  <si>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</si>
  <si>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</si>
  <si>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</si>
  <si>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</si>
  <si>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</si>
  <si>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</si>
  <si>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</si>
  <si>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</si>
  <si>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</si>
  <si>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 Kujan</t>
  </si>
  <si>
    <t>386</t>
  </si>
  <si>
    <t xml:space="preserve">Nová Paka, ul. Nádražní - oprava kanalizace </t>
  </si>
  <si>
    <t>Vodohospodářská a obchodní společnost, a.s.</t>
  </si>
  <si>
    <t>Na Tobolce 428</t>
  </si>
  <si>
    <t>Jičín-Holínské Předměstí</t>
  </si>
  <si>
    <t>50601</t>
  </si>
  <si>
    <t>60109149</t>
  </si>
  <si>
    <t>CZ60109149</t>
  </si>
  <si>
    <t>Stavba</t>
  </si>
  <si>
    <t>1</t>
  </si>
  <si>
    <t>Oprava kanalizace</t>
  </si>
  <si>
    <t>2</t>
  </si>
  <si>
    <t>Oprava kanalizace v propustku</t>
  </si>
  <si>
    <t>3</t>
  </si>
  <si>
    <t>Oprava kynety v propustku</t>
  </si>
  <si>
    <t>Ostatní a vedlejší náklady</t>
  </si>
  <si>
    <t>Celkem za stavbu</t>
  </si>
  <si>
    <t>CZK</t>
  </si>
  <si>
    <t>#POPS</t>
  </si>
  <si>
    <t xml:space="preserve">Popis stavby: 386 - Nová Paka, ul. Nádražní - oprava kanalizace </t>
  </si>
  <si>
    <t>#POPO</t>
  </si>
  <si>
    <t>Popis objektu: 1 - Oprava kanalizace</t>
  </si>
  <si>
    <t>#POPR</t>
  </si>
  <si>
    <t>Popis rozpočtu: 1 - Oprava kanalizace</t>
  </si>
  <si>
    <t>Popis rozpočtu: 2 - Oprava kanalizace v propustku</t>
  </si>
  <si>
    <t>Popis rozpočtu: 3 - Oprava kynety v propustku</t>
  </si>
  <si>
    <t>Popis objektu: 2 - Ostatní a vedlejší náklady</t>
  </si>
  <si>
    <t>Popis rozpočtu: 1 - Ostatní a vedlejší náklady</t>
  </si>
  <si>
    <t>Rekapitulace dílů</t>
  </si>
  <si>
    <t>Typ dílu</t>
  </si>
  <si>
    <t>Zemní práce</t>
  </si>
  <si>
    <t>Základy a zvláštní zakládání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</si>
  <si>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</si>
  <si>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</si>
  <si>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</si>
  <si>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</si>
  <si>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</si>
  <si>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</si>
  <si>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</si>
  <si>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</si>
  <si>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</si>
  <si>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</si>
  <si>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</si>
  <si>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89</t>
  </si>
  <si>
    <t>Ostatní konstrukce na trubním vedení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</si>
  <si>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</si>
  <si>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</si>
  <si>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</si>
  <si>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</si>
  <si>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</si>
  <si>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</si>
  <si>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</si>
  <si>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</si>
  <si>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</si>
  <si>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</si>
  <si>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</si>
  <si>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</si>
  <si>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</si>
  <si>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</si>
  <si>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</si>
  <si>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</si>
  <si>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</si>
  <si>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</si>
  <si>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</si>
  <si>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</si>
  <si>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</si>
  <si>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</si>
  <si>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</si>
  <si>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</si>
  <si>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</si>
  <si>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</si>
  <si>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</si>
  <si>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</si>
  <si>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</si>
  <si>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</si>
  <si>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</si>
  <si>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</si>
  <si>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</si>
  <si>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</si>
  <si>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</si>
  <si>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</si>
  <si>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</si>
  <si>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</si>
  <si>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</si>
  <si>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</si>
  <si>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112203216</t>
  </si>
  <si>
    <t>Odstranění pařezů, ztíž. pod.,D do 70 cm, svah 1:5 včetně likvidace</t>
  </si>
  <si>
    <t>kus</t>
  </si>
  <si>
    <t>RTS 25/ I</t>
  </si>
  <si>
    <t>Práce</t>
  </si>
  <si>
    <t>Běžná</t>
  </si>
  <si>
    <t>POL1_</t>
  </si>
  <si>
    <t>115001105</t>
  </si>
  <si>
    <t>Převedení vody potrubím o průměru do DN 600 mm</t>
  </si>
  <si>
    <t>m</t>
  </si>
  <si>
    <t>115101203</t>
  </si>
  <si>
    <t>Čerpání vody do výšky 10 m, přítok 1000-2000 l/min</t>
  </si>
  <si>
    <t>h</t>
  </si>
  <si>
    <t>12 hodin / den : 12*15</t>
  </si>
  <si>
    <t>VV</t>
  </si>
  <si>
    <t>115101303</t>
  </si>
  <si>
    <t>Pohotovost čerp.soupravy, výška 10 m,přítok 2000 l</t>
  </si>
  <si>
    <t>den</t>
  </si>
  <si>
    <t>119001412</t>
  </si>
  <si>
    <t>Dočasné zajištění beton.a plast.potrubí DN 200-500</t>
  </si>
  <si>
    <t>120001101</t>
  </si>
  <si>
    <t>Příplatek za ztížení vykopávky v blízkosti vedení</t>
  </si>
  <si>
    <t>m3</t>
  </si>
  <si>
    <t>120901121</t>
  </si>
  <si>
    <t>Bourání konstrukcí z prostého betonu v odkopávkách pneumatickým kladivem</t>
  </si>
  <si>
    <t>Bourání konstrukcí z prostého betonu v odkopávkách bagrem s kladivem</t>
  </si>
  <si>
    <t>1,20*0,30*18,00</t>
  </si>
  <si>
    <t>132201211</t>
  </si>
  <si>
    <t>Hloubení rýh š.do 200 cm hor.3 do 100 m3,STROJNĚ</t>
  </si>
  <si>
    <t>132201219</t>
  </si>
  <si>
    <t>Přípl.za lepivost,hloubení rýh 200cm,hor.3,STROJNĚ</t>
  </si>
  <si>
    <t>132301211</t>
  </si>
  <si>
    <t>Hloubení rýh š.do 200 cm hor.4 do 100 m3, STROJNĚ</t>
  </si>
  <si>
    <t>132301219</t>
  </si>
  <si>
    <t>Přípl.za lepivost,hloubení rýh 200cm,hor.4,STROJNĚ</t>
  </si>
  <si>
    <t>132401211</t>
  </si>
  <si>
    <t>Hloubení rýh šířky do 200 cm v hor.5, STROJNĚ</t>
  </si>
  <si>
    <t>138401201</t>
  </si>
  <si>
    <t>Dolamování rýh ve vrstvě do 0,5 m v hor.5</t>
  </si>
  <si>
    <t>151101102</t>
  </si>
  <si>
    <t>Pažení a rozepření stěn rýh - příložné - hl.do 4 m</t>
  </si>
  <si>
    <t>m2</t>
  </si>
  <si>
    <t>151101211</t>
  </si>
  <si>
    <t>Odstranění pažení stěn - příložné - hl. do 4 m</t>
  </si>
  <si>
    <t>151811216</t>
  </si>
  <si>
    <t>Montáž pažic.boxu standard dl.3m, š.1,5m, hl.2,4m</t>
  </si>
  <si>
    <t>151813216</t>
  </si>
  <si>
    <t>Dmtž pažicího boxu standard dl.3m, š.1,5m, hl.2,4m</t>
  </si>
  <si>
    <t>174101101</t>
  </si>
  <si>
    <t>Zásyp jam, rýh, šachet se zhutněním</t>
  </si>
  <si>
    <t>celkový výkop : 63,50</t>
  </si>
  <si>
    <t>vytlačený objem : -1,20*1,00*25,00</t>
  </si>
  <si>
    <t>180402112</t>
  </si>
  <si>
    <t>Založení trávníku parkového výsevem svah do 1:2</t>
  </si>
  <si>
    <t>RTS 24/ II</t>
  </si>
  <si>
    <t>181301102</t>
  </si>
  <si>
    <t>Rozprostření ornice, rovina, tl. 10-15 cm,do 500m2</t>
  </si>
  <si>
    <t>183403153</t>
  </si>
  <si>
    <t>Obdělání půdy hrabáním, v rovině</t>
  </si>
  <si>
    <t>460030006</t>
  </si>
  <si>
    <t>Sejmutí ornice vrstvy do 15 cm se zeminou tř.2</t>
  </si>
  <si>
    <t>RTS 19/ I</t>
  </si>
  <si>
    <t>R1</t>
  </si>
  <si>
    <t>Přebytečný výkopek vodorovné přemístění, uložení na skládku, poplatek za skládku</t>
  </si>
  <si>
    <t xml:space="preserve">m3    </t>
  </si>
  <si>
    <t>Vlastní</t>
  </si>
  <si>
    <t>Indiv</t>
  </si>
  <si>
    <t>00572400</t>
  </si>
  <si>
    <t>Směs travní parková I. běžná zátěž PROFI á 25 kg</t>
  </si>
  <si>
    <t>kg</t>
  </si>
  <si>
    <t>SPCM</t>
  </si>
  <si>
    <t>Specifikace</t>
  </si>
  <si>
    <t>POL3_</t>
  </si>
  <si>
    <t>240/100*5,00</t>
  </si>
  <si>
    <t>58344197</t>
  </si>
  <si>
    <t>Štěrkodrtě frakce 0-63 A</t>
  </si>
  <si>
    <t>t</t>
  </si>
  <si>
    <t>RTS 23/ I</t>
  </si>
  <si>
    <t>33,50*1,80</t>
  </si>
  <si>
    <t>212755114</t>
  </si>
  <si>
    <t>Trativody z drenážních trubek DN 10 cm bez lože</t>
  </si>
  <si>
    <t>289971211</t>
  </si>
  <si>
    <t>Zřízení vrstvy z geotextilie sklon do 1:5 š.do 3 m</t>
  </si>
  <si>
    <t>67352004</t>
  </si>
  <si>
    <t>Geotextilie netkaná PK-Nontex PET 300 g/m2</t>
  </si>
  <si>
    <t>451541111</t>
  </si>
  <si>
    <t>Lože pod potrubí ze štěrkodrtě 0 - 63 mm</t>
  </si>
  <si>
    <t>1,20*0,10*25,00</t>
  </si>
  <si>
    <t>452112111</t>
  </si>
  <si>
    <t>Osazení beton, prstenců pod mříže, výšky do100 mm</t>
  </si>
  <si>
    <t>465512427</t>
  </si>
  <si>
    <t>Dlažba z kamene na sucho, zalití spár MC, tl.40 cm</t>
  </si>
  <si>
    <t>15,00*2,50</t>
  </si>
  <si>
    <t>59224349.A</t>
  </si>
  <si>
    <t>Prstenec šachtový vyrovnávací Prefa TBW-Q.1 63/10</t>
  </si>
  <si>
    <t>871413121</t>
  </si>
  <si>
    <t>Montáž trub kanaliz. z plastu, hrdlových, DN 500</t>
  </si>
  <si>
    <t>892665111</t>
  </si>
  <si>
    <t>Zabezpečení konců a zkouška vzduch. kan. DN do 600</t>
  </si>
  <si>
    <t>úsek</t>
  </si>
  <si>
    <t>892855115</t>
  </si>
  <si>
    <t>Kontrola kanalizace TV kamerou do 500 m</t>
  </si>
  <si>
    <t>894118001</t>
  </si>
  <si>
    <t>Příplatek za dalších 0,60 m výšky vstupu</t>
  </si>
  <si>
    <t>899331111</t>
  </si>
  <si>
    <t>Výšková úprava vstupu do 20 cm, zvýšení poklopu</t>
  </si>
  <si>
    <t>899311112</t>
  </si>
  <si>
    <t>Osazení poklopů litinových s rámem do 100 kg</t>
  </si>
  <si>
    <t>899623151</t>
  </si>
  <si>
    <t>Obetonování potrubí nebo zdiva stok betonem C16/20</t>
  </si>
  <si>
    <t>0,946*25,00</t>
  </si>
  <si>
    <t>286114R</t>
  </si>
  <si>
    <t>Trubka kanalizační ULTRA-SOLID PVC SN 12, 500 x 16,5 mm</t>
  </si>
  <si>
    <t xml:space="preserve">m     </t>
  </si>
  <si>
    <t>Agregovaná položka</t>
  </si>
  <si>
    <t>POL2_</t>
  </si>
  <si>
    <t>286115R</t>
  </si>
  <si>
    <t>Trubka kanalizační ULTRA-SOLID PVC SN 12, 500 x 16,5 mm, koleno 45°</t>
  </si>
  <si>
    <t xml:space="preserve">ks    </t>
  </si>
  <si>
    <t>8.1</t>
  </si>
  <si>
    <t>Klínové těsnění FORSHEDA F-116 1000*20/26,5</t>
  </si>
  <si>
    <t>8.3</t>
  </si>
  <si>
    <t>Zkouška vodotěsnosti kanalizačních šachet vzduchem</t>
  </si>
  <si>
    <t>8.4</t>
  </si>
  <si>
    <t>Sanace dna stávající kanalizační šachty vyspravení speciální maltovou směsí, obložení kameninou na celou výšku dna</t>
  </si>
  <si>
    <t>kompl</t>
  </si>
  <si>
    <t>55243347</t>
  </si>
  <si>
    <t>Poklop litinový KD 03 D 610 mm pro zatížení 40 t poklop litinový KASI (OZ)</t>
  </si>
  <si>
    <t>5922405395</t>
  </si>
  <si>
    <t>Skruž přechodová SH-M 1000/625 x 670 PS+K/DEHA</t>
  </si>
  <si>
    <t>59224361.A</t>
  </si>
  <si>
    <t>Skruž šachetní TBS-Q.1 100/50/12 PS</t>
  </si>
  <si>
    <t>87.1</t>
  </si>
  <si>
    <t>Výkop sond včetně zaměření sítě a zpětného zahrnutí</t>
  </si>
  <si>
    <t>soubor</t>
  </si>
  <si>
    <t>R-položka</t>
  </si>
  <si>
    <t>POL12_1</t>
  </si>
  <si>
    <t>969021131</t>
  </si>
  <si>
    <t>Vybourání kanalizačního potrubí DN do 300 mm</t>
  </si>
  <si>
    <t>979082314</t>
  </si>
  <si>
    <t>Vodorovná doprava suti a hmot po suchu do 2000 m</t>
  </si>
  <si>
    <t>979086112</t>
  </si>
  <si>
    <t>Nakládání nebo překládání suti a vybouraných hmot</t>
  </si>
  <si>
    <t>979096205</t>
  </si>
  <si>
    <t>Plnění mobilní drticí jednotky stavební sutí</t>
  </si>
  <si>
    <t>979096211</t>
  </si>
  <si>
    <t>Drcení stavební suti mobilní drticí jednotkou</t>
  </si>
  <si>
    <t>979093111</t>
  </si>
  <si>
    <t>Uložení suti na skládku bez zhutnění</t>
  </si>
  <si>
    <t>998276101</t>
  </si>
  <si>
    <t>Přesun hmot, trubní vedení plastová, otevř. výkop</t>
  </si>
  <si>
    <t>Přesun hmot</t>
  </si>
  <si>
    <t>POL7_</t>
  </si>
  <si>
    <t>SUM</t>
  </si>
  <si>
    <t>Poznámky uchazeče k zadání</t>
  </si>
  <si>
    <t>POPUZIV</t>
  </si>
  <si>
    <t>END</t>
  </si>
  <si>
    <t>115001104</t>
  </si>
  <si>
    <t>Převedení vody potrubím o průměru do DN 300</t>
  </si>
  <si>
    <t>12*30</t>
  </si>
  <si>
    <t>115101302</t>
  </si>
  <si>
    <t>Pohotovost čerp.soupravy, výška 10 m,přítok 1000 l</t>
  </si>
  <si>
    <t>273351215</t>
  </si>
  <si>
    <t>Bednění stěn základových desek - zřízení</t>
  </si>
  <si>
    <t>0,10*62,30</t>
  </si>
  <si>
    <t>273351216</t>
  </si>
  <si>
    <t>Bednění stěn základových desek - odstranění</t>
  </si>
  <si>
    <t>359901111</t>
  </si>
  <si>
    <t>Vyčištění stok jakékoliv výšky</t>
  </si>
  <si>
    <t>451572111</t>
  </si>
  <si>
    <t>Lože pod potrubí z kameniva těženého 0 - 4 mm</t>
  </si>
  <si>
    <t>452351101</t>
  </si>
  <si>
    <t>Bednění desek nebo sedlových loží pod potrubí</t>
  </si>
  <si>
    <t>1,00*62,30+2,00</t>
  </si>
  <si>
    <t>452351192</t>
  </si>
  <si>
    <t>Příplatek za práce ve štole,bedn.desek,sedl.loží</t>
  </si>
  <si>
    <t>618311535</t>
  </si>
  <si>
    <t>Vytvar.dna kanálů z C25/30 XF1 s potěr.nad 60 cm</t>
  </si>
  <si>
    <t>627452101</t>
  </si>
  <si>
    <t>Spárování maltou MCs zapuštěné rovné, zdí z kamene cementovou maltou</t>
  </si>
  <si>
    <t>631319165</t>
  </si>
  <si>
    <t>Příplatek za konečnou úpravu mazanin tl. 24 cm</t>
  </si>
  <si>
    <t>1,65*0,10*62,3</t>
  </si>
  <si>
    <t>877413121</t>
  </si>
  <si>
    <t>Montáž tvarovek odboč. plast. gum. kroužek DN 500</t>
  </si>
  <si>
    <t>877413123</t>
  </si>
  <si>
    <t>Montáž tvarovek jednoos. plast. gum.kroužek DN 500</t>
  </si>
  <si>
    <t>899623181</t>
  </si>
  <si>
    <t>Obetonování potrubí nebo zdiva stok betonem C30/37</t>
  </si>
  <si>
    <t>potrubí : 0,594*62,30</t>
  </si>
  <si>
    <t>šachta : 5,00</t>
  </si>
  <si>
    <t>Trubka kanalizační ULTRA-SOLID PVC SN 12, 500 x 16,5 mm koleno 15°</t>
  </si>
  <si>
    <t>286116R</t>
  </si>
  <si>
    <t>Trubka kanalizační ULTRA-SOLID PVC SN 12, 500 x 16,5 mm  šachtová vložka 500, 150 mm</t>
  </si>
  <si>
    <t>Přepojení stávajících kanalizačních přípojek profilu do DN 200 včetně - D+M</t>
  </si>
  <si>
    <t>8.5</t>
  </si>
  <si>
    <t>Přepojení stávajících uličních stok profilu do DN 300 včetně - D+M</t>
  </si>
  <si>
    <t>8.6</t>
  </si>
  <si>
    <t xml:space="preserve">Dodávka a montáž kanalizační šachty </t>
  </si>
  <si>
    <t>vnitřní průměr 1000 mm</t>
  </si>
  <si>
    <t>POP</t>
  </si>
  <si>
    <t>vnitřní výška šachtového dna 1500 mm</t>
  </si>
  <si>
    <t>vyložení dna a stěn na celou výšku kameninou</t>
  </si>
  <si>
    <t>přechodová skruž 1000/600 mm</t>
  </si>
  <si>
    <t>beton C 40/55 XC4 XA3</t>
  </si>
  <si>
    <t>šachtové vložky De500, 150 mm</t>
  </si>
  <si>
    <t>požadavek na vodotěsnost</t>
  </si>
  <si>
    <t>8.7</t>
  </si>
  <si>
    <t>Příplatek za fixaci plastového potrubí De500 k podkladnímu betonu jako opatření proti vyplavení při betonáži</t>
  </si>
  <si>
    <t>Poklop šachtový litina Prefa KD 03 d 610 mm "D3" D400</t>
  </si>
  <si>
    <t>936431422</t>
  </si>
  <si>
    <t>Přelivný jízek z bet.C25/30 XA1 zakřiv.do 0,02m3</t>
  </si>
  <si>
    <t>952903112</t>
  </si>
  <si>
    <t>Vyčištění objektů do 3,5 m,čistíren, nádrží a pod.</t>
  </si>
  <si>
    <t>998276111</t>
  </si>
  <si>
    <t>Přesun hmot, trubní vedení plastová ve štole</t>
  </si>
  <si>
    <t>115101201</t>
  </si>
  <si>
    <t>Čerpání vody na výšku do 10 m, přítok do 500 l/min</t>
  </si>
  <si>
    <t>115101301</t>
  </si>
  <si>
    <t>Pohotovost čerp.soupravy, výška 10 m, přítok 500 l</t>
  </si>
  <si>
    <t>452312171</t>
  </si>
  <si>
    <t>Sedlové lože pod potrubí z betonu C 30/37</t>
  </si>
  <si>
    <t>lože pod kynetu : 0,236*62,00</t>
  </si>
  <si>
    <t>doplnění v kavernách a nerovnostech : 6,2</t>
  </si>
  <si>
    <t>597R</t>
  </si>
  <si>
    <t>Osazení kameninových žlabů DN400 - 180° do betonu</t>
  </si>
  <si>
    <t>59715302.A</t>
  </si>
  <si>
    <t>Žlab kameninový 180° KERA.BASE DN 400, délka 1,0 m</t>
  </si>
  <si>
    <t>998275111</t>
  </si>
  <si>
    <t>Přesun hmot, kanalizace kameninové ve štole</t>
  </si>
  <si>
    <t>NAK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</si>
  <si>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</si>
  <si>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</si>
  <si>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</si>
  <si>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</si>
  <si>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</si>
  <si>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</si>
  <si>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</si>
  <si>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 R</t>
  </si>
  <si>
    <t>Zařízení staveniště</t>
  </si>
  <si>
    <t>005122 R</t>
  </si>
  <si>
    <t>Provozní vlivy</t>
  </si>
  <si>
    <t>005124010R</t>
  </si>
  <si>
    <t>Koordinační činnost</t>
  </si>
  <si>
    <t>005211080R</t>
  </si>
  <si>
    <t xml:space="preserve">Bezpečnostní a hygienická opatření na staveništi </t>
  </si>
  <si>
    <t>005123010R_1</t>
  </si>
  <si>
    <t>Extrémní místo provádění - zřízení příjezdu panelová plocha včetně podkladních vrstev</t>
  </si>
  <si>
    <t xml:space="preserve">m2    </t>
  </si>
  <si>
    <t>ztížený příjezd na staveniště nad stávající kanalizací po břehu rybníka vyžadující:</t>
  </si>
  <si>
    <t>- provizorní zpevnění přístupu panely</t>
  </si>
  <si>
    <t>- použití malé techniky (např. mini dumper)</t>
  </si>
  <si>
    <t>- omezení manipulace s materiálem</t>
  </si>
  <si>
    <t>zpevnění příjezdu - plocha stanovena odměřením : 220</t>
  </si>
  <si>
    <t xml:space="preserve">silniční panel 3000/1500/150 mm - 220 m2 : </t>
  </si>
  <si>
    <t xml:space="preserve">pískové lože tl. 50 mm : </t>
  </si>
  <si>
    <t xml:space="preserve">separační geotextilie bílá 300 g/m2 : </t>
  </si>
  <si>
    <t xml:space="preserve">štěrkodrti frakce 0/32 mm v tl. 150 mm - 254 m2 : </t>
  </si>
  <si>
    <t>005123010R_2</t>
  </si>
  <si>
    <t>Extrémní místo provádění - zřízení příjezdu příjezd a manipulační plocha ze štěrkodrti</t>
  </si>
  <si>
    <t>zpevnění příjezdu a manipulační plochy : 470</t>
  </si>
  <si>
    <t xml:space="preserve">štěrkodrť frakce 0/32 mm - tl. 200 mm : </t>
  </si>
  <si>
    <t>005123010R_3</t>
  </si>
  <si>
    <t>Extrémní místo provádění - odstranění panelové plochy demontáž, naložení, odvoz do 5 km, složení</t>
  </si>
  <si>
    <t>zpevnění příjezdu - odstranění : 220</t>
  </si>
  <si>
    <t xml:space="preserve">silniční panel 3000/1500/150 mm : </t>
  </si>
  <si>
    <t>00523  R</t>
  </si>
  <si>
    <t>Zkoušky a revize hutnění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</si>
  <si>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</si>
  <si>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</si>
  <si>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</si>
  <si>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</si>
  <si>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00524 R</t>
  </si>
  <si>
    <t>Předání a převzetí díla</t>
  </si>
  <si>
    <t>005261030R</t>
  </si>
  <si>
    <t>Finanční rezerva  investora</t>
  </si>
  <si>
    <t>R.2</t>
  </si>
  <si>
    <t>Úklid komunikací a chodníků v průběhu stavby</t>
  </si>
  <si>
    <t>R.4</t>
  </si>
  <si>
    <t>Vyklizení mezideponie</t>
  </si>
  <si>
    <t>R.5</t>
  </si>
  <si>
    <t>Pasporty - objekty, oplocení, mezideponie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</si>
</sst>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sheetProtection algorithmName="SHA-512" hashValue="JI594DBavqTsnqSJNHwXxJTja1cgT1tn7eSuknjQ9ZCgfMavHThsgZt/81hEwxfjXYdZVJyHw2JTb+a848M52Q==" saltValue="HSCs61mC/X75sItFcpB66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78" t="s">
        <v>44</v>
      </c>
      <c r="E2" s="234" t="s">
        <v>45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46</v>
      </c>
      <c r="E5" s="223"/>
      <c r="F5" s="223"/>
      <c r="G5" s="223"/>
      <c r="H5" s="18" t="s">
        <v>42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24" t="s">
        <v>47</v>
      </c>
      <c r="E6" s="225"/>
      <c r="F6" s="225"/>
      <c r="G6" s="225"/>
      <c r="H6" s="18" t="s">
        <v>36</v>
      </c>
      <c r="I6" s="85" t="s">
        <v>51</v>
      </c>
      <c r="J6" s="8"/>
    </row>
    <row r="7" spans="1:15" ht="15.75" customHeight="1" x14ac:dyDescent="0.2">
      <c r="A7" s="2"/>
      <c r="B7" s="29"/>
      <c r="C7" s="56"/>
      <c r="D7" s="84" t="s">
        <v>49</v>
      </c>
      <c r="E7" s="226" t="s">
        <v>48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SUMIF(F60:F75,A16,I60:I75)+SUMIF(F60:F75,"PSU",I60:I75)</f>
        <v>0</v>
      </c>
      <c r="J16" s="208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SUMIF(F60:F75,A17,I60:I75)</f>
        <v>0</v>
      </c>
      <c r="J17" s="208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SUMIF(F60:F75,A18,I60:I75)</f>
        <v>0</v>
      </c>
      <c r="J18" s="208"/>
    </row>
    <row r="19" spans="1:10" ht="23.25" customHeight="1" x14ac:dyDescent="0.2">
      <c r="A19" s="144" t="s">
        <v>99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SUMIF(F60:F75,A19,I60:I75)</f>
        <v>0</v>
      </c>
      <c r="J19" s="208"/>
    </row>
    <row r="20" spans="1:10" ht="23.25" customHeight="1" x14ac:dyDescent="0.2">
      <c r="A20" s="144" t="s">
        <v>100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SUMIF(F60:F75,A20,I60:I75)</f>
        <v>200000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200000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200000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200000</v>
      </c>
      <c r="B27" s="31" t="s">
        <v>5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25</v>
      </c>
      <c r="C28" s="118"/>
      <c r="D28" s="118"/>
      <c r="E28" s="119"/>
      <c r="F28" s="120"/>
      <c r="G28" s="212">
        <f>IF(A28&gt;50, ROUNDUP(A27, 0), ROUNDDOWN(A27, 0))</f>
        <v>200000</v>
      </c>
      <c r="H28" s="212"/>
      <c r="I28" s="212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37</v>
      </c>
      <c r="C29" s="122"/>
      <c r="D29" s="122"/>
      <c r="E29" s="122"/>
      <c r="F29" s="123"/>
      <c r="G29" s="211">
        <f>ZakladDPHSni+DPHSni+ZakladDPHZakl+DPHZakl+Zaokrouhleni</f>
        <v>200000</v>
      </c>
      <c r="H29" s="211"/>
      <c r="I29" s="211"/>
      <c r="J29" s="124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52</v>
      </c>
      <c r="C39" s="198"/>
      <c r="D39" s="198"/>
      <c r="E39" s="198"/>
      <c r="F39" s="101">
        <f>'1 1 Pol'!AE83+'1 2 Pol'!AE76+'1 3 Pol'!AE26+'2 1 Naklady'!AE53</f>
        <v>0</v>
      </c>
      <c r="G39" s="102">
        <f>'1 1 Pol'!AF83+'1 2 Pol'!AF76+'1 3 Pol'!AF26+'2 1 Naklady'!AF53</f>
        <v>200000</v>
      </c>
      <c r="H39" s="103"/>
      <c r="I39" s="104">
        <f t="shared" ref="I39:I45" si="1">F39+G39+H39</f>
        <v>200000</v>
      </c>
      <c r="J39" s="105">
        <f t="shared" ref="J39:J45" si="2">IF(_xlfn.SINGLE(CenaCelkemVypocet)=0,"",I39/_xlfn.SINGLE(CenaCelkemVypocet)*100)</f>
        <v>100</v>
      </c>
    </row>
    <row r="40" spans="1:10" ht="25.5" customHeight="1" x14ac:dyDescent="0.2">
      <c r="A40" s="89">
        <v>2</v>
      </c>
      <c r="B40" s="106" t="s">
        <v>53</v>
      </c>
      <c r="C40" s="197" t="s">
        <v>54</v>
      </c>
      <c r="D40" s="197"/>
      <c r="E40" s="197"/>
      <c r="F40" s="107">
        <f>'1 1 Pol'!AE83+'1 2 Pol'!AE76+'1 3 Pol'!AE26</f>
        <v>0</v>
      </c>
      <c r="G40" s="108">
        <f>'1 1 Pol'!AF83+'1 2 Pol'!AF76+'1 3 Pol'!AF26</f>
        <v>0</v>
      </c>
      <c r="H40" s="108"/>
      <c r="I40" s="109">
        <f t="shared" si="1"/>
        <v>0</v>
      </c>
      <c r="J40" s="110">
        <f t="shared" si="2"/>
        <v>0</v>
      </c>
    </row>
    <row r="41" spans="1:10" ht="25.5" customHeight="1" x14ac:dyDescent="0.2">
      <c r="A41" s="89">
        <v>3</v>
      </c>
      <c r="B41" s="111" t="s">
        <v>53</v>
      </c>
      <c r="C41" s="198" t="s">
        <v>54</v>
      </c>
      <c r="D41" s="198"/>
      <c r="E41" s="198"/>
      <c r="F41" s="112">
        <f>'1 1 Pol'!AE83</f>
        <v>0</v>
      </c>
      <c r="G41" s="103">
        <f>'1 1 Pol'!AF83</f>
        <v>0</v>
      </c>
      <c r="H41" s="103"/>
      <c r="I41" s="104">
        <f t="shared" si="1"/>
        <v>0</v>
      </c>
      <c r="J41" s="105">
        <f t="shared" si="2"/>
        <v>0</v>
      </c>
    </row>
    <row r="42" spans="1:10" ht="25.5" customHeight="1" x14ac:dyDescent="0.2">
      <c r="A42" s="89">
        <v>3</v>
      </c>
      <c r="B42" s="111" t="s">
        <v>55</v>
      </c>
      <c r="C42" s="198" t="s">
        <v>56</v>
      </c>
      <c r="D42" s="198"/>
      <c r="E42" s="198"/>
      <c r="F42" s="112">
        <f>'1 2 Pol'!AE76</f>
        <v>0</v>
      </c>
      <c r="G42" s="103">
        <f>'1 2 Pol'!AF76</f>
        <v>0</v>
      </c>
      <c r="H42" s="103"/>
      <c r="I42" s="104">
        <f t="shared" si="1"/>
        <v>0</v>
      </c>
      <c r="J42" s="105">
        <f t="shared" si="2"/>
        <v>0</v>
      </c>
    </row>
    <row r="43" spans="1:10" ht="25.5" customHeight="1" x14ac:dyDescent="0.2">
      <c r="A43" s="89">
        <v>3</v>
      </c>
      <c r="B43" s="111" t="s">
        <v>57</v>
      </c>
      <c r="C43" s="198" t="s">
        <v>58</v>
      </c>
      <c r="D43" s="198"/>
      <c r="E43" s="198"/>
      <c r="F43" s="112">
        <f>'1 3 Pol'!AE26</f>
        <v>0</v>
      </c>
      <c r="G43" s="103">
        <f>'1 3 Pol'!AF26</f>
        <v>0</v>
      </c>
      <c r="H43" s="103"/>
      <c r="I43" s="104">
        <f t="shared" si="1"/>
        <v>0</v>
      </c>
      <c r="J43" s="105">
        <f t="shared" si="2"/>
        <v>0</v>
      </c>
    </row>
    <row r="44" spans="1:10" ht="25.5" customHeight="1" x14ac:dyDescent="0.2">
      <c r="A44" s="89">
        <v>2</v>
      </c>
      <c r="B44" s="106" t="s">
        <v>55</v>
      </c>
      <c r="C44" s="197" t="s">
        <v>59</v>
      </c>
      <c r="D44" s="197"/>
      <c r="E44" s="197"/>
      <c r="F44" s="107">
        <f>'2 1 Naklady'!AE53</f>
        <v>0</v>
      </c>
      <c r="G44" s="108">
        <f>'2 1 Naklady'!AF53</f>
        <v>200000</v>
      </c>
      <c r="H44" s="108"/>
      <c r="I44" s="109">
        <f t="shared" si="1"/>
        <v>200000</v>
      </c>
      <c r="J44" s="110">
        <f t="shared" si="2"/>
        <v>100</v>
      </c>
    </row>
    <row r="45" spans="1:10" ht="25.5" customHeight="1" x14ac:dyDescent="0.2">
      <c r="A45" s="89">
        <v>3</v>
      </c>
      <c r="B45" s="111" t="s">
        <v>53</v>
      </c>
      <c r="C45" s="198" t="s">
        <v>59</v>
      </c>
      <c r="D45" s="198"/>
      <c r="E45" s="198"/>
      <c r="F45" s="112">
        <f>'2 1 Naklady'!AE53</f>
        <v>0</v>
      </c>
      <c r="G45" s="103">
        <f>'2 1 Naklady'!AF53</f>
        <v>200000</v>
      </c>
      <c r="H45" s="103"/>
      <c r="I45" s="104">
        <f t="shared" si="1"/>
        <v>200000</v>
      </c>
      <c r="J45" s="105">
        <f t="shared" si="2"/>
        <v>100</v>
      </c>
    </row>
    <row r="46" spans="1:10" ht="25.5" customHeight="1" x14ac:dyDescent="0.2">
      <c r="A46" s="89"/>
      <c r="B46" s="199" t="s">
        <v>60</v>
      </c>
      <c r="C46" s="200"/>
      <c r="D46" s="200"/>
      <c r="E46" s="200"/>
      <c r="F46" s="113">
        <f>SUMIF(A39:A45,"=1",F39:F45)</f>
        <v>0</v>
      </c>
      <c r="G46" s="114">
        <f>SUMIF(A39:A45,"=1",G39:G45)</f>
        <v>200000</v>
      </c>
      <c r="H46" s="114">
        <f>SUMIF(A39:A45,"=1",H39:H45)</f>
        <v>0</v>
      </c>
      <c r="I46" s="115">
        <f>SUMIF(A39:A45,"=1",I39:I45)</f>
        <v>200000</v>
      </c>
      <c r="J46" s="116">
        <f>SUMIF(A39:A45,"=1",J39:J45)</f>
        <v>100</v>
      </c>
    </row>
    <row r="48" spans="1:10" x14ac:dyDescent="0.2">
      <c r="A48" t="s">
        <v>62</v>
      </c>
      <c r="B48" t="s">
        <v>63</v>
      </c>
    </row>
    <row r="49" spans="1:10" x14ac:dyDescent="0.2">
      <c r="A49" t="s">
        <v>64</v>
      </c>
      <c r="B49" t="s">
        <v>65</v>
      </c>
    </row>
    <row r="50" spans="1:10" x14ac:dyDescent="0.2">
      <c r="A50" t="s">
        <v>66</v>
      </c>
      <c r="B50" t="s">
        <v>67</v>
      </c>
    </row>
    <row r="51" spans="1:10" x14ac:dyDescent="0.2">
      <c r="A51" t="s">
        <v>66</v>
      </c>
      <c r="B51" t="s">
        <v>68</v>
      </c>
    </row>
    <row r="52" spans="1:10" x14ac:dyDescent="0.2">
      <c r="A52" t="s">
        <v>66</v>
      </c>
      <c r="B52" t="s">
        <v>69</v>
      </c>
    </row>
    <row r="53" spans="1:10" x14ac:dyDescent="0.2">
      <c r="A53" t="s">
        <v>64</v>
      </c>
      <c r="B53" t="s">
        <v>70</v>
      </c>
    </row>
    <row r="54" spans="1:10" x14ac:dyDescent="0.2">
      <c r="A54" t="s">
        <v>66</v>
      </c>
      <c r="B54" t="s">
        <v>71</v>
      </c>
    </row>
    <row r="57" spans="1:10" ht="15.75" x14ac:dyDescent="0.25">
      <c r="B57" s="125" t="s">
        <v>72</v>
      </c>
    </row>
    <row r="59" spans="1:10" ht="25.5" customHeight="1" x14ac:dyDescent="0.2">
      <c r="A59" s="127"/>
      <c r="B59" s="130" t="s">
        <v>18</v>
      </c>
      <c r="C59" s="130" t="s">
        <v>6</v>
      </c>
      <c r="D59" s="131"/>
      <c r="E59" s="131"/>
      <c r="F59" s="132" t="s">
        <v>73</v>
      </c>
      <c r="G59" s="132"/>
      <c r="H59" s="132"/>
      <c r="I59" s="132" t="s">
        <v>31</v>
      </c>
      <c r="J59" s="132" t="s">
        <v>0</v>
      </c>
    </row>
    <row r="60" spans="1:10" ht="36.75" customHeight="1" x14ac:dyDescent="0.2">
      <c r="A60" s="128"/>
      <c r="B60" s="133" t="s">
        <v>53</v>
      </c>
      <c r="C60" s="195" t="s">
        <v>74</v>
      </c>
      <c r="D60" s="196"/>
      <c r="E60" s="196"/>
      <c r="F60" s="140" t="s">
        <v>26</v>
      </c>
      <c r="G60" s="141"/>
      <c r="H60" s="141"/>
      <c r="I60" s="141">
        <f>'1 1 Pol'!G8+'1 2 Pol'!G8+'1 3 Pol'!G8</f>
        <v>0</v>
      </c>
      <c r="J60" s="137">
        <f>IF(I76=0,"",I60/I76*100)</f>
        <v>0</v>
      </c>
    </row>
    <row r="61" spans="1:10" ht="36.75" customHeight="1" x14ac:dyDescent="0.2">
      <c r="A61" s="128"/>
      <c r="B61" s="133" t="s">
        <v>55</v>
      </c>
      <c r="C61" s="195" t="s">
        <v>75</v>
      </c>
      <c r="D61" s="196"/>
      <c r="E61" s="196"/>
      <c r="F61" s="140" t="s">
        <v>26</v>
      </c>
      <c r="G61" s="141"/>
      <c r="H61" s="141"/>
      <c r="I61" s="141">
        <f>'1 1 Pol'!G41+'1 2 Pol'!G24</f>
        <v>0</v>
      </c>
      <c r="J61" s="137">
        <f>IF(I76=0,"",I61/I76*100)</f>
        <v>0</v>
      </c>
    </row>
    <row r="62" spans="1:10" ht="36.75" customHeight="1" x14ac:dyDescent="0.2">
      <c r="A62" s="128"/>
      <c r="B62" s="133" t="s">
        <v>57</v>
      </c>
      <c r="C62" s="195" t="s">
        <v>76</v>
      </c>
      <c r="D62" s="196"/>
      <c r="E62" s="196"/>
      <c r="F62" s="140" t="s">
        <v>26</v>
      </c>
      <c r="G62" s="141"/>
      <c r="H62" s="141"/>
      <c r="I62" s="141">
        <f>'1 2 Pol'!G28+'1 3 Pol'!G11</f>
        <v>0</v>
      </c>
      <c r="J62" s="137">
        <f>IF(I76=0,"",I62/I76*100)</f>
        <v>0</v>
      </c>
    </row>
    <row r="63" spans="1:10" ht="36.75" customHeight="1" x14ac:dyDescent="0.2">
      <c r="A63" s="128"/>
      <c r="B63" s="133" t="s">
        <v>77</v>
      </c>
      <c r="C63" s="195" t="s">
        <v>78</v>
      </c>
      <c r="D63" s="196"/>
      <c r="E63" s="196"/>
      <c r="F63" s="140" t="s">
        <v>26</v>
      </c>
      <c r="G63" s="141"/>
      <c r="H63" s="141"/>
      <c r="I63" s="141">
        <f>'1 1 Pol'!G45+'1 2 Pol'!G30+'1 3 Pol'!G13</f>
        <v>0</v>
      </c>
      <c r="J63" s="137">
        <f>IF(I76=0,"",I63/I76*100)</f>
        <v>0</v>
      </c>
    </row>
    <row r="64" spans="1:10" ht="36.75" customHeight="1" x14ac:dyDescent="0.2">
      <c r="A64" s="128"/>
      <c r="B64" s="133" t="s">
        <v>79</v>
      </c>
      <c r="C64" s="195" t="s">
        <v>80</v>
      </c>
      <c r="D64" s="196"/>
      <c r="E64" s="196"/>
      <c r="F64" s="140" t="s">
        <v>26</v>
      </c>
      <c r="G64" s="141"/>
      <c r="H64" s="141"/>
      <c r="I64" s="141">
        <f>'1 2 Pol'!G37</f>
        <v>0</v>
      </c>
      <c r="J64" s="137">
        <f>IF(I76=0,"",I64/I76*100)</f>
        <v>0</v>
      </c>
    </row>
    <row r="65" spans="1:10" ht="36.75" customHeight="1" x14ac:dyDescent="0.2">
      <c r="A65" s="128"/>
      <c r="B65" s="133" t="s">
        <v>81</v>
      </c>
      <c r="C65" s="195" t="s">
        <v>82</v>
      </c>
      <c r="D65" s="196"/>
      <c r="E65" s="196"/>
      <c r="F65" s="140" t="s">
        <v>26</v>
      </c>
      <c r="G65" s="141"/>
      <c r="H65" s="141"/>
      <c r="I65" s="141">
        <f>'1 2 Pol'!G39+'1 3 Pol'!G19</f>
        <v>0</v>
      </c>
      <c r="J65" s="137">
        <f>IF(I76=0,"",I65/I76*100)</f>
        <v>0</v>
      </c>
    </row>
    <row r="66" spans="1:10" ht="36.75" customHeight="1" x14ac:dyDescent="0.2">
      <c r="A66" s="128"/>
      <c r="B66" s="133" t="s">
        <v>83</v>
      </c>
      <c r="C66" s="195" t="s">
        <v>84</v>
      </c>
      <c r="D66" s="196"/>
      <c r="E66" s="196"/>
      <c r="F66" s="140" t="s">
        <v>26</v>
      </c>
      <c r="G66" s="141"/>
      <c r="H66" s="141"/>
      <c r="I66" s="141">
        <f>'1 2 Pol'!G41+'1 3 Pol'!G21</f>
        <v>0</v>
      </c>
      <c r="J66" s="137">
        <f>IF(I76=0,"",I66/I76*100)</f>
        <v>0</v>
      </c>
    </row>
    <row r="67" spans="1:10" ht="36.75" customHeight="1" x14ac:dyDescent="0.2">
      <c r="A67" s="128"/>
      <c r="B67" s="133" t="s">
        <v>85</v>
      </c>
      <c r="C67" s="195" t="s">
        <v>86</v>
      </c>
      <c r="D67" s="196"/>
      <c r="E67" s="196"/>
      <c r="F67" s="140" t="s">
        <v>26</v>
      </c>
      <c r="G67" s="141"/>
      <c r="H67" s="141"/>
      <c r="I67" s="141">
        <f>'1 1 Pol'!G52+'1 2 Pol'!G44</f>
        <v>0</v>
      </c>
      <c r="J67" s="137">
        <f>IF(I76=0,"",I67/I76*100)</f>
        <v>0</v>
      </c>
    </row>
    <row r="68" spans="1:10" ht="36.75" customHeight="1" x14ac:dyDescent="0.2">
      <c r="A68" s="128"/>
      <c r="B68" s="133" t="s">
        <v>87</v>
      </c>
      <c r="C68" s="195" t="s">
        <v>88</v>
      </c>
      <c r="D68" s="196"/>
      <c r="E68" s="196"/>
      <c r="F68" s="140" t="s">
        <v>26</v>
      </c>
      <c r="G68" s="141"/>
      <c r="H68" s="141"/>
      <c r="I68" s="141">
        <f>'1 1 Pol'!G70</f>
        <v>0</v>
      </c>
      <c r="J68" s="137">
        <f>IF(I76=0,"",I68/I76*100)</f>
        <v>0</v>
      </c>
    </row>
    <row r="69" spans="1:10" ht="36.75" customHeight="1" x14ac:dyDescent="0.2">
      <c r="A69" s="128"/>
      <c r="B69" s="133" t="s">
        <v>89</v>
      </c>
      <c r="C69" s="195" t="s">
        <v>90</v>
      </c>
      <c r="D69" s="196"/>
      <c r="E69" s="196"/>
      <c r="F69" s="140" t="s">
        <v>26</v>
      </c>
      <c r="G69" s="141"/>
      <c r="H69" s="141"/>
      <c r="I69" s="141">
        <f>'1 2 Pol'!G69</f>
        <v>0</v>
      </c>
      <c r="J69" s="137">
        <f>IF(I76=0,"",I69/I76*100)</f>
        <v>0</v>
      </c>
    </row>
    <row r="70" spans="1:10" ht="36.75" customHeight="1" x14ac:dyDescent="0.2">
      <c r="A70" s="128"/>
      <c r="B70" s="133" t="s">
        <v>91</v>
      </c>
      <c r="C70" s="195" t="s">
        <v>92</v>
      </c>
      <c r="D70" s="196"/>
      <c r="E70" s="196"/>
      <c r="F70" s="140" t="s">
        <v>26</v>
      </c>
      <c r="G70" s="141"/>
      <c r="H70" s="141"/>
      <c r="I70" s="141">
        <f>'1 2 Pol'!G71</f>
        <v>0</v>
      </c>
      <c r="J70" s="137">
        <f>IF(I76=0,"",I70/I76*100)</f>
        <v>0</v>
      </c>
    </row>
    <row r="71" spans="1:10" ht="36.75" customHeight="1" x14ac:dyDescent="0.2">
      <c r="A71" s="128"/>
      <c r="B71" s="133" t="s">
        <v>93</v>
      </c>
      <c r="C71" s="195" t="s">
        <v>94</v>
      </c>
      <c r="D71" s="196"/>
      <c r="E71" s="196"/>
      <c r="F71" s="140" t="s">
        <v>26</v>
      </c>
      <c r="G71" s="141"/>
      <c r="H71" s="141"/>
      <c r="I71" s="141">
        <f>'1 1 Pol'!G72</f>
        <v>0</v>
      </c>
      <c r="J71" s="137">
        <f>IF(I76=0,"",I71/I76*100)</f>
        <v>0</v>
      </c>
    </row>
    <row r="72" spans="1:10" ht="36.75" customHeight="1" x14ac:dyDescent="0.2">
      <c r="A72" s="128"/>
      <c r="B72" s="133" t="s">
        <v>95</v>
      </c>
      <c r="C72" s="195" t="s">
        <v>96</v>
      </c>
      <c r="D72" s="196"/>
      <c r="E72" s="196"/>
      <c r="F72" s="140" t="s">
        <v>26</v>
      </c>
      <c r="G72" s="141"/>
      <c r="H72" s="141"/>
      <c r="I72" s="141">
        <f>'1 1 Pol'!G74</f>
        <v>0</v>
      </c>
      <c r="J72" s="137">
        <f>IF(I76=0,"",I72/I76*100)</f>
        <v>0</v>
      </c>
    </row>
    <row r="73" spans="1:10" ht="36.75" customHeight="1" x14ac:dyDescent="0.2">
      <c r="A73" s="128"/>
      <c r="B73" s="133" t="s">
        <v>97</v>
      </c>
      <c r="C73" s="195" t="s">
        <v>98</v>
      </c>
      <c r="D73" s="196"/>
      <c r="E73" s="196"/>
      <c r="F73" s="140" t="s">
        <v>26</v>
      </c>
      <c r="G73" s="141"/>
      <c r="H73" s="141"/>
      <c r="I73" s="141">
        <f>'1 1 Pol'!G80+'1 2 Pol'!G73+'1 3 Pol'!G23</f>
        <v>0</v>
      </c>
      <c r="J73" s="137">
        <f>IF(I76=0,"",I73/I76*100)</f>
        <v>0</v>
      </c>
    </row>
    <row r="74" spans="1:10" ht="36.75" customHeight="1" x14ac:dyDescent="0.2">
      <c r="A74" s="128"/>
      <c r="B74" s="133" t="s">
        <v>99</v>
      </c>
      <c r="C74" s="195" t="s">
        <v>29</v>
      </c>
      <c r="D74" s="196"/>
      <c r="E74" s="196"/>
      <c r="F74" s="140" t="s">
        <v>99</v>
      </c>
      <c r="G74" s="141"/>
      <c r="H74" s="141"/>
      <c r="I74" s="141">
        <f>'2 1 Naklady'!G8</f>
        <v>0</v>
      </c>
      <c r="J74" s="137">
        <f>IF(I76=0,"",I74/I76*100)</f>
        <v>0</v>
      </c>
    </row>
    <row r="75" spans="1:10" ht="36.75" customHeight="1" x14ac:dyDescent="0.2">
      <c r="A75" s="128"/>
      <c r="B75" s="133" t="s">
        <v>100</v>
      </c>
      <c r="C75" s="195" t="s">
        <v>30</v>
      </c>
      <c r="D75" s="196"/>
      <c r="E75" s="196"/>
      <c r="F75" s="140" t="s">
        <v>100</v>
      </c>
      <c r="G75" s="141"/>
      <c r="H75" s="141"/>
      <c r="I75" s="141">
        <f>'2 1 Naklady'!G43</f>
        <v>200000</v>
      </c>
      <c r="J75" s="137">
        <f>IF(I76=0,"",I75/I76*100)</f>
        <v>100</v>
      </c>
    </row>
    <row r="76" spans="1:10" ht="25.5" customHeight="1" x14ac:dyDescent="0.2">
      <c r="A76" s="129"/>
      <c r="B76" s="134" t="s">
        <v>1</v>
      </c>
      <c r="C76" s="135"/>
      <c r="D76" s="136"/>
      <c r="E76" s="136"/>
      <c r="F76" s="142"/>
      <c r="G76" s="143"/>
      <c r="H76" s="143"/>
      <c r="I76" s="143">
        <f>SUM(I60:I75)</f>
        <v>200000</v>
      </c>
      <c r="J76" s="138">
        <f>SUM(J60:J75)</f>
        <v>100</v>
      </c>
    </row>
    <row r="77" spans="1:10" x14ac:dyDescent="0.2">
      <c r="F77" s="88"/>
      <c r="G77" s="88"/>
      <c r="H77" s="88"/>
      <c r="I77" s="88"/>
      <c r="J77" s="139"/>
    </row>
    <row r="78" spans="1:10" x14ac:dyDescent="0.2">
      <c r="F78" s="88"/>
      <c r="G78" s="88"/>
      <c r="H78" s="88"/>
      <c r="I78" s="88"/>
      <c r="J78" s="139"/>
    </row>
    <row r="79" spans="1:10" x14ac:dyDescent="0.2">
      <c r="F79" s="88"/>
      <c r="G79" s="88"/>
      <c r="H79" s="88"/>
      <c r="I79" s="88"/>
      <c r="J79" s="139"/>
    </row>
  </sheetData>
  <sheetProtection algorithmName="SHA-512" hashValue="1KI4CLHrvDJXTDiccF4T+y7BOTSDStMQIsrjcqdSsZl/jTxSVrzC9/cn2u8INplMlq8uUCPNOsKD9WXQoeAm2A==" saltValue="kd8lTUOJB0I4cV85Apadt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60:E60"/>
    <mergeCell ref="C61:E61"/>
    <mergeCell ref="C62:E62"/>
    <mergeCell ref="C63:E63"/>
    <mergeCell ref="C64:E64"/>
    <mergeCell ref="C65:E65"/>
    <mergeCell ref="C66:E66"/>
    <mergeCell ref="C72:E72"/>
    <mergeCell ref="C73:E73"/>
    <mergeCell ref="C74:E74"/>
    <mergeCell ref="C75:E75"/>
    <mergeCell ref="C67:E67"/>
    <mergeCell ref="C68:E68"/>
    <mergeCell ref="C69:E69"/>
    <mergeCell ref="C70:E70"/>
    <mergeCell ref="C71:E7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avQ7rpXw3fSqmX4z33r/WoeNiNLD0TS6waMfbdKEpsOAcgYem0qG3feNDMOA5XNLRVoBNvvW1w3/lcwfItylWw==" saltValue="OY2lnL893a+vLbw3uXK8j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6D88-FA56-4837-BA0E-D8B42809C4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101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102</v>
      </c>
    </row>
    <row r="3" spans="1:60" ht="24.95" customHeight="1" x14ac:dyDescent="0.2">
      <c r="A3" s="50" t="s">
        <v>9</v>
      </c>
      <c r="B3" s="49" t="s">
        <v>53</v>
      </c>
      <c r="C3" s="250" t="s">
        <v>54</v>
      </c>
      <c r="D3" s="251"/>
      <c r="E3" s="251"/>
      <c r="F3" s="251"/>
      <c r="G3" s="252"/>
      <c r="AC3" s="126" t="s">
        <v>102</v>
      </c>
      <c r="AG3" t="s">
        <v>103</v>
      </c>
    </row>
    <row r="4" spans="1:60" ht="24.95" customHeight="1" x14ac:dyDescent="0.2">
      <c r="A4" s="145" t="s">
        <v>10</v>
      </c>
      <c r="B4" s="146" t="s">
        <v>53</v>
      </c>
      <c r="C4" s="253" t="s">
        <v>54</v>
      </c>
      <c r="D4" s="254"/>
      <c r="E4" s="254"/>
      <c r="F4" s="254"/>
      <c r="G4" s="255"/>
      <c r="AG4" t="s">
        <v>104</v>
      </c>
    </row>
    <row r="5" spans="1:60" x14ac:dyDescent="0.2">
      <c r="D5" s="10"/>
    </row>
    <row r="6" spans="1:60" ht="38.25" x14ac:dyDescent="0.2">
      <c r="A6" s="148" t="s">
        <v>105</v>
      </c>
      <c r="B6" s="150" t="s">
        <v>106</v>
      </c>
      <c r="C6" s="150" t="s">
        <v>107</v>
      </c>
      <c r="D6" s="149" t="s">
        <v>108</v>
      </c>
      <c r="E6" s="148" t="s">
        <v>109</v>
      </c>
      <c r="F6" s="147" t="s">
        <v>110</v>
      </c>
      <c r="G6" s="148" t="s">
        <v>31</v>
      </c>
      <c r="H6" s="151" t="s">
        <v>32</v>
      </c>
      <c r="I6" s="151" t="s">
        <v>111</v>
      </c>
      <c r="J6" s="151" t="s">
        <v>33</v>
      </c>
      <c r="K6" s="151" t="s">
        <v>112</v>
      </c>
      <c r="L6" s="151" t="s">
        <v>113</v>
      </c>
      <c r="M6" s="151" t="s">
        <v>114</v>
      </c>
      <c r="N6" s="151" t="s">
        <v>115</v>
      </c>
      <c r="O6" s="151" t="s">
        <v>116</v>
      </c>
      <c r="P6" s="151" t="s">
        <v>117</v>
      </c>
      <c r="Q6" s="151" t="s">
        <v>118</v>
      </c>
      <c r="R6" s="151" t="s">
        <v>119</v>
      </c>
      <c r="S6" s="151" t="s">
        <v>120</v>
      </c>
      <c r="T6" s="151" t="s">
        <v>121</v>
      </c>
      <c r="U6" s="151" t="s">
        <v>122</v>
      </c>
      <c r="V6" s="151" t="s">
        <v>123</v>
      </c>
      <c r="W6" s="151" t="s">
        <v>124</v>
      </c>
      <c r="X6" s="151" t="s">
        <v>125</v>
      </c>
      <c r="Y6" s="151" t="s">
        <v>126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127</v>
      </c>
      <c r="B8" s="169" t="s">
        <v>53</v>
      </c>
      <c r="C8" s="187" t="s">
        <v>74</v>
      </c>
      <c r="D8" s="170"/>
      <c r="E8" s="171"/>
      <c r="F8" s="172"/>
      <c r="G8" s="173">
        <f>SUMIF(AG9:AG40,"&lt;&gt;NOR",G9:G40)</f>
        <v>0</v>
      </c>
      <c r="H8" s="167"/>
      <c r="I8" s="167">
        <f>SUM(I9:I40)</f>
        <v>0</v>
      </c>
      <c r="J8" s="167"/>
      <c r="K8" s="167">
        <f>SUM(K9:K40)</f>
        <v>0</v>
      </c>
      <c r="L8" s="167"/>
      <c r="M8" s="167">
        <f>SUM(M9:M40)</f>
        <v>0</v>
      </c>
      <c r="N8" s="166"/>
      <c r="O8" s="166">
        <f>SUM(O9:O40)</f>
        <v>60.919999999999995</v>
      </c>
      <c r="P8" s="166"/>
      <c r="Q8" s="166">
        <f>SUM(Q9:Q40)</f>
        <v>0</v>
      </c>
      <c r="R8" s="167"/>
      <c r="S8" s="167"/>
      <c r="T8" s="167"/>
      <c r="U8" s="167"/>
      <c r="V8" s="167">
        <f>SUM(V9:V40)</f>
        <v>452.67000000000007</v>
      </c>
      <c r="W8" s="167"/>
      <c r="X8" s="167"/>
      <c r="Y8" s="167"/>
      <c r="AG8" t="s">
        <v>128</v>
      </c>
    </row>
    <row r="9" spans="1:60" ht="22.5" outlineLevel="1" x14ac:dyDescent="0.2">
      <c r="A9" s="181">
        <v>1</v>
      </c>
      <c r="B9" s="182" t="s">
        <v>129</v>
      </c>
      <c r="C9" s="188" t="s">
        <v>130</v>
      </c>
      <c r="D9" s="183" t="s">
        <v>131</v>
      </c>
      <c r="E9" s="184">
        <v>2</v>
      </c>
      <c r="F9" s="185"/>
      <c r="G9" s="186">
        <f>ROUND(E9*F9,2)</f>
        <v>0</v>
      </c>
      <c r="H9" s="163"/>
      <c r="I9" s="162">
        <f>ROUND(E9*H9,2)</f>
        <v>0</v>
      </c>
      <c r="J9" s="163"/>
      <c r="K9" s="162">
        <f>ROUND(E9*J9,2)</f>
        <v>0</v>
      </c>
      <c r="L9" s="162">
        <v>21</v>
      </c>
      <c r="M9" s="162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2"/>
      <c r="S9" s="162" t="s">
        <v>132</v>
      </c>
      <c r="T9" s="162" t="s">
        <v>132</v>
      </c>
      <c r="U9" s="162">
        <v>22.016999999999999</v>
      </c>
      <c r="V9" s="162">
        <f>ROUND(E9*U9,2)</f>
        <v>44.03</v>
      </c>
      <c r="W9" s="162"/>
      <c r="X9" s="162" t="s">
        <v>133</v>
      </c>
      <c r="Y9" s="162" t="s">
        <v>134</v>
      </c>
      <c r="Z9" s="152"/>
      <c r="AA9" s="152"/>
      <c r="AB9" s="152"/>
      <c r="AC9" s="152"/>
      <c r="AD9" s="152"/>
      <c r="AE9" s="152"/>
      <c r="AF9" s="152"/>
      <c r="AG9" s="152" t="s">
        <v>135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1">
        <v>2</v>
      </c>
      <c r="B10" s="182" t="s">
        <v>136</v>
      </c>
      <c r="C10" s="188" t="s">
        <v>137</v>
      </c>
      <c r="D10" s="183" t="s">
        <v>138</v>
      </c>
      <c r="E10" s="184">
        <v>30</v>
      </c>
      <c r="F10" s="185"/>
      <c r="G10" s="186">
        <f>ROUND(E10*F10,2)</f>
        <v>0</v>
      </c>
      <c r="H10" s="163"/>
      <c r="I10" s="162">
        <f>ROUND(E10*H10,2)</f>
        <v>0</v>
      </c>
      <c r="J10" s="163"/>
      <c r="K10" s="162">
        <f>ROUND(E10*J10,2)</f>
        <v>0</v>
      </c>
      <c r="L10" s="162">
        <v>21</v>
      </c>
      <c r="M10" s="162">
        <f>G10*(1+L10/100)</f>
        <v>0</v>
      </c>
      <c r="N10" s="161">
        <v>1.721E-2</v>
      </c>
      <c r="O10" s="161">
        <f>ROUND(E10*N10,2)</f>
        <v>0.52</v>
      </c>
      <c r="P10" s="161">
        <v>0</v>
      </c>
      <c r="Q10" s="161">
        <f>ROUND(E10*P10,2)</f>
        <v>0</v>
      </c>
      <c r="R10" s="162"/>
      <c r="S10" s="162" t="s">
        <v>132</v>
      </c>
      <c r="T10" s="162" t="s">
        <v>132</v>
      </c>
      <c r="U10" s="162">
        <v>0.98699999999999999</v>
      </c>
      <c r="V10" s="162">
        <f>ROUND(E10*U10,2)</f>
        <v>29.61</v>
      </c>
      <c r="W10" s="162"/>
      <c r="X10" s="162" t="s">
        <v>133</v>
      </c>
      <c r="Y10" s="162" t="s">
        <v>134</v>
      </c>
      <c r="Z10" s="152"/>
      <c r="AA10" s="152"/>
      <c r="AB10" s="152"/>
      <c r="AC10" s="152"/>
      <c r="AD10" s="152"/>
      <c r="AE10" s="152"/>
      <c r="AF10" s="152"/>
      <c r="AG10" s="152" t="s">
        <v>135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5">
        <v>3</v>
      </c>
      <c r="B11" s="176" t="s">
        <v>139</v>
      </c>
      <c r="C11" s="189" t="s">
        <v>140</v>
      </c>
      <c r="D11" s="177" t="s">
        <v>141</v>
      </c>
      <c r="E11" s="178">
        <v>180</v>
      </c>
      <c r="F11" s="179"/>
      <c r="G11" s="180">
        <f>ROUND(E11*F11,2)</f>
        <v>0</v>
      </c>
      <c r="H11" s="163"/>
      <c r="I11" s="162">
        <f>ROUND(E11*H11,2)</f>
        <v>0</v>
      </c>
      <c r="J11" s="163"/>
      <c r="K11" s="162">
        <f>ROUND(E11*J11,2)</f>
        <v>0</v>
      </c>
      <c r="L11" s="162">
        <v>21</v>
      </c>
      <c r="M11" s="162">
        <f>G11*(1+L11/100)</f>
        <v>0</v>
      </c>
      <c r="N11" s="161">
        <v>4.0000000000000003E-5</v>
      </c>
      <c r="O11" s="161">
        <f>ROUND(E11*N11,2)</f>
        <v>0.01</v>
      </c>
      <c r="P11" s="161">
        <v>0</v>
      </c>
      <c r="Q11" s="161">
        <f>ROUND(E11*P11,2)</f>
        <v>0</v>
      </c>
      <c r="R11" s="162"/>
      <c r="S11" s="162" t="s">
        <v>132</v>
      </c>
      <c r="T11" s="162" t="s">
        <v>132</v>
      </c>
      <c r="U11" s="162">
        <v>0.40300000000000002</v>
      </c>
      <c r="V11" s="162">
        <f>ROUND(E11*U11,2)</f>
        <v>72.540000000000006</v>
      </c>
      <c r="W11" s="162"/>
      <c r="X11" s="162" t="s">
        <v>133</v>
      </c>
      <c r="Y11" s="162" t="s">
        <v>134</v>
      </c>
      <c r="Z11" s="152"/>
      <c r="AA11" s="152"/>
      <c r="AB11" s="152"/>
      <c r="AC11" s="152"/>
      <c r="AD11" s="152"/>
      <c r="AE11" s="152"/>
      <c r="AF11" s="152"/>
      <c r="AG11" s="152" t="s">
        <v>135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 x14ac:dyDescent="0.2">
      <c r="A12" s="159"/>
      <c r="B12" s="160"/>
      <c r="C12" s="190" t="s">
        <v>142</v>
      </c>
      <c r="D12" s="164"/>
      <c r="E12" s="165">
        <v>180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143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1">
        <v>4</v>
      </c>
      <c r="B13" s="182" t="s">
        <v>144</v>
      </c>
      <c r="C13" s="188" t="s">
        <v>145</v>
      </c>
      <c r="D13" s="183" t="s">
        <v>146</v>
      </c>
      <c r="E13" s="184">
        <v>15</v>
      </c>
      <c r="F13" s="185"/>
      <c r="G13" s="186">
        <f>ROUND(E13*F13,2)</f>
        <v>0</v>
      </c>
      <c r="H13" s="163"/>
      <c r="I13" s="162">
        <f>ROUND(E13*H13,2)</f>
        <v>0</v>
      </c>
      <c r="J13" s="163"/>
      <c r="K13" s="162">
        <f>ROUND(E13*J13,2)</f>
        <v>0</v>
      </c>
      <c r="L13" s="162">
        <v>21</v>
      </c>
      <c r="M13" s="162">
        <f>G13*(1+L13/100)</f>
        <v>0</v>
      </c>
      <c r="N13" s="161">
        <v>0</v>
      </c>
      <c r="O13" s="161">
        <f>ROUND(E13*N13,2)</f>
        <v>0</v>
      </c>
      <c r="P13" s="161">
        <v>0</v>
      </c>
      <c r="Q13" s="161">
        <f>ROUND(E13*P13,2)</f>
        <v>0</v>
      </c>
      <c r="R13" s="162"/>
      <c r="S13" s="162" t="s">
        <v>132</v>
      </c>
      <c r="T13" s="162" t="s">
        <v>132</v>
      </c>
      <c r="U13" s="162">
        <v>0</v>
      </c>
      <c r="V13" s="162">
        <f>ROUND(E13*U13,2)</f>
        <v>0</v>
      </c>
      <c r="W13" s="162"/>
      <c r="X13" s="162" t="s">
        <v>133</v>
      </c>
      <c r="Y13" s="162" t="s">
        <v>134</v>
      </c>
      <c r="Z13" s="152"/>
      <c r="AA13" s="152"/>
      <c r="AB13" s="152"/>
      <c r="AC13" s="152"/>
      <c r="AD13" s="152"/>
      <c r="AE13" s="152"/>
      <c r="AF13" s="152"/>
      <c r="AG13" s="152" t="s">
        <v>135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1">
        <v>5</v>
      </c>
      <c r="B14" s="182" t="s">
        <v>147</v>
      </c>
      <c r="C14" s="188" t="s">
        <v>148</v>
      </c>
      <c r="D14" s="183" t="s">
        <v>138</v>
      </c>
      <c r="E14" s="184">
        <v>5</v>
      </c>
      <c r="F14" s="185"/>
      <c r="G14" s="186">
        <f>ROUND(E14*F14,2)</f>
        <v>0</v>
      </c>
      <c r="H14" s="163"/>
      <c r="I14" s="162">
        <f>ROUND(E14*H14,2)</f>
        <v>0</v>
      </c>
      <c r="J14" s="163"/>
      <c r="K14" s="162">
        <f>ROUND(E14*J14,2)</f>
        <v>0</v>
      </c>
      <c r="L14" s="162">
        <v>21</v>
      </c>
      <c r="M14" s="162">
        <f>G14*(1+L14/100)</f>
        <v>0</v>
      </c>
      <c r="N14" s="161">
        <v>1.2710000000000001E-2</v>
      </c>
      <c r="O14" s="161">
        <f>ROUND(E14*N14,2)</f>
        <v>0.06</v>
      </c>
      <c r="P14" s="161">
        <v>0</v>
      </c>
      <c r="Q14" s="161">
        <f>ROUND(E14*P14,2)</f>
        <v>0</v>
      </c>
      <c r="R14" s="162"/>
      <c r="S14" s="162" t="s">
        <v>132</v>
      </c>
      <c r="T14" s="162" t="s">
        <v>132</v>
      </c>
      <c r="U14" s="162">
        <v>1.153</v>
      </c>
      <c r="V14" s="162">
        <f>ROUND(E14*U14,2)</f>
        <v>5.77</v>
      </c>
      <c r="W14" s="162"/>
      <c r="X14" s="162" t="s">
        <v>133</v>
      </c>
      <c r="Y14" s="162" t="s">
        <v>134</v>
      </c>
      <c r="Z14" s="152"/>
      <c r="AA14" s="152"/>
      <c r="AB14" s="152"/>
      <c r="AC14" s="152"/>
      <c r="AD14" s="152"/>
      <c r="AE14" s="152"/>
      <c r="AF14" s="152"/>
      <c r="AG14" s="152" t="s">
        <v>135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1">
        <v>6</v>
      </c>
      <c r="B15" s="182" t="s">
        <v>149</v>
      </c>
      <c r="C15" s="188" t="s">
        <v>150</v>
      </c>
      <c r="D15" s="183" t="s">
        <v>151</v>
      </c>
      <c r="E15" s="184">
        <v>50</v>
      </c>
      <c r="F15" s="185"/>
      <c r="G15" s="186">
        <f>ROUND(E15*F15,2)</f>
        <v>0</v>
      </c>
      <c r="H15" s="163"/>
      <c r="I15" s="162">
        <f>ROUND(E15*H15,2)</f>
        <v>0</v>
      </c>
      <c r="J15" s="163"/>
      <c r="K15" s="162">
        <f>ROUND(E15*J15,2)</f>
        <v>0</v>
      </c>
      <c r="L15" s="162">
        <v>21</v>
      </c>
      <c r="M15" s="162">
        <f>G15*(1+L15/100)</f>
        <v>0</v>
      </c>
      <c r="N15" s="161">
        <v>0</v>
      </c>
      <c r="O15" s="161">
        <f>ROUND(E15*N15,2)</f>
        <v>0</v>
      </c>
      <c r="P15" s="161">
        <v>0</v>
      </c>
      <c r="Q15" s="161">
        <f>ROUND(E15*P15,2)</f>
        <v>0</v>
      </c>
      <c r="R15" s="162"/>
      <c r="S15" s="162" t="s">
        <v>132</v>
      </c>
      <c r="T15" s="162" t="s">
        <v>132</v>
      </c>
      <c r="U15" s="162">
        <v>1.55</v>
      </c>
      <c r="V15" s="162">
        <f>ROUND(E15*U15,2)</f>
        <v>77.5</v>
      </c>
      <c r="W15" s="162"/>
      <c r="X15" s="162" t="s">
        <v>133</v>
      </c>
      <c r="Y15" s="162" t="s">
        <v>134</v>
      </c>
      <c r="Z15" s="152"/>
      <c r="AA15" s="152"/>
      <c r="AB15" s="152"/>
      <c r="AC15" s="152"/>
      <c r="AD15" s="152"/>
      <c r="AE15" s="152"/>
      <c r="AF15" s="152"/>
      <c r="AG15" s="152" t="s">
        <v>135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81">
        <v>7</v>
      </c>
      <c r="B16" s="182" t="s">
        <v>152</v>
      </c>
      <c r="C16" s="188" t="s">
        <v>153</v>
      </c>
      <c r="D16" s="183" t="s">
        <v>151</v>
      </c>
      <c r="E16" s="184">
        <v>2</v>
      </c>
      <c r="F16" s="185"/>
      <c r="G16" s="186">
        <f>ROUND(E16*F16,2)</f>
        <v>0</v>
      </c>
      <c r="H16" s="163"/>
      <c r="I16" s="162">
        <f>ROUND(E16*H16,2)</f>
        <v>0</v>
      </c>
      <c r="J16" s="163"/>
      <c r="K16" s="162">
        <f>ROUND(E16*J16,2)</f>
        <v>0</v>
      </c>
      <c r="L16" s="162">
        <v>21</v>
      </c>
      <c r="M16" s="162">
        <f>G16*(1+L16/100)</f>
        <v>0</v>
      </c>
      <c r="N16" s="161">
        <v>0</v>
      </c>
      <c r="O16" s="161">
        <f>ROUND(E16*N16,2)</f>
        <v>0</v>
      </c>
      <c r="P16" s="161">
        <v>0</v>
      </c>
      <c r="Q16" s="161">
        <f>ROUND(E16*P16,2)</f>
        <v>0</v>
      </c>
      <c r="R16" s="162"/>
      <c r="S16" s="162" t="s">
        <v>132</v>
      </c>
      <c r="T16" s="162" t="s">
        <v>132</v>
      </c>
      <c r="U16" s="162">
        <v>16.54</v>
      </c>
      <c r="V16" s="162">
        <f>ROUND(E16*U16,2)</f>
        <v>33.08</v>
      </c>
      <c r="W16" s="162"/>
      <c r="X16" s="162" t="s">
        <v>133</v>
      </c>
      <c r="Y16" s="162" t="s">
        <v>134</v>
      </c>
      <c r="Z16" s="152"/>
      <c r="AA16" s="152"/>
      <c r="AB16" s="152"/>
      <c r="AC16" s="152"/>
      <c r="AD16" s="152"/>
      <c r="AE16" s="152"/>
      <c r="AF16" s="152"/>
      <c r="AG16" s="152" t="s">
        <v>135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75">
        <v>8</v>
      </c>
      <c r="B17" s="176" t="s">
        <v>152</v>
      </c>
      <c r="C17" s="189" t="s">
        <v>154</v>
      </c>
      <c r="D17" s="177" t="s">
        <v>151</v>
      </c>
      <c r="E17" s="178">
        <v>6.48</v>
      </c>
      <c r="F17" s="179"/>
      <c r="G17" s="180">
        <f>ROUND(E17*F17,2)</f>
        <v>0</v>
      </c>
      <c r="H17" s="163"/>
      <c r="I17" s="162">
        <f>ROUND(E17*H17,2)</f>
        <v>0</v>
      </c>
      <c r="J17" s="163"/>
      <c r="K17" s="162">
        <f>ROUND(E17*J17,2)</f>
        <v>0</v>
      </c>
      <c r="L17" s="162">
        <v>21</v>
      </c>
      <c r="M17" s="162">
        <f>G17*(1+L17/100)</f>
        <v>0</v>
      </c>
      <c r="N17" s="161">
        <v>0</v>
      </c>
      <c r="O17" s="161">
        <f>ROUND(E17*N17,2)</f>
        <v>0</v>
      </c>
      <c r="P17" s="161">
        <v>0</v>
      </c>
      <c r="Q17" s="161">
        <f>ROUND(E17*P17,2)</f>
        <v>0</v>
      </c>
      <c r="R17" s="162"/>
      <c r="S17" s="162" t="s">
        <v>132</v>
      </c>
      <c r="T17" s="162" t="s">
        <v>132</v>
      </c>
      <c r="U17" s="162">
        <v>0.77</v>
      </c>
      <c r="V17" s="162">
        <f>ROUND(E17*U17,2)</f>
        <v>4.99</v>
      </c>
      <c r="W17" s="162"/>
      <c r="X17" s="162" t="s">
        <v>133</v>
      </c>
      <c r="Y17" s="162" t="s">
        <v>134</v>
      </c>
      <c r="Z17" s="152"/>
      <c r="AA17" s="152"/>
      <c r="AB17" s="152"/>
      <c r="AC17" s="152"/>
      <c r="AD17" s="152"/>
      <c r="AE17" s="152"/>
      <c r="AF17" s="152"/>
      <c r="AG17" s="152" t="s">
        <v>135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2" x14ac:dyDescent="0.2">
      <c r="A18" s="159"/>
      <c r="B18" s="160"/>
      <c r="C18" s="190" t="s">
        <v>155</v>
      </c>
      <c r="D18" s="164"/>
      <c r="E18" s="165">
        <v>6.48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143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1">
        <v>9</v>
      </c>
      <c r="B19" s="182" t="s">
        <v>156</v>
      </c>
      <c r="C19" s="188" t="s">
        <v>157</v>
      </c>
      <c r="D19" s="183" t="s">
        <v>151</v>
      </c>
      <c r="E19" s="184">
        <v>25</v>
      </c>
      <c r="F19" s="185"/>
      <c r="G19" s="186">
        <f t="shared" ref="G19:G29" si="0">ROUND(E19*F19,2)</f>
        <v>0</v>
      </c>
      <c r="H19" s="163"/>
      <c r="I19" s="162">
        <f t="shared" ref="I19:I29" si="1">ROUND(E19*H19,2)</f>
        <v>0</v>
      </c>
      <c r="J19" s="163"/>
      <c r="K19" s="162">
        <f t="shared" ref="K19:K29" si="2">ROUND(E19*J19,2)</f>
        <v>0</v>
      </c>
      <c r="L19" s="162">
        <v>21</v>
      </c>
      <c r="M19" s="162">
        <f t="shared" ref="M19:M29" si="3">G19*(1+L19/100)</f>
        <v>0</v>
      </c>
      <c r="N19" s="161">
        <v>0</v>
      </c>
      <c r="O19" s="161">
        <f t="shared" ref="O19:O29" si="4">ROUND(E19*N19,2)</f>
        <v>0</v>
      </c>
      <c r="P19" s="161">
        <v>0</v>
      </c>
      <c r="Q19" s="161">
        <f t="shared" ref="Q19:Q29" si="5">ROUND(E19*P19,2)</f>
        <v>0</v>
      </c>
      <c r="R19" s="162"/>
      <c r="S19" s="162" t="s">
        <v>132</v>
      </c>
      <c r="T19" s="162" t="s">
        <v>132</v>
      </c>
      <c r="U19" s="162">
        <v>0.2</v>
      </c>
      <c r="V19" s="162">
        <f t="shared" ref="V19:V29" si="6">ROUND(E19*U19,2)</f>
        <v>5</v>
      </c>
      <c r="W19" s="162"/>
      <c r="X19" s="162" t="s">
        <v>133</v>
      </c>
      <c r="Y19" s="162" t="s">
        <v>134</v>
      </c>
      <c r="Z19" s="152"/>
      <c r="AA19" s="152"/>
      <c r="AB19" s="152"/>
      <c r="AC19" s="152"/>
      <c r="AD19" s="152"/>
      <c r="AE19" s="152"/>
      <c r="AF19" s="152"/>
      <c r="AG19" s="152" t="s">
        <v>135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1">
        <v>10</v>
      </c>
      <c r="B20" s="182" t="s">
        <v>158</v>
      </c>
      <c r="C20" s="188" t="s">
        <v>159</v>
      </c>
      <c r="D20" s="183" t="s">
        <v>151</v>
      </c>
      <c r="E20" s="184">
        <v>25</v>
      </c>
      <c r="F20" s="185"/>
      <c r="G20" s="186">
        <f t="shared" si="0"/>
        <v>0</v>
      </c>
      <c r="H20" s="163"/>
      <c r="I20" s="162">
        <f t="shared" si="1"/>
        <v>0</v>
      </c>
      <c r="J20" s="163"/>
      <c r="K20" s="162">
        <f t="shared" si="2"/>
        <v>0</v>
      </c>
      <c r="L20" s="162">
        <v>21</v>
      </c>
      <c r="M20" s="162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2"/>
      <c r="S20" s="162" t="s">
        <v>132</v>
      </c>
      <c r="T20" s="162" t="s">
        <v>132</v>
      </c>
      <c r="U20" s="162">
        <v>8.4000000000000005E-2</v>
      </c>
      <c r="V20" s="162">
        <f t="shared" si="6"/>
        <v>2.1</v>
      </c>
      <c r="W20" s="162"/>
      <c r="X20" s="162" t="s">
        <v>133</v>
      </c>
      <c r="Y20" s="162" t="s">
        <v>134</v>
      </c>
      <c r="Z20" s="152"/>
      <c r="AA20" s="152"/>
      <c r="AB20" s="152"/>
      <c r="AC20" s="152"/>
      <c r="AD20" s="152"/>
      <c r="AE20" s="152"/>
      <c r="AF20" s="152"/>
      <c r="AG20" s="152" t="s">
        <v>135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81">
        <v>11</v>
      </c>
      <c r="B21" s="182" t="s">
        <v>160</v>
      </c>
      <c r="C21" s="188" t="s">
        <v>161</v>
      </c>
      <c r="D21" s="183" t="s">
        <v>151</v>
      </c>
      <c r="E21" s="184">
        <v>35</v>
      </c>
      <c r="F21" s="185"/>
      <c r="G21" s="186">
        <f t="shared" si="0"/>
        <v>0</v>
      </c>
      <c r="H21" s="163"/>
      <c r="I21" s="162">
        <f t="shared" si="1"/>
        <v>0</v>
      </c>
      <c r="J21" s="163"/>
      <c r="K21" s="162">
        <f t="shared" si="2"/>
        <v>0</v>
      </c>
      <c r="L21" s="162">
        <v>21</v>
      </c>
      <c r="M21" s="162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2"/>
      <c r="S21" s="162" t="s">
        <v>132</v>
      </c>
      <c r="T21" s="162" t="s">
        <v>132</v>
      </c>
      <c r="U21" s="162">
        <v>0.35</v>
      </c>
      <c r="V21" s="162">
        <f t="shared" si="6"/>
        <v>12.25</v>
      </c>
      <c r="W21" s="162"/>
      <c r="X21" s="162" t="s">
        <v>133</v>
      </c>
      <c r="Y21" s="162" t="s">
        <v>134</v>
      </c>
      <c r="Z21" s="152"/>
      <c r="AA21" s="152"/>
      <c r="AB21" s="152"/>
      <c r="AC21" s="152"/>
      <c r="AD21" s="152"/>
      <c r="AE21" s="152"/>
      <c r="AF21" s="152"/>
      <c r="AG21" s="152" t="s">
        <v>135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81">
        <v>12</v>
      </c>
      <c r="B22" s="182" t="s">
        <v>162</v>
      </c>
      <c r="C22" s="188" t="s">
        <v>163</v>
      </c>
      <c r="D22" s="183" t="s">
        <v>151</v>
      </c>
      <c r="E22" s="184">
        <v>35</v>
      </c>
      <c r="F22" s="185"/>
      <c r="G22" s="186">
        <f t="shared" si="0"/>
        <v>0</v>
      </c>
      <c r="H22" s="163"/>
      <c r="I22" s="162">
        <f t="shared" si="1"/>
        <v>0</v>
      </c>
      <c r="J22" s="163"/>
      <c r="K22" s="162">
        <f t="shared" si="2"/>
        <v>0</v>
      </c>
      <c r="L22" s="162">
        <v>21</v>
      </c>
      <c r="M22" s="162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2"/>
      <c r="S22" s="162" t="s">
        <v>132</v>
      </c>
      <c r="T22" s="162" t="s">
        <v>132</v>
      </c>
      <c r="U22" s="162">
        <v>0.14829999999999999</v>
      </c>
      <c r="V22" s="162">
        <f t="shared" si="6"/>
        <v>5.19</v>
      </c>
      <c r="W22" s="162"/>
      <c r="X22" s="162" t="s">
        <v>133</v>
      </c>
      <c r="Y22" s="162" t="s">
        <v>134</v>
      </c>
      <c r="Z22" s="152"/>
      <c r="AA22" s="152"/>
      <c r="AB22" s="152"/>
      <c r="AC22" s="152"/>
      <c r="AD22" s="152"/>
      <c r="AE22" s="152"/>
      <c r="AF22" s="152"/>
      <c r="AG22" s="152" t="s">
        <v>135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1">
        <v>13</v>
      </c>
      <c r="B23" s="182" t="s">
        <v>164</v>
      </c>
      <c r="C23" s="188" t="s">
        <v>165</v>
      </c>
      <c r="D23" s="183" t="s">
        <v>151</v>
      </c>
      <c r="E23" s="184">
        <v>3.5</v>
      </c>
      <c r="F23" s="185"/>
      <c r="G23" s="186">
        <f t="shared" si="0"/>
        <v>0</v>
      </c>
      <c r="H23" s="163"/>
      <c r="I23" s="162">
        <f t="shared" si="1"/>
        <v>0</v>
      </c>
      <c r="J23" s="163"/>
      <c r="K23" s="162">
        <f t="shared" si="2"/>
        <v>0</v>
      </c>
      <c r="L23" s="162">
        <v>21</v>
      </c>
      <c r="M23" s="162">
        <f t="shared" si="3"/>
        <v>0</v>
      </c>
      <c r="N23" s="161">
        <v>0</v>
      </c>
      <c r="O23" s="161">
        <f t="shared" si="4"/>
        <v>0</v>
      </c>
      <c r="P23" s="161">
        <v>0</v>
      </c>
      <c r="Q23" s="161">
        <f t="shared" si="5"/>
        <v>0</v>
      </c>
      <c r="R23" s="162"/>
      <c r="S23" s="162" t="s">
        <v>132</v>
      </c>
      <c r="T23" s="162" t="s">
        <v>132</v>
      </c>
      <c r="U23" s="162">
        <v>0.53</v>
      </c>
      <c r="V23" s="162">
        <f t="shared" si="6"/>
        <v>1.86</v>
      </c>
      <c r="W23" s="162"/>
      <c r="X23" s="162" t="s">
        <v>133</v>
      </c>
      <c r="Y23" s="162" t="s">
        <v>134</v>
      </c>
      <c r="Z23" s="152"/>
      <c r="AA23" s="152"/>
      <c r="AB23" s="152"/>
      <c r="AC23" s="152"/>
      <c r="AD23" s="152"/>
      <c r="AE23" s="152"/>
      <c r="AF23" s="152"/>
      <c r="AG23" s="152" t="s">
        <v>135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81">
        <v>14</v>
      </c>
      <c r="B24" s="182" t="s">
        <v>166</v>
      </c>
      <c r="C24" s="188" t="s">
        <v>167</v>
      </c>
      <c r="D24" s="183" t="s">
        <v>151</v>
      </c>
      <c r="E24" s="184">
        <v>0.35</v>
      </c>
      <c r="F24" s="185"/>
      <c r="G24" s="186">
        <f t="shared" si="0"/>
        <v>0</v>
      </c>
      <c r="H24" s="163"/>
      <c r="I24" s="162">
        <f t="shared" si="1"/>
        <v>0</v>
      </c>
      <c r="J24" s="163"/>
      <c r="K24" s="162">
        <f t="shared" si="2"/>
        <v>0</v>
      </c>
      <c r="L24" s="162">
        <v>21</v>
      </c>
      <c r="M24" s="162">
        <f t="shared" si="3"/>
        <v>0</v>
      </c>
      <c r="N24" s="161">
        <v>0</v>
      </c>
      <c r="O24" s="161">
        <f t="shared" si="4"/>
        <v>0</v>
      </c>
      <c r="P24" s="161">
        <v>0</v>
      </c>
      <c r="Q24" s="161">
        <f t="shared" si="5"/>
        <v>0</v>
      </c>
      <c r="R24" s="162"/>
      <c r="S24" s="162" t="s">
        <v>132</v>
      </c>
      <c r="T24" s="162" t="s">
        <v>132</v>
      </c>
      <c r="U24" s="162">
        <v>7.5220000000000002</v>
      </c>
      <c r="V24" s="162">
        <f t="shared" si="6"/>
        <v>2.63</v>
      </c>
      <c r="W24" s="162"/>
      <c r="X24" s="162" t="s">
        <v>133</v>
      </c>
      <c r="Y24" s="162" t="s">
        <v>134</v>
      </c>
      <c r="Z24" s="152"/>
      <c r="AA24" s="152"/>
      <c r="AB24" s="152"/>
      <c r="AC24" s="152"/>
      <c r="AD24" s="152"/>
      <c r="AE24" s="152"/>
      <c r="AF24" s="152"/>
      <c r="AG24" s="152" t="s">
        <v>135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81">
        <v>15</v>
      </c>
      <c r="B25" s="182" t="s">
        <v>168</v>
      </c>
      <c r="C25" s="188" t="s">
        <v>169</v>
      </c>
      <c r="D25" s="183" t="s">
        <v>170</v>
      </c>
      <c r="E25" s="184">
        <v>20</v>
      </c>
      <c r="F25" s="185"/>
      <c r="G25" s="186">
        <f t="shared" si="0"/>
        <v>0</v>
      </c>
      <c r="H25" s="163"/>
      <c r="I25" s="162">
        <f t="shared" si="1"/>
        <v>0</v>
      </c>
      <c r="J25" s="163"/>
      <c r="K25" s="162">
        <f t="shared" si="2"/>
        <v>0</v>
      </c>
      <c r="L25" s="162">
        <v>21</v>
      </c>
      <c r="M25" s="162">
        <f t="shared" si="3"/>
        <v>0</v>
      </c>
      <c r="N25" s="161">
        <v>8.4999999999999995E-4</v>
      </c>
      <c r="O25" s="161">
        <f t="shared" si="4"/>
        <v>0.02</v>
      </c>
      <c r="P25" s="161">
        <v>0</v>
      </c>
      <c r="Q25" s="161">
        <f t="shared" si="5"/>
        <v>0</v>
      </c>
      <c r="R25" s="162"/>
      <c r="S25" s="162" t="s">
        <v>132</v>
      </c>
      <c r="T25" s="162" t="s">
        <v>132</v>
      </c>
      <c r="U25" s="162">
        <v>0.47899999999999998</v>
      </c>
      <c r="V25" s="162">
        <f t="shared" si="6"/>
        <v>9.58</v>
      </c>
      <c r="W25" s="162"/>
      <c r="X25" s="162" t="s">
        <v>133</v>
      </c>
      <c r="Y25" s="162" t="s">
        <v>134</v>
      </c>
      <c r="Z25" s="152"/>
      <c r="AA25" s="152"/>
      <c r="AB25" s="152"/>
      <c r="AC25" s="152"/>
      <c r="AD25" s="152"/>
      <c r="AE25" s="152"/>
      <c r="AF25" s="152"/>
      <c r="AG25" s="152" t="s">
        <v>135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81">
        <v>16</v>
      </c>
      <c r="B26" s="182" t="s">
        <v>171</v>
      </c>
      <c r="C26" s="188" t="s">
        <v>172</v>
      </c>
      <c r="D26" s="183" t="s">
        <v>170</v>
      </c>
      <c r="E26" s="184">
        <v>20</v>
      </c>
      <c r="F26" s="185"/>
      <c r="G26" s="186">
        <f t="shared" si="0"/>
        <v>0</v>
      </c>
      <c r="H26" s="163"/>
      <c r="I26" s="162">
        <f t="shared" si="1"/>
        <v>0</v>
      </c>
      <c r="J26" s="163"/>
      <c r="K26" s="162">
        <f t="shared" si="2"/>
        <v>0</v>
      </c>
      <c r="L26" s="162">
        <v>21</v>
      </c>
      <c r="M26" s="162">
        <f t="shared" si="3"/>
        <v>0</v>
      </c>
      <c r="N26" s="161">
        <v>0</v>
      </c>
      <c r="O26" s="161">
        <f t="shared" si="4"/>
        <v>0</v>
      </c>
      <c r="P26" s="161">
        <v>0</v>
      </c>
      <c r="Q26" s="161">
        <f t="shared" si="5"/>
        <v>0</v>
      </c>
      <c r="R26" s="162"/>
      <c r="S26" s="162" t="s">
        <v>132</v>
      </c>
      <c r="T26" s="162" t="s">
        <v>132</v>
      </c>
      <c r="U26" s="162">
        <v>9.5000000000000001E-2</v>
      </c>
      <c r="V26" s="162">
        <f t="shared" si="6"/>
        <v>1.9</v>
      </c>
      <c r="W26" s="162"/>
      <c r="X26" s="162" t="s">
        <v>133</v>
      </c>
      <c r="Y26" s="162" t="s">
        <v>134</v>
      </c>
      <c r="Z26" s="152"/>
      <c r="AA26" s="152"/>
      <c r="AB26" s="152"/>
      <c r="AC26" s="152"/>
      <c r="AD26" s="152"/>
      <c r="AE26" s="152"/>
      <c r="AF26" s="152"/>
      <c r="AG26" s="152" t="s">
        <v>135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1">
        <v>17</v>
      </c>
      <c r="B27" s="182" t="s">
        <v>173</v>
      </c>
      <c r="C27" s="188" t="s">
        <v>174</v>
      </c>
      <c r="D27" s="183" t="s">
        <v>131</v>
      </c>
      <c r="E27" s="184">
        <v>8</v>
      </c>
      <c r="F27" s="185"/>
      <c r="G27" s="186">
        <f t="shared" si="0"/>
        <v>0</v>
      </c>
      <c r="H27" s="163"/>
      <c r="I27" s="162">
        <f t="shared" si="1"/>
        <v>0</v>
      </c>
      <c r="J27" s="163"/>
      <c r="K27" s="162">
        <f t="shared" si="2"/>
        <v>0</v>
      </c>
      <c r="L27" s="162">
        <v>21</v>
      </c>
      <c r="M27" s="162">
        <f t="shared" si="3"/>
        <v>0</v>
      </c>
      <c r="N27" s="161">
        <v>0</v>
      </c>
      <c r="O27" s="161">
        <f t="shared" si="4"/>
        <v>0</v>
      </c>
      <c r="P27" s="161">
        <v>0</v>
      </c>
      <c r="Q27" s="161">
        <f t="shared" si="5"/>
        <v>0</v>
      </c>
      <c r="R27" s="162"/>
      <c r="S27" s="162" t="s">
        <v>132</v>
      </c>
      <c r="T27" s="162" t="s">
        <v>132</v>
      </c>
      <c r="U27" s="162">
        <v>1.3242</v>
      </c>
      <c r="V27" s="162">
        <f t="shared" si="6"/>
        <v>10.59</v>
      </c>
      <c r="W27" s="162"/>
      <c r="X27" s="162" t="s">
        <v>133</v>
      </c>
      <c r="Y27" s="162" t="s">
        <v>134</v>
      </c>
      <c r="Z27" s="152"/>
      <c r="AA27" s="152"/>
      <c r="AB27" s="152"/>
      <c r="AC27" s="152"/>
      <c r="AD27" s="152"/>
      <c r="AE27" s="152"/>
      <c r="AF27" s="152"/>
      <c r="AG27" s="152" t="s">
        <v>135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1">
        <v>18</v>
      </c>
      <c r="B28" s="182" t="s">
        <v>175</v>
      </c>
      <c r="C28" s="188" t="s">
        <v>176</v>
      </c>
      <c r="D28" s="183" t="s">
        <v>131</v>
      </c>
      <c r="E28" s="184">
        <v>8</v>
      </c>
      <c r="F28" s="185"/>
      <c r="G28" s="186">
        <f t="shared" si="0"/>
        <v>0</v>
      </c>
      <c r="H28" s="163"/>
      <c r="I28" s="162">
        <f t="shared" si="1"/>
        <v>0</v>
      </c>
      <c r="J28" s="163"/>
      <c r="K28" s="162">
        <f t="shared" si="2"/>
        <v>0</v>
      </c>
      <c r="L28" s="162">
        <v>21</v>
      </c>
      <c r="M28" s="162">
        <f t="shared" si="3"/>
        <v>0</v>
      </c>
      <c r="N28" s="161">
        <v>0</v>
      </c>
      <c r="O28" s="161">
        <f t="shared" si="4"/>
        <v>0</v>
      </c>
      <c r="P28" s="161">
        <v>0</v>
      </c>
      <c r="Q28" s="161">
        <f t="shared" si="5"/>
        <v>0</v>
      </c>
      <c r="R28" s="162"/>
      <c r="S28" s="162" t="s">
        <v>132</v>
      </c>
      <c r="T28" s="162" t="s">
        <v>132</v>
      </c>
      <c r="U28" s="162">
        <v>1.3082</v>
      </c>
      <c r="V28" s="162">
        <f t="shared" si="6"/>
        <v>10.47</v>
      </c>
      <c r="W28" s="162"/>
      <c r="X28" s="162" t="s">
        <v>133</v>
      </c>
      <c r="Y28" s="162" t="s">
        <v>134</v>
      </c>
      <c r="Z28" s="152"/>
      <c r="AA28" s="152"/>
      <c r="AB28" s="152"/>
      <c r="AC28" s="152"/>
      <c r="AD28" s="152"/>
      <c r="AE28" s="152"/>
      <c r="AF28" s="152"/>
      <c r="AG28" s="152" t="s">
        <v>135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5">
        <v>19</v>
      </c>
      <c r="B29" s="176" t="s">
        <v>177</v>
      </c>
      <c r="C29" s="189" t="s">
        <v>178</v>
      </c>
      <c r="D29" s="177" t="s">
        <v>151</v>
      </c>
      <c r="E29" s="178">
        <v>33.5</v>
      </c>
      <c r="F29" s="179"/>
      <c r="G29" s="180">
        <f t="shared" si="0"/>
        <v>0</v>
      </c>
      <c r="H29" s="163"/>
      <c r="I29" s="162">
        <f t="shared" si="1"/>
        <v>0</v>
      </c>
      <c r="J29" s="163"/>
      <c r="K29" s="162">
        <f t="shared" si="2"/>
        <v>0</v>
      </c>
      <c r="L29" s="162">
        <v>21</v>
      </c>
      <c r="M29" s="162">
        <f t="shared" si="3"/>
        <v>0</v>
      </c>
      <c r="N29" s="161">
        <v>0</v>
      </c>
      <c r="O29" s="161">
        <f t="shared" si="4"/>
        <v>0</v>
      </c>
      <c r="P29" s="161">
        <v>0</v>
      </c>
      <c r="Q29" s="161">
        <f t="shared" si="5"/>
        <v>0</v>
      </c>
      <c r="R29" s="162"/>
      <c r="S29" s="162" t="s">
        <v>132</v>
      </c>
      <c r="T29" s="162" t="s">
        <v>132</v>
      </c>
      <c r="U29" s="162">
        <v>0.2</v>
      </c>
      <c r="V29" s="162">
        <f t="shared" si="6"/>
        <v>6.7</v>
      </c>
      <c r="W29" s="162"/>
      <c r="X29" s="162" t="s">
        <v>133</v>
      </c>
      <c r="Y29" s="162" t="s">
        <v>134</v>
      </c>
      <c r="Z29" s="152"/>
      <c r="AA29" s="152"/>
      <c r="AB29" s="152"/>
      <c r="AC29" s="152"/>
      <c r="AD29" s="152"/>
      <c r="AE29" s="152"/>
      <c r="AF29" s="152"/>
      <c r="AG29" s="152" t="s">
        <v>135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2" x14ac:dyDescent="0.2">
      <c r="A30" s="159"/>
      <c r="B30" s="160"/>
      <c r="C30" s="190" t="s">
        <v>179</v>
      </c>
      <c r="D30" s="164"/>
      <c r="E30" s="165">
        <v>63.5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143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3" x14ac:dyDescent="0.2">
      <c r="A31" s="159"/>
      <c r="B31" s="160"/>
      <c r="C31" s="190" t="s">
        <v>180</v>
      </c>
      <c r="D31" s="164"/>
      <c r="E31" s="165">
        <v>-30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143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1">
        <v>20</v>
      </c>
      <c r="B32" s="182" t="s">
        <v>181</v>
      </c>
      <c r="C32" s="188" t="s">
        <v>182</v>
      </c>
      <c r="D32" s="183" t="s">
        <v>170</v>
      </c>
      <c r="E32" s="184">
        <v>240</v>
      </c>
      <c r="F32" s="185"/>
      <c r="G32" s="186">
        <f t="shared" ref="G32:G37" si="7">ROUND(E32*F32,2)</f>
        <v>0</v>
      </c>
      <c r="H32" s="163"/>
      <c r="I32" s="162">
        <f t="shared" ref="I32:I37" si="8">ROUND(E32*H32,2)</f>
        <v>0</v>
      </c>
      <c r="J32" s="163"/>
      <c r="K32" s="162">
        <f t="shared" ref="K32:K37" si="9">ROUND(E32*J32,2)</f>
        <v>0</v>
      </c>
      <c r="L32" s="162">
        <v>21</v>
      </c>
      <c r="M32" s="162">
        <f t="shared" ref="M32:M37" si="10">G32*(1+L32/100)</f>
        <v>0</v>
      </c>
      <c r="N32" s="161">
        <v>0</v>
      </c>
      <c r="O32" s="161">
        <f t="shared" ref="O32:O37" si="11">ROUND(E32*N32,2)</f>
        <v>0</v>
      </c>
      <c r="P32" s="161">
        <v>0</v>
      </c>
      <c r="Q32" s="161">
        <f t="shared" ref="Q32:Q37" si="12">ROUND(E32*P32,2)</f>
        <v>0</v>
      </c>
      <c r="R32" s="162"/>
      <c r="S32" s="162" t="s">
        <v>132</v>
      </c>
      <c r="T32" s="162" t="s">
        <v>183</v>
      </c>
      <c r="U32" s="162">
        <v>9.7000000000000003E-2</v>
      </c>
      <c r="V32" s="162">
        <f t="shared" ref="V32:V37" si="13">ROUND(E32*U32,2)</f>
        <v>23.28</v>
      </c>
      <c r="W32" s="162"/>
      <c r="X32" s="162" t="s">
        <v>133</v>
      </c>
      <c r="Y32" s="162" t="s">
        <v>134</v>
      </c>
      <c r="Z32" s="152"/>
      <c r="AA32" s="152"/>
      <c r="AB32" s="152"/>
      <c r="AC32" s="152"/>
      <c r="AD32" s="152"/>
      <c r="AE32" s="152"/>
      <c r="AF32" s="152"/>
      <c r="AG32" s="152" t="s">
        <v>135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1">
        <v>21</v>
      </c>
      <c r="B33" s="182" t="s">
        <v>184</v>
      </c>
      <c r="C33" s="188" t="s">
        <v>185</v>
      </c>
      <c r="D33" s="183" t="s">
        <v>170</v>
      </c>
      <c r="E33" s="184">
        <v>240</v>
      </c>
      <c r="F33" s="185"/>
      <c r="G33" s="186">
        <f t="shared" si="7"/>
        <v>0</v>
      </c>
      <c r="H33" s="163"/>
      <c r="I33" s="162">
        <f t="shared" si="8"/>
        <v>0</v>
      </c>
      <c r="J33" s="163"/>
      <c r="K33" s="162">
        <f t="shared" si="9"/>
        <v>0</v>
      </c>
      <c r="L33" s="162">
        <v>21</v>
      </c>
      <c r="M33" s="162">
        <f t="shared" si="10"/>
        <v>0</v>
      </c>
      <c r="N33" s="161">
        <v>0</v>
      </c>
      <c r="O33" s="161">
        <f t="shared" si="11"/>
        <v>0</v>
      </c>
      <c r="P33" s="161">
        <v>0</v>
      </c>
      <c r="Q33" s="161">
        <f t="shared" si="12"/>
        <v>0</v>
      </c>
      <c r="R33" s="162"/>
      <c r="S33" s="162" t="s">
        <v>132</v>
      </c>
      <c r="T33" s="162" t="s">
        <v>132</v>
      </c>
      <c r="U33" s="162">
        <v>0.17699999999999999</v>
      </c>
      <c r="V33" s="162">
        <f t="shared" si="13"/>
        <v>42.48</v>
      </c>
      <c r="W33" s="162"/>
      <c r="X33" s="162" t="s">
        <v>133</v>
      </c>
      <c r="Y33" s="162" t="s">
        <v>134</v>
      </c>
      <c r="Z33" s="152"/>
      <c r="AA33" s="152"/>
      <c r="AB33" s="152"/>
      <c r="AC33" s="152"/>
      <c r="AD33" s="152"/>
      <c r="AE33" s="152"/>
      <c r="AF33" s="152"/>
      <c r="AG33" s="152" t="s">
        <v>135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1">
        <v>22</v>
      </c>
      <c r="B34" s="182" t="s">
        <v>186</v>
      </c>
      <c r="C34" s="188" t="s">
        <v>187</v>
      </c>
      <c r="D34" s="183" t="s">
        <v>170</v>
      </c>
      <c r="E34" s="184">
        <v>240</v>
      </c>
      <c r="F34" s="185"/>
      <c r="G34" s="186">
        <f t="shared" si="7"/>
        <v>0</v>
      </c>
      <c r="H34" s="163"/>
      <c r="I34" s="162">
        <f t="shared" si="8"/>
        <v>0</v>
      </c>
      <c r="J34" s="163"/>
      <c r="K34" s="162">
        <f t="shared" si="9"/>
        <v>0</v>
      </c>
      <c r="L34" s="162">
        <v>21</v>
      </c>
      <c r="M34" s="162">
        <f t="shared" si="10"/>
        <v>0</v>
      </c>
      <c r="N34" s="161">
        <v>0</v>
      </c>
      <c r="O34" s="161">
        <f t="shared" si="11"/>
        <v>0</v>
      </c>
      <c r="P34" s="161">
        <v>0</v>
      </c>
      <c r="Q34" s="161">
        <f t="shared" si="12"/>
        <v>0</v>
      </c>
      <c r="R34" s="162"/>
      <c r="S34" s="162" t="s">
        <v>132</v>
      </c>
      <c r="T34" s="162" t="s">
        <v>183</v>
      </c>
      <c r="U34" s="162">
        <v>1.4999999999999999E-2</v>
      </c>
      <c r="V34" s="162">
        <f t="shared" si="13"/>
        <v>3.6</v>
      </c>
      <c r="W34" s="162"/>
      <c r="X34" s="162" t="s">
        <v>133</v>
      </c>
      <c r="Y34" s="162" t="s">
        <v>134</v>
      </c>
      <c r="Z34" s="152"/>
      <c r="AA34" s="152"/>
      <c r="AB34" s="152"/>
      <c r="AC34" s="152"/>
      <c r="AD34" s="152"/>
      <c r="AE34" s="152"/>
      <c r="AF34" s="152"/>
      <c r="AG34" s="152" t="s">
        <v>135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1">
        <v>23</v>
      </c>
      <c r="B35" s="182" t="s">
        <v>188</v>
      </c>
      <c r="C35" s="188" t="s">
        <v>189</v>
      </c>
      <c r="D35" s="183" t="s">
        <v>151</v>
      </c>
      <c r="E35" s="184">
        <v>36</v>
      </c>
      <c r="F35" s="185"/>
      <c r="G35" s="186">
        <f t="shared" si="7"/>
        <v>0</v>
      </c>
      <c r="H35" s="163"/>
      <c r="I35" s="162">
        <f t="shared" si="8"/>
        <v>0</v>
      </c>
      <c r="J35" s="163"/>
      <c r="K35" s="162">
        <f t="shared" si="9"/>
        <v>0</v>
      </c>
      <c r="L35" s="162">
        <v>21</v>
      </c>
      <c r="M35" s="162">
        <f t="shared" si="10"/>
        <v>0</v>
      </c>
      <c r="N35" s="161">
        <v>0</v>
      </c>
      <c r="O35" s="161">
        <f t="shared" si="11"/>
        <v>0</v>
      </c>
      <c r="P35" s="161">
        <v>0</v>
      </c>
      <c r="Q35" s="161">
        <f t="shared" si="12"/>
        <v>0</v>
      </c>
      <c r="R35" s="162"/>
      <c r="S35" s="162" t="s">
        <v>132</v>
      </c>
      <c r="T35" s="162" t="s">
        <v>190</v>
      </c>
      <c r="U35" s="162">
        <v>1.32</v>
      </c>
      <c r="V35" s="162">
        <f t="shared" si="13"/>
        <v>47.52</v>
      </c>
      <c r="W35" s="162"/>
      <c r="X35" s="162" t="s">
        <v>133</v>
      </c>
      <c r="Y35" s="162" t="s">
        <v>134</v>
      </c>
      <c r="Z35" s="152"/>
      <c r="AA35" s="152"/>
      <c r="AB35" s="152"/>
      <c r="AC35" s="152"/>
      <c r="AD35" s="152"/>
      <c r="AE35" s="152"/>
      <c r="AF35" s="152"/>
      <c r="AG35" s="152" t="s">
        <v>135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 x14ac:dyDescent="0.2">
      <c r="A36" s="181">
        <v>24</v>
      </c>
      <c r="B36" s="182" t="s">
        <v>191</v>
      </c>
      <c r="C36" s="188" t="s">
        <v>192</v>
      </c>
      <c r="D36" s="183" t="s">
        <v>193</v>
      </c>
      <c r="E36" s="184">
        <v>63.5</v>
      </c>
      <c r="F36" s="185"/>
      <c r="G36" s="186">
        <f t="shared" si="7"/>
        <v>0</v>
      </c>
      <c r="H36" s="163"/>
      <c r="I36" s="162">
        <f t="shared" si="8"/>
        <v>0</v>
      </c>
      <c r="J36" s="163"/>
      <c r="K36" s="162">
        <f t="shared" si="9"/>
        <v>0</v>
      </c>
      <c r="L36" s="162">
        <v>21</v>
      </c>
      <c r="M36" s="162">
        <f t="shared" si="10"/>
        <v>0</v>
      </c>
      <c r="N36" s="161">
        <v>0</v>
      </c>
      <c r="O36" s="161">
        <f t="shared" si="11"/>
        <v>0</v>
      </c>
      <c r="P36" s="161">
        <v>0</v>
      </c>
      <c r="Q36" s="161">
        <f t="shared" si="12"/>
        <v>0</v>
      </c>
      <c r="R36" s="162"/>
      <c r="S36" s="162" t="s">
        <v>194</v>
      </c>
      <c r="T36" s="162" t="s">
        <v>195</v>
      </c>
      <c r="U36" s="162">
        <v>0</v>
      </c>
      <c r="V36" s="162">
        <f t="shared" si="13"/>
        <v>0</v>
      </c>
      <c r="W36" s="162"/>
      <c r="X36" s="162" t="s">
        <v>133</v>
      </c>
      <c r="Y36" s="162" t="s">
        <v>134</v>
      </c>
      <c r="Z36" s="152"/>
      <c r="AA36" s="152"/>
      <c r="AB36" s="152"/>
      <c r="AC36" s="152"/>
      <c r="AD36" s="152"/>
      <c r="AE36" s="152"/>
      <c r="AF36" s="152"/>
      <c r="AG36" s="152" t="s">
        <v>135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5">
        <v>25</v>
      </c>
      <c r="B37" s="176" t="s">
        <v>196</v>
      </c>
      <c r="C37" s="189" t="s">
        <v>197</v>
      </c>
      <c r="D37" s="177" t="s">
        <v>198</v>
      </c>
      <c r="E37" s="178">
        <v>12</v>
      </c>
      <c r="F37" s="179"/>
      <c r="G37" s="180">
        <f t="shared" si="7"/>
        <v>0</v>
      </c>
      <c r="H37" s="163"/>
      <c r="I37" s="162">
        <f t="shared" si="8"/>
        <v>0</v>
      </c>
      <c r="J37" s="163"/>
      <c r="K37" s="162">
        <f t="shared" si="9"/>
        <v>0</v>
      </c>
      <c r="L37" s="162">
        <v>21</v>
      </c>
      <c r="M37" s="162">
        <f t="shared" si="10"/>
        <v>0</v>
      </c>
      <c r="N37" s="161">
        <v>1E-3</v>
      </c>
      <c r="O37" s="161">
        <f t="shared" si="11"/>
        <v>0.01</v>
      </c>
      <c r="P37" s="161">
        <v>0</v>
      </c>
      <c r="Q37" s="161">
        <f t="shared" si="12"/>
        <v>0</v>
      </c>
      <c r="R37" s="162" t="s">
        <v>199</v>
      </c>
      <c r="S37" s="162" t="s">
        <v>132</v>
      </c>
      <c r="T37" s="162" t="s">
        <v>183</v>
      </c>
      <c r="U37" s="162">
        <v>0</v>
      </c>
      <c r="V37" s="162">
        <f t="shared" si="13"/>
        <v>0</v>
      </c>
      <c r="W37" s="162"/>
      <c r="X37" s="162" t="s">
        <v>200</v>
      </c>
      <c r="Y37" s="162" t="s">
        <v>134</v>
      </c>
      <c r="Z37" s="152"/>
      <c r="AA37" s="152"/>
      <c r="AB37" s="152"/>
      <c r="AC37" s="152"/>
      <c r="AD37" s="152"/>
      <c r="AE37" s="152"/>
      <c r="AF37" s="152"/>
      <c r="AG37" s="152" t="s">
        <v>201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2" x14ac:dyDescent="0.2">
      <c r="A38" s="159"/>
      <c r="B38" s="160"/>
      <c r="C38" s="190" t="s">
        <v>202</v>
      </c>
      <c r="D38" s="164"/>
      <c r="E38" s="165">
        <v>12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143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5">
        <v>26</v>
      </c>
      <c r="B39" s="176" t="s">
        <v>203</v>
      </c>
      <c r="C39" s="189" t="s">
        <v>204</v>
      </c>
      <c r="D39" s="177" t="s">
        <v>205</v>
      </c>
      <c r="E39" s="178">
        <v>60.3</v>
      </c>
      <c r="F39" s="179"/>
      <c r="G39" s="180">
        <f>ROUND(E39*F39,2)</f>
        <v>0</v>
      </c>
      <c r="H39" s="163"/>
      <c r="I39" s="162">
        <f>ROUND(E39*H39,2)</f>
        <v>0</v>
      </c>
      <c r="J39" s="163"/>
      <c r="K39" s="162">
        <f>ROUND(E39*J39,2)</f>
        <v>0</v>
      </c>
      <c r="L39" s="162">
        <v>21</v>
      </c>
      <c r="M39" s="162">
        <f>G39*(1+L39/100)</f>
        <v>0</v>
      </c>
      <c r="N39" s="161">
        <v>1</v>
      </c>
      <c r="O39" s="161">
        <f>ROUND(E39*N39,2)</f>
        <v>60.3</v>
      </c>
      <c r="P39" s="161">
        <v>0</v>
      </c>
      <c r="Q39" s="161">
        <f>ROUND(E39*P39,2)</f>
        <v>0</v>
      </c>
      <c r="R39" s="162" t="s">
        <v>199</v>
      </c>
      <c r="S39" s="162" t="s">
        <v>206</v>
      </c>
      <c r="T39" s="162" t="s">
        <v>206</v>
      </c>
      <c r="U39" s="162">
        <v>0</v>
      </c>
      <c r="V39" s="162">
        <f>ROUND(E39*U39,2)</f>
        <v>0</v>
      </c>
      <c r="W39" s="162"/>
      <c r="X39" s="162" t="s">
        <v>200</v>
      </c>
      <c r="Y39" s="162" t="s">
        <v>134</v>
      </c>
      <c r="Z39" s="152"/>
      <c r="AA39" s="152"/>
      <c r="AB39" s="152"/>
      <c r="AC39" s="152"/>
      <c r="AD39" s="152"/>
      <c r="AE39" s="152"/>
      <c r="AF39" s="152"/>
      <c r="AG39" s="152" t="s">
        <v>201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190" t="s">
        <v>207</v>
      </c>
      <c r="D40" s="164"/>
      <c r="E40" s="165">
        <v>60.3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143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8" t="s">
        <v>127</v>
      </c>
      <c r="B41" s="169" t="s">
        <v>55</v>
      </c>
      <c r="C41" s="187" t="s">
        <v>75</v>
      </c>
      <c r="D41" s="170"/>
      <c r="E41" s="171"/>
      <c r="F41" s="172"/>
      <c r="G41" s="173">
        <f>SUMIF(AG42:AG44,"&lt;&gt;NOR",G42:G44)</f>
        <v>0</v>
      </c>
      <c r="H41" s="167"/>
      <c r="I41" s="167">
        <f>SUM(I42:I44)</f>
        <v>0</v>
      </c>
      <c r="J41" s="167"/>
      <c r="K41" s="167">
        <f>SUM(K42:K44)</f>
        <v>0</v>
      </c>
      <c r="L41" s="167"/>
      <c r="M41" s="167">
        <f>SUM(M42:M44)</f>
        <v>0</v>
      </c>
      <c r="N41" s="166"/>
      <c r="O41" s="166">
        <f>SUM(O42:O44)</f>
        <v>0.24000000000000002</v>
      </c>
      <c r="P41" s="166"/>
      <c r="Q41" s="166">
        <f>SUM(Q42:Q44)</f>
        <v>0</v>
      </c>
      <c r="R41" s="167"/>
      <c r="S41" s="167"/>
      <c r="T41" s="167"/>
      <c r="U41" s="167"/>
      <c r="V41" s="167">
        <f>SUM(V42:V44)</f>
        <v>2.8200000000000003</v>
      </c>
      <c r="W41" s="167"/>
      <c r="X41" s="167"/>
      <c r="Y41" s="167"/>
      <c r="AG41" t="s">
        <v>128</v>
      </c>
    </row>
    <row r="42" spans="1:60" outlineLevel="1" x14ac:dyDescent="0.2">
      <c r="A42" s="181">
        <v>27</v>
      </c>
      <c r="B42" s="182" t="s">
        <v>208</v>
      </c>
      <c r="C42" s="188" t="s">
        <v>209</v>
      </c>
      <c r="D42" s="183" t="s">
        <v>138</v>
      </c>
      <c r="E42" s="184">
        <v>30</v>
      </c>
      <c r="F42" s="185"/>
      <c r="G42" s="186">
        <f>ROUND(E42*F42,2)</f>
        <v>0</v>
      </c>
      <c r="H42" s="163"/>
      <c r="I42" s="162">
        <f>ROUND(E42*H42,2)</f>
        <v>0</v>
      </c>
      <c r="J42" s="163"/>
      <c r="K42" s="162">
        <f>ROUND(E42*J42,2)</f>
        <v>0</v>
      </c>
      <c r="L42" s="162">
        <v>21</v>
      </c>
      <c r="M42" s="162">
        <f>G42*(1+L42/100)</f>
        <v>0</v>
      </c>
      <c r="N42" s="161">
        <v>7.77E-3</v>
      </c>
      <c r="O42" s="161">
        <f>ROUND(E42*N42,2)</f>
        <v>0.23</v>
      </c>
      <c r="P42" s="161">
        <v>0</v>
      </c>
      <c r="Q42" s="161">
        <f>ROUND(E42*P42,2)</f>
        <v>0</v>
      </c>
      <c r="R42" s="162"/>
      <c r="S42" s="162" t="s">
        <v>132</v>
      </c>
      <c r="T42" s="162" t="s">
        <v>132</v>
      </c>
      <c r="U42" s="162">
        <v>0.05</v>
      </c>
      <c r="V42" s="162">
        <f>ROUND(E42*U42,2)</f>
        <v>1.5</v>
      </c>
      <c r="W42" s="162"/>
      <c r="X42" s="162" t="s">
        <v>133</v>
      </c>
      <c r="Y42" s="162" t="s">
        <v>134</v>
      </c>
      <c r="Z42" s="152"/>
      <c r="AA42" s="152"/>
      <c r="AB42" s="152"/>
      <c r="AC42" s="152"/>
      <c r="AD42" s="152"/>
      <c r="AE42" s="152"/>
      <c r="AF42" s="152"/>
      <c r="AG42" s="152" t="s">
        <v>135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81">
        <v>28</v>
      </c>
      <c r="B43" s="182" t="s">
        <v>210</v>
      </c>
      <c r="C43" s="188" t="s">
        <v>211</v>
      </c>
      <c r="D43" s="183" t="s">
        <v>170</v>
      </c>
      <c r="E43" s="184">
        <v>30</v>
      </c>
      <c r="F43" s="185"/>
      <c r="G43" s="186">
        <f>ROUND(E43*F43,2)</f>
        <v>0</v>
      </c>
      <c r="H43" s="163"/>
      <c r="I43" s="162">
        <f>ROUND(E43*H43,2)</f>
        <v>0</v>
      </c>
      <c r="J43" s="163"/>
      <c r="K43" s="162">
        <f>ROUND(E43*J43,2)</f>
        <v>0</v>
      </c>
      <c r="L43" s="162">
        <v>21</v>
      </c>
      <c r="M43" s="162">
        <f>G43*(1+L43/100)</f>
        <v>0</v>
      </c>
      <c r="N43" s="161">
        <v>3.0000000000000001E-5</v>
      </c>
      <c r="O43" s="161">
        <f>ROUND(E43*N43,2)</f>
        <v>0</v>
      </c>
      <c r="P43" s="161">
        <v>0</v>
      </c>
      <c r="Q43" s="161">
        <f>ROUND(E43*P43,2)</f>
        <v>0</v>
      </c>
      <c r="R43" s="162"/>
      <c r="S43" s="162" t="s">
        <v>132</v>
      </c>
      <c r="T43" s="162" t="s">
        <v>132</v>
      </c>
      <c r="U43" s="162">
        <v>4.3999999999999997E-2</v>
      </c>
      <c r="V43" s="162">
        <f>ROUND(E43*U43,2)</f>
        <v>1.32</v>
      </c>
      <c r="W43" s="162"/>
      <c r="X43" s="162" t="s">
        <v>133</v>
      </c>
      <c r="Y43" s="162" t="s">
        <v>134</v>
      </c>
      <c r="Z43" s="152"/>
      <c r="AA43" s="152"/>
      <c r="AB43" s="152"/>
      <c r="AC43" s="152"/>
      <c r="AD43" s="152"/>
      <c r="AE43" s="152"/>
      <c r="AF43" s="152"/>
      <c r="AG43" s="152" t="s">
        <v>135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81">
        <v>29</v>
      </c>
      <c r="B44" s="182" t="s">
        <v>212</v>
      </c>
      <c r="C44" s="188" t="s">
        <v>213</v>
      </c>
      <c r="D44" s="183" t="s">
        <v>170</v>
      </c>
      <c r="E44" s="184">
        <v>33</v>
      </c>
      <c r="F44" s="185"/>
      <c r="G44" s="186">
        <f>ROUND(E44*F44,2)</f>
        <v>0</v>
      </c>
      <c r="H44" s="163"/>
      <c r="I44" s="162">
        <f>ROUND(E44*H44,2)</f>
        <v>0</v>
      </c>
      <c r="J44" s="163"/>
      <c r="K44" s="162">
        <f>ROUND(E44*J44,2)</f>
        <v>0</v>
      </c>
      <c r="L44" s="162">
        <v>21</v>
      </c>
      <c r="M44" s="162">
        <f>G44*(1+L44/100)</f>
        <v>0</v>
      </c>
      <c r="N44" s="161">
        <v>2.9999999999999997E-4</v>
      </c>
      <c r="O44" s="161">
        <f>ROUND(E44*N44,2)</f>
        <v>0.01</v>
      </c>
      <c r="P44" s="161">
        <v>0</v>
      </c>
      <c r="Q44" s="161">
        <f>ROUND(E44*P44,2)</f>
        <v>0</v>
      </c>
      <c r="R44" s="162" t="s">
        <v>199</v>
      </c>
      <c r="S44" s="162" t="s">
        <v>132</v>
      </c>
      <c r="T44" s="162" t="s">
        <v>132</v>
      </c>
      <c r="U44" s="162">
        <v>0</v>
      </c>
      <c r="V44" s="162">
        <f>ROUND(E44*U44,2)</f>
        <v>0</v>
      </c>
      <c r="W44" s="162"/>
      <c r="X44" s="162" t="s">
        <v>200</v>
      </c>
      <c r="Y44" s="162" t="s">
        <v>134</v>
      </c>
      <c r="Z44" s="152"/>
      <c r="AA44" s="152"/>
      <c r="AB44" s="152"/>
      <c r="AC44" s="152"/>
      <c r="AD44" s="152"/>
      <c r="AE44" s="152"/>
      <c r="AF44" s="152"/>
      <c r="AG44" s="152" t="s">
        <v>201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">
      <c r="A45" s="168" t="s">
        <v>127</v>
      </c>
      <c r="B45" s="169" t="s">
        <v>77</v>
      </c>
      <c r="C45" s="187" t="s">
        <v>78</v>
      </c>
      <c r="D45" s="170"/>
      <c r="E45" s="171"/>
      <c r="F45" s="172"/>
      <c r="G45" s="173">
        <f>SUMIF(AG46:AG51,"&lt;&gt;NOR",G46:G51)</f>
        <v>0</v>
      </c>
      <c r="H45" s="167"/>
      <c r="I45" s="167">
        <f>SUM(I46:I51)</f>
        <v>0</v>
      </c>
      <c r="J45" s="167"/>
      <c r="K45" s="167">
        <f>SUM(K46:K51)</f>
        <v>0</v>
      </c>
      <c r="L45" s="167"/>
      <c r="M45" s="167">
        <f>SUM(M46:M51)</f>
        <v>0</v>
      </c>
      <c r="N45" s="166"/>
      <c r="O45" s="166">
        <f>SUM(O46:O51)</f>
        <v>35.31</v>
      </c>
      <c r="P45" s="166"/>
      <c r="Q45" s="166">
        <f>SUM(Q46:Q51)</f>
        <v>0</v>
      </c>
      <c r="R45" s="167"/>
      <c r="S45" s="167"/>
      <c r="T45" s="167"/>
      <c r="U45" s="167"/>
      <c r="V45" s="167">
        <f>SUM(V46:V51)</f>
        <v>66.44</v>
      </c>
      <c r="W45" s="167"/>
      <c r="X45" s="167"/>
      <c r="Y45" s="167"/>
      <c r="AG45" t="s">
        <v>128</v>
      </c>
    </row>
    <row r="46" spans="1:60" outlineLevel="1" x14ac:dyDescent="0.2">
      <c r="A46" s="175">
        <v>30</v>
      </c>
      <c r="B46" s="176" t="s">
        <v>214</v>
      </c>
      <c r="C46" s="189" t="s">
        <v>215</v>
      </c>
      <c r="D46" s="177" t="s">
        <v>151</v>
      </c>
      <c r="E46" s="178">
        <v>3</v>
      </c>
      <c r="F46" s="179"/>
      <c r="G46" s="180">
        <f>ROUND(E46*F46,2)</f>
        <v>0</v>
      </c>
      <c r="H46" s="163"/>
      <c r="I46" s="162">
        <f>ROUND(E46*H46,2)</f>
        <v>0</v>
      </c>
      <c r="J46" s="163"/>
      <c r="K46" s="162">
        <f>ROUND(E46*J46,2)</f>
        <v>0</v>
      </c>
      <c r="L46" s="162">
        <v>21</v>
      </c>
      <c r="M46" s="162">
        <f>G46*(1+L46/100)</f>
        <v>0</v>
      </c>
      <c r="N46" s="161">
        <v>1.7034</v>
      </c>
      <c r="O46" s="161">
        <f>ROUND(E46*N46,2)</f>
        <v>5.1100000000000003</v>
      </c>
      <c r="P46" s="161">
        <v>0</v>
      </c>
      <c r="Q46" s="161">
        <f>ROUND(E46*P46,2)</f>
        <v>0</v>
      </c>
      <c r="R46" s="162"/>
      <c r="S46" s="162" t="s">
        <v>132</v>
      </c>
      <c r="T46" s="162" t="s">
        <v>132</v>
      </c>
      <c r="U46" s="162">
        <v>1.3029999999999999</v>
      </c>
      <c r="V46" s="162">
        <f>ROUND(E46*U46,2)</f>
        <v>3.91</v>
      </c>
      <c r="W46" s="162"/>
      <c r="X46" s="162" t="s">
        <v>133</v>
      </c>
      <c r="Y46" s="162" t="s">
        <v>134</v>
      </c>
      <c r="Z46" s="152"/>
      <c r="AA46" s="152"/>
      <c r="AB46" s="152"/>
      <c r="AC46" s="152"/>
      <c r="AD46" s="152"/>
      <c r="AE46" s="152"/>
      <c r="AF46" s="152"/>
      <c r="AG46" s="152" t="s">
        <v>135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190" t="s">
        <v>216</v>
      </c>
      <c r="D47" s="164"/>
      <c r="E47" s="165">
        <v>3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143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81">
        <v>31</v>
      </c>
      <c r="B48" s="182" t="s">
        <v>217</v>
      </c>
      <c r="C48" s="188" t="s">
        <v>218</v>
      </c>
      <c r="D48" s="183" t="s">
        <v>131</v>
      </c>
      <c r="E48" s="184">
        <v>1</v>
      </c>
      <c r="F48" s="185"/>
      <c r="G48" s="186">
        <f>ROUND(E48*F48,2)</f>
        <v>0</v>
      </c>
      <c r="H48" s="163"/>
      <c r="I48" s="162">
        <f>ROUND(E48*H48,2)</f>
        <v>0</v>
      </c>
      <c r="J48" s="163"/>
      <c r="K48" s="162">
        <f>ROUND(E48*J48,2)</f>
        <v>0</v>
      </c>
      <c r="L48" s="162">
        <v>21</v>
      </c>
      <c r="M48" s="162">
        <f>G48*(1+L48/100)</f>
        <v>0</v>
      </c>
      <c r="N48" s="161">
        <v>6.6E-3</v>
      </c>
      <c r="O48" s="161">
        <f>ROUND(E48*N48,2)</f>
        <v>0.01</v>
      </c>
      <c r="P48" s="161">
        <v>0</v>
      </c>
      <c r="Q48" s="161">
        <f>ROUND(E48*P48,2)</f>
        <v>0</v>
      </c>
      <c r="R48" s="162"/>
      <c r="S48" s="162" t="s">
        <v>132</v>
      </c>
      <c r="T48" s="162" t="s">
        <v>132</v>
      </c>
      <c r="U48" s="162">
        <v>0.28000000000000003</v>
      </c>
      <c r="V48" s="162">
        <f>ROUND(E48*U48,2)</f>
        <v>0.28000000000000003</v>
      </c>
      <c r="W48" s="162"/>
      <c r="X48" s="162" t="s">
        <v>133</v>
      </c>
      <c r="Y48" s="162" t="s">
        <v>134</v>
      </c>
      <c r="Z48" s="152"/>
      <c r="AA48" s="152"/>
      <c r="AB48" s="152"/>
      <c r="AC48" s="152"/>
      <c r="AD48" s="152"/>
      <c r="AE48" s="152"/>
      <c r="AF48" s="152"/>
      <c r="AG48" s="152" t="s">
        <v>135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5">
        <v>32</v>
      </c>
      <c r="B49" s="176" t="s">
        <v>219</v>
      </c>
      <c r="C49" s="189" t="s">
        <v>220</v>
      </c>
      <c r="D49" s="177" t="s">
        <v>170</v>
      </c>
      <c r="E49" s="178">
        <v>37.5</v>
      </c>
      <c r="F49" s="179"/>
      <c r="G49" s="180">
        <f>ROUND(E49*F49,2)</f>
        <v>0</v>
      </c>
      <c r="H49" s="163"/>
      <c r="I49" s="162">
        <f>ROUND(E49*H49,2)</f>
        <v>0</v>
      </c>
      <c r="J49" s="163"/>
      <c r="K49" s="162">
        <f>ROUND(E49*J49,2)</f>
        <v>0</v>
      </c>
      <c r="L49" s="162">
        <v>21</v>
      </c>
      <c r="M49" s="162">
        <f>G49*(1+L49/100)</f>
        <v>0</v>
      </c>
      <c r="N49" s="161">
        <v>0.80315000000000003</v>
      </c>
      <c r="O49" s="161">
        <f>ROUND(E49*N49,2)</f>
        <v>30.12</v>
      </c>
      <c r="P49" s="161">
        <v>0</v>
      </c>
      <c r="Q49" s="161">
        <f>ROUND(E49*P49,2)</f>
        <v>0</v>
      </c>
      <c r="R49" s="162"/>
      <c r="S49" s="162" t="s">
        <v>132</v>
      </c>
      <c r="T49" s="162" t="s">
        <v>132</v>
      </c>
      <c r="U49" s="162">
        <v>1.66</v>
      </c>
      <c r="V49" s="162">
        <f>ROUND(E49*U49,2)</f>
        <v>62.25</v>
      </c>
      <c r="W49" s="162"/>
      <c r="X49" s="162" t="s">
        <v>133</v>
      </c>
      <c r="Y49" s="162" t="s">
        <v>134</v>
      </c>
      <c r="Z49" s="152"/>
      <c r="AA49" s="152"/>
      <c r="AB49" s="152"/>
      <c r="AC49" s="152"/>
      <c r="AD49" s="152"/>
      <c r="AE49" s="152"/>
      <c r="AF49" s="152"/>
      <c r="AG49" s="152" t="s">
        <v>135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2" x14ac:dyDescent="0.2">
      <c r="A50" s="159"/>
      <c r="B50" s="160"/>
      <c r="C50" s="190" t="s">
        <v>221</v>
      </c>
      <c r="D50" s="164"/>
      <c r="E50" s="165">
        <v>37.5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143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81">
        <v>33</v>
      </c>
      <c r="B51" s="182" t="s">
        <v>222</v>
      </c>
      <c r="C51" s="188" t="s">
        <v>223</v>
      </c>
      <c r="D51" s="183" t="s">
        <v>131</v>
      </c>
      <c r="E51" s="184">
        <v>1.01</v>
      </c>
      <c r="F51" s="185"/>
      <c r="G51" s="186">
        <f>ROUND(E51*F51,2)</f>
        <v>0</v>
      </c>
      <c r="H51" s="163"/>
      <c r="I51" s="162">
        <f>ROUND(E51*H51,2)</f>
        <v>0</v>
      </c>
      <c r="J51" s="163"/>
      <c r="K51" s="162">
        <f>ROUND(E51*J51,2)</f>
        <v>0</v>
      </c>
      <c r="L51" s="162">
        <v>21</v>
      </c>
      <c r="M51" s="162">
        <f>G51*(1+L51/100)</f>
        <v>0</v>
      </c>
      <c r="N51" s="161">
        <v>6.8000000000000005E-2</v>
      </c>
      <c r="O51" s="161">
        <f>ROUND(E51*N51,2)</f>
        <v>7.0000000000000007E-2</v>
      </c>
      <c r="P51" s="161">
        <v>0</v>
      </c>
      <c r="Q51" s="161">
        <f>ROUND(E51*P51,2)</f>
        <v>0</v>
      </c>
      <c r="R51" s="162" t="s">
        <v>199</v>
      </c>
      <c r="S51" s="162" t="s">
        <v>132</v>
      </c>
      <c r="T51" s="162" t="s">
        <v>190</v>
      </c>
      <c r="U51" s="162">
        <v>0</v>
      </c>
      <c r="V51" s="162">
        <f>ROUND(E51*U51,2)</f>
        <v>0</v>
      </c>
      <c r="W51" s="162"/>
      <c r="X51" s="162" t="s">
        <v>200</v>
      </c>
      <c r="Y51" s="162" t="s">
        <v>134</v>
      </c>
      <c r="Z51" s="152"/>
      <c r="AA51" s="152"/>
      <c r="AB51" s="152"/>
      <c r="AC51" s="152"/>
      <c r="AD51" s="152"/>
      <c r="AE51" s="152"/>
      <c r="AF51" s="152"/>
      <c r="AG51" s="152" t="s">
        <v>201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x14ac:dyDescent="0.2">
      <c r="A52" s="168" t="s">
        <v>127</v>
      </c>
      <c r="B52" s="169" t="s">
        <v>85</v>
      </c>
      <c r="C52" s="187" t="s">
        <v>86</v>
      </c>
      <c r="D52" s="170"/>
      <c r="E52" s="171"/>
      <c r="F52" s="172"/>
      <c r="G52" s="173">
        <f>SUMIF(AG53:AG69,"&lt;&gt;NOR",G53:G69)</f>
        <v>0</v>
      </c>
      <c r="H52" s="167"/>
      <c r="I52" s="167">
        <f>SUM(I53:I69)</f>
        <v>0</v>
      </c>
      <c r="J52" s="167"/>
      <c r="K52" s="167">
        <f>SUM(K53:K69)</f>
        <v>0</v>
      </c>
      <c r="L52" s="167"/>
      <c r="M52" s="167">
        <f>SUM(M53:M69)</f>
        <v>0</v>
      </c>
      <c r="N52" s="166"/>
      <c r="O52" s="166">
        <f>SUM(O53:O69)</f>
        <v>65.41</v>
      </c>
      <c r="P52" s="166"/>
      <c r="Q52" s="166">
        <f>SUM(Q53:Q69)</f>
        <v>0</v>
      </c>
      <c r="R52" s="167"/>
      <c r="S52" s="167"/>
      <c r="T52" s="167"/>
      <c r="U52" s="167"/>
      <c r="V52" s="167">
        <f>SUM(V53:V69)</f>
        <v>60.57</v>
      </c>
      <c r="W52" s="167"/>
      <c r="X52" s="167"/>
      <c r="Y52" s="167"/>
      <c r="AG52" t="s">
        <v>128</v>
      </c>
    </row>
    <row r="53" spans="1:60" outlineLevel="1" x14ac:dyDescent="0.2">
      <c r="A53" s="181">
        <v>34</v>
      </c>
      <c r="B53" s="182" t="s">
        <v>224</v>
      </c>
      <c r="C53" s="188" t="s">
        <v>225</v>
      </c>
      <c r="D53" s="183" t="s">
        <v>138</v>
      </c>
      <c r="E53" s="184">
        <v>25</v>
      </c>
      <c r="F53" s="185"/>
      <c r="G53" s="186">
        <f t="shared" ref="G53:G60" si="14">ROUND(E53*F53,2)</f>
        <v>0</v>
      </c>
      <c r="H53" s="163"/>
      <c r="I53" s="162">
        <f t="shared" ref="I53:I60" si="15">ROUND(E53*H53,2)</f>
        <v>0</v>
      </c>
      <c r="J53" s="163"/>
      <c r="K53" s="162">
        <f t="shared" ref="K53:K60" si="16">ROUND(E53*J53,2)</f>
        <v>0</v>
      </c>
      <c r="L53" s="162">
        <v>21</v>
      </c>
      <c r="M53" s="162">
        <f t="shared" ref="M53:M60" si="17">G53*(1+L53/100)</f>
        <v>0</v>
      </c>
      <c r="N53" s="161">
        <v>1.0000000000000001E-5</v>
      </c>
      <c r="O53" s="161">
        <f t="shared" ref="O53:O60" si="18">ROUND(E53*N53,2)</f>
        <v>0</v>
      </c>
      <c r="P53" s="161">
        <v>0</v>
      </c>
      <c r="Q53" s="161">
        <f t="shared" ref="Q53:Q60" si="19">ROUND(E53*P53,2)</f>
        <v>0</v>
      </c>
      <c r="R53" s="162"/>
      <c r="S53" s="162" t="s">
        <v>132</v>
      </c>
      <c r="T53" s="162" t="s">
        <v>132</v>
      </c>
      <c r="U53" s="162">
        <v>0.154</v>
      </c>
      <c r="V53" s="162">
        <f t="shared" ref="V53:V60" si="20">ROUND(E53*U53,2)</f>
        <v>3.85</v>
      </c>
      <c r="W53" s="162"/>
      <c r="X53" s="162" t="s">
        <v>133</v>
      </c>
      <c r="Y53" s="162" t="s">
        <v>134</v>
      </c>
      <c r="Z53" s="152"/>
      <c r="AA53" s="152"/>
      <c r="AB53" s="152"/>
      <c r="AC53" s="152"/>
      <c r="AD53" s="152"/>
      <c r="AE53" s="152"/>
      <c r="AF53" s="152"/>
      <c r="AG53" s="152" t="s">
        <v>135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81">
        <v>35</v>
      </c>
      <c r="B54" s="182" t="s">
        <v>226</v>
      </c>
      <c r="C54" s="188" t="s">
        <v>227</v>
      </c>
      <c r="D54" s="183" t="s">
        <v>228</v>
      </c>
      <c r="E54" s="184">
        <v>1</v>
      </c>
      <c r="F54" s="185"/>
      <c r="G54" s="186">
        <f t="shared" si="14"/>
        <v>0</v>
      </c>
      <c r="H54" s="163"/>
      <c r="I54" s="162">
        <f t="shared" si="15"/>
        <v>0</v>
      </c>
      <c r="J54" s="163"/>
      <c r="K54" s="162">
        <f t="shared" si="16"/>
        <v>0</v>
      </c>
      <c r="L54" s="162">
        <v>21</v>
      </c>
      <c r="M54" s="162">
        <f t="shared" si="17"/>
        <v>0</v>
      </c>
      <c r="N54" s="161">
        <v>3.2000000000000003E-4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2"/>
      <c r="S54" s="162" t="s">
        <v>132</v>
      </c>
      <c r="T54" s="162" t="s">
        <v>132</v>
      </c>
      <c r="U54" s="162">
        <v>9.6</v>
      </c>
      <c r="V54" s="162">
        <f t="shared" si="20"/>
        <v>9.6</v>
      </c>
      <c r="W54" s="162"/>
      <c r="X54" s="162" t="s">
        <v>133</v>
      </c>
      <c r="Y54" s="162" t="s">
        <v>134</v>
      </c>
      <c r="Z54" s="152"/>
      <c r="AA54" s="152"/>
      <c r="AB54" s="152"/>
      <c r="AC54" s="152"/>
      <c r="AD54" s="152"/>
      <c r="AE54" s="152"/>
      <c r="AF54" s="152"/>
      <c r="AG54" s="152" t="s">
        <v>135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1">
        <v>36</v>
      </c>
      <c r="B55" s="182" t="s">
        <v>229</v>
      </c>
      <c r="C55" s="188" t="s">
        <v>230</v>
      </c>
      <c r="D55" s="183" t="s">
        <v>138</v>
      </c>
      <c r="E55" s="184">
        <v>25</v>
      </c>
      <c r="F55" s="185"/>
      <c r="G55" s="186">
        <f t="shared" si="14"/>
        <v>0</v>
      </c>
      <c r="H55" s="163"/>
      <c r="I55" s="162">
        <f t="shared" si="15"/>
        <v>0</v>
      </c>
      <c r="J55" s="163"/>
      <c r="K55" s="162">
        <f t="shared" si="16"/>
        <v>0</v>
      </c>
      <c r="L55" s="162">
        <v>21</v>
      </c>
      <c r="M55" s="162">
        <f t="shared" si="17"/>
        <v>0</v>
      </c>
      <c r="N55" s="161">
        <v>0</v>
      </c>
      <c r="O55" s="161">
        <f t="shared" si="18"/>
        <v>0</v>
      </c>
      <c r="P55" s="161">
        <v>0</v>
      </c>
      <c r="Q55" s="161">
        <f t="shared" si="19"/>
        <v>0</v>
      </c>
      <c r="R55" s="162"/>
      <c r="S55" s="162" t="s">
        <v>132</v>
      </c>
      <c r="T55" s="162" t="s">
        <v>132</v>
      </c>
      <c r="U55" s="162">
        <v>3.9E-2</v>
      </c>
      <c r="V55" s="162">
        <f t="shared" si="20"/>
        <v>0.98</v>
      </c>
      <c r="W55" s="162"/>
      <c r="X55" s="162" t="s">
        <v>133</v>
      </c>
      <c r="Y55" s="162" t="s">
        <v>134</v>
      </c>
      <c r="Z55" s="152"/>
      <c r="AA55" s="152"/>
      <c r="AB55" s="152"/>
      <c r="AC55" s="152"/>
      <c r="AD55" s="152"/>
      <c r="AE55" s="152"/>
      <c r="AF55" s="152"/>
      <c r="AG55" s="152" t="s">
        <v>135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81">
        <v>37</v>
      </c>
      <c r="B56" s="182" t="s">
        <v>231</v>
      </c>
      <c r="C56" s="188" t="s">
        <v>232</v>
      </c>
      <c r="D56" s="183" t="s">
        <v>131</v>
      </c>
      <c r="E56" s="184">
        <v>1</v>
      </c>
      <c r="F56" s="185"/>
      <c r="G56" s="186">
        <f t="shared" si="14"/>
        <v>0</v>
      </c>
      <c r="H56" s="163"/>
      <c r="I56" s="162">
        <f t="shared" si="15"/>
        <v>0</v>
      </c>
      <c r="J56" s="163"/>
      <c r="K56" s="162">
        <f t="shared" si="16"/>
        <v>0</v>
      </c>
      <c r="L56" s="162">
        <v>21</v>
      </c>
      <c r="M56" s="162">
        <f t="shared" si="17"/>
        <v>0</v>
      </c>
      <c r="N56" s="161">
        <v>3.5819999999999998E-2</v>
      </c>
      <c r="O56" s="161">
        <f t="shared" si="18"/>
        <v>0.04</v>
      </c>
      <c r="P56" s="161">
        <v>0</v>
      </c>
      <c r="Q56" s="161">
        <f t="shared" si="19"/>
        <v>0</v>
      </c>
      <c r="R56" s="162"/>
      <c r="S56" s="162" t="s">
        <v>132</v>
      </c>
      <c r="T56" s="162" t="s">
        <v>132</v>
      </c>
      <c r="U56" s="162">
        <v>3.024</v>
      </c>
      <c r="V56" s="162">
        <f t="shared" si="20"/>
        <v>3.02</v>
      </c>
      <c r="W56" s="162"/>
      <c r="X56" s="162" t="s">
        <v>133</v>
      </c>
      <c r="Y56" s="162" t="s">
        <v>134</v>
      </c>
      <c r="Z56" s="152"/>
      <c r="AA56" s="152"/>
      <c r="AB56" s="152"/>
      <c r="AC56" s="152"/>
      <c r="AD56" s="152"/>
      <c r="AE56" s="152"/>
      <c r="AF56" s="152"/>
      <c r="AG56" s="152" t="s">
        <v>135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81">
        <v>38</v>
      </c>
      <c r="B57" s="182" t="s">
        <v>233</v>
      </c>
      <c r="C57" s="188" t="s">
        <v>234</v>
      </c>
      <c r="D57" s="183" t="s">
        <v>131</v>
      </c>
      <c r="E57" s="184">
        <v>1</v>
      </c>
      <c r="F57" s="185"/>
      <c r="G57" s="186">
        <f t="shared" si="14"/>
        <v>0</v>
      </c>
      <c r="H57" s="163"/>
      <c r="I57" s="162">
        <f t="shared" si="15"/>
        <v>0</v>
      </c>
      <c r="J57" s="163"/>
      <c r="K57" s="162">
        <f t="shared" si="16"/>
        <v>0</v>
      </c>
      <c r="L57" s="162">
        <v>21</v>
      </c>
      <c r="M57" s="162">
        <f t="shared" si="17"/>
        <v>0</v>
      </c>
      <c r="N57" s="161">
        <v>0.43093999999999999</v>
      </c>
      <c r="O57" s="161">
        <f t="shared" si="18"/>
        <v>0.43</v>
      </c>
      <c r="P57" s="161">
        <v>0</v>
      </c>
      <c r="Q57" s="161">
        <f t="shared" si="19"/>
        <v>0</v>
      </c>
      <c r="R57" s="162"/>
      <c r="S57" s="162" t="s">
        <v>132</v>
      </c>
      <c r="T57" s="162" t="s">
        <v>132</v>
      </c>
      <c r="U57" s="162">
        <v>3.8170000000000002</v>
      </c>
      <c r="V57" s="162">
        <f t="shared" si="20"/>
        <v>3.82</v>
      </c>
      <c r="W57" s="162"/>
      <c r="X57" s="162" t="s">
        <v>133</v>
      </c>
      <c r="Y57" s="162" t="s">
        <v>134</v>
      </c>
      <c r="Z57" s="152"/>
      <c r="AA57" s="152"/>
      <c r="AB57" s="152"/>
      <c r="AC57" s="152"/>
      <c r="AD57" s="152"/>
      <c r="AE57" s="152"/>
      <c r="AF57" s="152"/>
      <c r="AG57" s="152" t="s">
        <v>135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1">
        <v>39</v>
      </c>
      <c r="B58" s="182" t="s">
        <v>233</v>
      </c>
      <c r="C58" s="188" t="s">
        <v>234</v>
      </c>
      <c r="D58" s="183" t="s">
        <v>131</v>
      </c>
      <c r="E58" s="184">
        <v>2</v>
      </c>
      <c r="F58" s="185"/>
      <c r="G58" s="186">
        <f t="shared" si="14"/>
        <v>0</v>
      </c>
      <c r="H58" s="163"/>
      <c r="I58" s="162">
        <f t="shared" si="15"/>
        <v>0</v>
      </c>
      <c r="J58" s="163"/>
      <c r="K58" s="162">
        <f t="shared" si="16"/>
        <v>0</v>
      </c>
      <c r="L58" s="162">
        <v>21</v>
      </c>
      <c r="M58" s="162">
        <f t="shared" si="17"/>
        <v>0</v>
      </c>
      <c r="N58" s="161">
        <v>0.43093999999999999</v>
      </c>
      <c r="O58" s="161">
        <f t="shared" si="18"/>
        <v>0.86</v>
      </c>
      <c r="P58" s="161">
        <v>0</v>
      </c>
      <c r="Q58" s="161">
        <f t="shared" si="19"/>
        <v>0</v>
      </c>
      <c r="R58" s="162"/>
      <c r="S58" s="162" t="s">
        <v>132</v>
      </c>
      <c r="T58" s="162" t="s">
        <v>132</v>
      </c>
      <c r="U58" s="162">
        <v>3.8170000000000002</v>
      </c>
      <c r="V58" s="162">
        <f t="shared" si="20"/>
        <v>7.63</v>
      </c>
      <c r="W58" s="162"/>
      <c r="X58" s="162" t="s">
        <v>133</v>
      </c>
      <c r="Y58" s="162" t="s">
        <v>134</v>
      </c>
      <c r="Z58" s="152"/>
      <c r="AA58" s="152"/>
      <c r="AB58" s="152"/>
      <c r="AC58" s="152"/>
      <c r="AD58" s="152"/>
      <c r="AE58" s="152"/>
      <c r="AF58" s="152"/>
      <c r="AG58" s="152" t="s">
        <v>135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81">
        <v>40</v>
      </c>
      <c r="B59" s="182" t="s">
        <v>235</v>
      </c>
      <c r="C59" s="188" t="s">
        <v>236</v>
      </c>
      <c r="D59" s="183" t="s">
        <v>131</v>
      </c>
      <c r="E59" s="184">
        <v>1</v>
      </c>
      <c r="F59" s="185"/>
      <c r="G59" s="186">
        <f t="shared" si="14"/>
        <v>0</v>
      </c>
      <c r="H59" s="163"/>
      <c r="I59" s="162">
        <f t="shared" si="15"/>
        <v>0</v>
      </c>
      <c r="J59" s="163"/>
      <c r="K59" s="162">
        <f t="shared" si="16"/>
        <v>0</v>
      </c>
      <c r="L59" s="162">
        <v>21</v>
      </c>
      <c r="M59" s="162">
        <f t="shared" si="17"/>
        <v>0</v>
      </c>
      <c r="N59" s="161">
        <v>7.0200000000000002E-3</v>
      </c>
      <c r="O59" s="161">
        <f t="shared" si="18"/>
        <v>0.01</v>
      </c>
      <c r="P59" s="161">
        <v>0</v>
      </c>
      <c r="Q59" s="161">
        <f t="shared" si="19"/>
        <v>0</v>
      </c>
      <c r="R59" s="162"/>
      <c r="S59" s="162" t="s">
        <v>132</v>
      </c>
      <c r="T59" s="162" t="s">
        <v>132</v>
      </c>
      <c r="U59" s="162">
        <v>0.92</v>
      </c>
      <c r="V59" s="162">
        <f t="shared" si="20"/>
        <v>0.92</v>
      </c>
      <c r="W59" s="162"/>
      <c r="X59" s="162" t="s">
        <v>133</v>
      </c>
      <c r="Y59" s="162" t="s">
        <v>134</v>
      </c>
      <c r="Z59" s="152"/>
      <c r="AA59" s="152"/>
      <c r="AB59" s="152"/>
      <c r="AC59" s="152"/>
      <c r="AD59" s="152"/>
      <c r="AE59" s="152"/>
      <c r="AF59" s="152"/>
      <c r="AG59" s="152" t="s">
        <v>135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2.5" outlineLevel="1" x14ac:dyDescent="0.2">
      <c r="A60" s="175">
        <v>41</v>
      </c>
      <c r="B60" s="176" t="s">
        <v>237</v>
      </c>
      <c r="C60" s="189" t="s">
        <v>238</v>
      </c>
      <c r="D60" s="177" t="s">
        <v>151</v>
      </c>
      <c r="E60" s="178">
        <v>23.65</v>
      </c>
      <c r="F60" s="179"/>
      <c r="G60" s="180">
        <f t="shared" si="14"/>
        <v>0</v>
      </c>
      <c r="H60" s="163"/>
      <c r="I60" s="162">
        <f t="shared" si="15"/>
        <v>0</v>
      </c>
      <c r="J60" s="163"/>
      <c r="K60" s="162">
        <f t="shared" si="16"/>
        <v>0</v>
      </c>
      <c r="L60" s="162">
        <v>21</v>
      </c>
      <c r="M60" s="162">
        <f t="shared" si="17"/>
        <v>0</v>
      </c>
      <c r="N60" s="161">
        <v>2.5249999999999999</v>
      </c>
      <c r="O60" s="161">
        <f t="shared" si="18"/>
        <v>59.72</v>
      </c>
      <c r="P60" s="161">
        <v>0</v>
      </c>
      <c r="Q60" s="161">
        <f t="shared" si="19"/>
        <v>0</v>
      </c>
      <c r="R60" s="162"/>
      <c r="S60" s="162" t="s">
        <v>132</v>
      </c>
      <c r="T60" s="162" t="s">
        <v>132</v>
      </c>
      <c r="U60" s="162">
        <v>1.3</v>
      </c>
      <c r="V60" s="162">
        <f t="shared" si="20"/>
        <v>30.75</v>
      </c>
      <c r="W60" s="162"/>
      <c r="X60" s="162" t="s">
        <v>133</v>
      </c>
      <c r="Y60" s="162" t="s">
        <v>134</v>
      </c>
      <c r="Z60" s="152"/>
      <c r="AA60" s="152"/>
      <c r="AB60" s="152"/>
      <c r="AC60" s="152"/>
      <c r="AD60" s="152"/>
      <c r="AE60" s="152"/>
      <c r="AF60" s="152"/>
      <c r="AG60" s="152" t="s">
        <v>135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0" t="s">
        <v>239</v>
      </c>
      <c r="D61" s="164"/>
      <c r="E61" s="165">
        <v>23.65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143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 x14ac:dyDescent="0.2">
      <c r="A62" s="181">
        <v>42</v>
      </c>
      <c r="B62" s="182" t="s">
        <v>240</v>
      </c>
      <c r="C62" s="188" t="s">
        <v>241</v>
      </c>
      <c r="D62" s="183" t="s">
        <v>242</v>
      </c>
      <c r="E62" s="184">
        <v>25</v>
      </c>
      <c r="F62" s="185"/>
      <c r="G62" s="186">
        <f t="shared" ref="G62:G69" si="21">ROUND(E62*F62,2)</f>
        <v>0</v>
      </c>
      <c r="H62" s="163"/>
      <c r="I62" s="162">
        <f t="shared" ref="I62:I69" si="22">ROUND(E62*H62,2)</f>
        <v>0</v>
      </c>
      <c r="J62" s="163"/>
      <c r="K62" s="162">
        <f t="shared" ref="K62:K69" si="23">ROUND(E62*J62,2)</f>
        <v>0</v>
      </c>
      <c r="L62" s="162">
        <v>21</v>
      </c>
      <c r="M62" s="162">
        <f t="shared" ref="M62:M69" si="24">G62*(1+L62/100)</f>
        <v>0</v>
      </c>
      <c r="N62" s="161">
        <v>0.12</v>
      </c>
      <c r="O62" s="161">
        <f t="shared" ref="O62:O69" si="25">ROUND(E62*N62,2)</f>
        <v>3</v>
      </c>
      <c r="P62" s="161">
        <v>0</v>
      </c>
      <c r="Q62" s="161">
        <f t="shared" ref="Q62:Q69" si="26">ROUND(E62*P62,2)</f>
        <v>0</v>
      </c>
      <c r="R62" s="162"/>
      <c r="S62" s="162" t="s">
        <v>194</v>
      </c>
      <c r="T62" s="162" t="s">
        <v>195</v>
      </c>
      <c r="U62" s="162">
        <v>0</v>
      </c>
      <c r="V62" s="162">
        <f t="shared" ref="V62:V69" si="27">ROUND(E62*U62,2)</f>
        <v>0</v>
      </c>
      <c r="W62" s="162"/>
      <c r="X62" s="162" t="s">
        <v>243</v>
      </c>
      <c r="Y62" s="162" t="s">
        <v>134</v>
      </c>
      <c r="Z62" s="152"/>
      <c r="AA62" s="152"/>
      <c r="AB62" s="152"/>
      <c r="AC62" s="152"/>
      <c r="AD62" s="152"/>
      <c r="AE62" s="152"/>
      <c r="AF62" s="152"/>
      <c r="AG62" s="152" t="s">
        <v>244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 x14ac:dyDescent="0.2">
      <c r="A63" s="181">
        <v>43</v>
      </c>
      <c r="B63" s="182" t="s">
        <v>245</v>
      </c>
      <c r="C63" s="188" t="s">
        <v>246</v>
      </c>
      <c r="D63" s="183" t="s">
        <v>247</v>
      </c>
      <c r="E63" s="184">
        <v>1</v>
      </c>
      <c r="F63" s="185"/>
      <c r="G63" s="186">
        <f t="shared" si="21"/>
        <v>0</v>
      </c>
      <c r="H63" s="163"/>
      <c r="I63" s="162">
        <f t="shared" si="22"/>
        <v>0</v>
      </c>
      <c r="J63" s="163"/>
      <c r="K63" s="162">
        <f t="shared" si="23"/>
        <v>0</v>
      </c>
      <c r="L63" s="162">
        <v>21</v>
      </c>
      <c r="M63" s="162">
        <f t="shared" si="24"/>
        <v>0</v>
      </c>
      <c r="N63" s="161">
        <v>0.12</v>
      </c>
      <c r="O63" s="161">
        <f t="shared" si="25"/>
        <v>0.12</v>
      </c>
      <c r="P63" s="161">
        <v>0</v>
      </c>
      <c r="Q63" s="161">
        <f t="shared" si="26"/>
        <v>0</v>
      </c>
      <c r="R63" s="162"/>
      <c r="S63" s="162" t="s">
        <v>194</v>
      </c>
      <c r="T63" s="162" t="s">
        <v>195</v>
      </c>
      <c r="U63" s="162">
        <v>0</v>
      </c>
      <c r="V63" s="162">
        <f t="shared" si="27"/>
        <v>0</v>
      </c>
      <c r="W63" s="162"/>
      <c r="X63" s="162" t="s">
        <v>243</v>
      </c>
      <c r="Y63" s="162" t="s">
        <v>134</v>
      </c>
      <c r="Z63" s="152"/>
      <c r="AA63" s="152"/>
      <c r="AB63" s="152"/>
      <c r="AC63" s="152"/>
      <c r="AD63" s="152"/>
      <c r="AE63" s="152"/>
      <c r="AF63" s="152"/>
      <c r="AG63" s="152" t="s">
        <v>244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1">
        <v>44</v>
      </c>
      <c r="B64" s="182" t="s">
        <v>248</v>
      </c>
      <c r="C64" s="188" t="s">
        <v>249</v>
      </c>
      <c r="D64" s="183" t="s">
        <v>247</v>
      </c>
      <c r="E64" s="184">
        <v>1</v>
      </c>
      <c r="F64" s="185"/>
      <c r="G64" s="186">
        <f t="shared" si="21"/>
        <v>0</v>
      </c>
      <c r="H64" s="163"/>
      <c r="I64" s="162">
        <f t="shared" si="22"/>
        <v>0</v>
      </c>
      <c r="J64" s="163"/>
      <c r="K64" s="162">
        <f t="shared" si="23"/>
        <v>0</v>
      </c>
      <c r="L64" s="162">
        <v>21</v>
      </c>
      <c r="M64" s="162">
        <f t="shared" si="24"/>
        <v>0</v>
      </c>
      <c r="N64" s="161">
        <v>0</v>
      </c>
      <c r="O64" s="161">
        <f t="shared" si="25"/>
        <v>0</v>
      </c>
      <c r="P64" s="161">
        <v>0</v>
      </c>
      <c r="Q64" s="161">
        <f t="shared" si="26"/>
        <v>0</v>
      </c>
      <c r="R64" s="162"/>
      <c r="S64" s="162" t="s">
        <v>194</v>
      </c>
      <c r="T64" s="162" t="s">
        <v>195</v>
      </c>
      <c r="U64" s="162">
        <v>0</v>
      </c>
      <c r="V64" s="162">
        <f t="shared" si="27"/>
        <v>0</v>
      </c>
      <c r="W64" s="162"/>
      <c r="X64" s="162" t="s">
        <v>243</v>
      </c>
      <c r="Y64" s="162" t="s">
        <v>134</v>
      </c>
      <c r="Z64" s="152"/>
      <c r="AA64" s="152"/>
      <c r="AB64" s="152"/>
      <c r="AC64" s="152"/>
      <c r="AD64" s="152"/>
      <c r="AE64" s="152"/>
      <c r="AF64" s="152"/>
      <c r="AG64" s="152" t="s">
        <v>244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 x14ac:dyDescent="0.2">
      <c r="A65" s="181">
        <v>45</v>
      </c>
      <c r="B65" s="182" t="s">
        <v>250</v>
      </c>
      <c r="C65" s="188" t="s">
        <v>251</v>
      </c>
      <c r="D65" s="183" t="s">
        <v>247</v>
      </c>
      <c r="E65" s="184">
        <v>2</v>
      </c>
      <c r="F65" s="185"/>
      <c r="G65" s="186">
        <f t="shared" si="21"/>
        <v>0</v>
      </c>
      <c r="H65" s="163"/>
      <c r="I65" s="162">
        <f t="shared" si="22"/>
        <v>0</v>
      </c>
      <c r="J65" s="163"/>
      <c r="K65" s="162">
        <f t="shared" si="23"/>
        <v>0</v>
      </c>
      <c r="L65" s="162">
        <v>21</v>
      </c>
      <c r="M65" s="162">
        <f t="shared" si="24"/>
        <v>0</v>
      </c>
      <c r="N65" s="161">
        <v>0</v>
      </c>
      <c r="O65" s="161">
        <f t="shared" si="25"/>
        <v>0</v>
      </c>
      <c r="P65" s="161">
        <v>0</v>
      </c>
      <c r="Q65" s="161">
        <f t="shared" si="26"/>
        <v>0</v>
      </c>
      <c r="R65" s="162"/>
      <c r="S65" s="162" t="s">
        <v>194</v>
      </c>
      <c r="T65" s="162" t="s">
        <v>195</v>
      </c>
      <c r="U65" s="162">
        <v>0</v>
      </c>
      <c r="V65" s="162">
        <f t="shared" si="27"/>
        <v>0</v>
      </c>
      <c r="W65" s="162"/>
      <c r="X65" s="162" t="s">
        <v>243</v>
      </c>
      <c r="Y65" s="162" t="s">
        <v>134</v>
      </c>
      <c r="Z65" s="152"/>
      <c r="AA65" s="152"/>
      <c r="AB65" s="152"/>
      <c r="AC65" s="152"/>
      <c r="AD65" s="152"/>
      <c r="AE65" s="152"/>
      <c r="AF65" s="152"/>
      <c r="AG65" s="152" t="s">
        <v>244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33.75" outlineLevel="1" x14ac:dyDescent="0.2">
      <c r="A66" s="181">
        <v>46</v>
      </c>
      <c r="B66" s="182" t="s">
        <v>252</v>
      </c>
      <c r="C66" s="188" t="s">
        <v>253</v>
      </c>
      <c r="D66" s="183" t="s">
        <v>254</v>
      </c>
      <c r="E66" s="184">
        <v>1</v>
      </c>
      <c r="F66" s="185"/>
      <c r="G66" s="186">
        <f t="shared" si="21"/>
        <v>0</v>
      </c>
      <c r="H66" s="163"/>
      <c r="I66" s="162">
        <f t="shared" si="22"/>
        <v>0</v>
      </c>
      <c r="J66" s="163"/>
      <c r="K66" s="162">
        <f t="shared" si="23"/>
        <v>0</v>
      </c>
      <c r="L66" s="162">
        <v>21</v>
      </c>
      <c r="M66" s="162">
        <f t="shared" si="24"/>
        <v>0</v>
      </c>
      <c r="N66" s="161">
        <v>0</v>
      </c>
      <c r="O66" s="161">
        <f t="shared" si="25"/>
        <v>0</v>
      </c>
      <c r="P66" s="161">
        <v>0</v>
      </c>
      <c r="Q66" s="161">
        <f t="shared" si="26"/>
        <v>0</v>
      </c>
      <c r="R66" s="162"/>
      <c r="S66" s="162" t="s">
        <v>194</v>
      </c>
      <c r="T66" s="162" t="s">
        <v>195</v>
      </c>
      <c r="U66" s="162">
        <v>0</v>
      </c>
      <c r="V66" s="162">
        <f t="shared" si="27"/>
        <v>0</v>
      </c>
      <c r="W66" s="162"/>
      <c r="X66" s="162" t="s">
        <v>243</v>
      </c>
      <c r="Y66" s="162" t="s">
        <v>134</v>
      </c>
      <c r="Z66" s="152"/>
      <c r="AA66" s="152"/>
      <c r="AB66" s="152"/>
      <c r="AC66" s="152"/>
      <c r="AD66" s="152"/>
      <c r="AE66" s="152"/>
      <c r="AF66" s="152"/>
      <c r="AG66" s="152" t="s">
        <v>244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22.5" outlineLevel="1" x14ac:dyDescent="0.2">
      <c r="A67" s="181">
        <v>47</v>
      </c>
      <c r="B67" s="182" t="s">
        <v>255</v>
      </c>
      <c r="C67" s="188" t="s">
        <v>256</v>
      </c>
      <c r="D67" s="183" t="s">
        <v>131</v>
      </c>
      <c r="E67" s="184">
        <v>1</v>
      </c>
      <c r="F67" s="185"/>
      <c r="G67" s="186">
        <f t="shared" si="21"/>
        <v>0</v>
      </c>
      <c r="H67" s="163"/>
      <c r="I67" s="162">
        <f t="shared" si="22"/>
        <v>0</v>
      </c>
      <c r="J67" s="163"/>
      <c r="K67" s="162">
        <f t="shared" si="23"/>
        <v>0</v>
      </c>
      <c r="L67" s="162">
        <v>21</v>
      </c>
      <c r="M67" s="162">
        <f t="shared" si="24"/>
        <v>0</v>
      </c>
      <c r="N67" s="161">
        <v>0.158</v>
      </c>
      <c r="O67" s="161">
        <f t="shared" si="25"/>
        <v>0.16</v>
      </c>
      <c r="P67" s="161">
        <v>0</v>
      </c>
      <c r="Q67" s="161">
        <f t="shared" si="26"/>
        <v>0</v>
      </c>
      <c r="R67" s="162" t="s">
        <v>199</v>
      </c>
      <c r="S67" s="162" t="s">
        <v>132</v>
      </c>
      <c r="T67" s="162" t="s">
        <v>132</v>
      </c>
      <c r="U67" s="162">
        <v>0</v>
      </c>
      <c r="V67" s="162">
        <f t="shared" si="27"/>
        <v>0</v>
      </c>
      <c r="W67" s="162"/>
      <c r="X67" s="162" t="s">
        <v>200</v>
      </c>
      <c r="Y67" s="162" t="s">
        <v>134</v>
      </c>
      <c r="Z67" s="152"/>
      <c r="AA67" s="152"/>
      <c r="AB67" s="152"/>
      <c r="AC67" s="152"/>
      <c r="AD67" s="152"/>
      <c r="AE67" s="152"/>
      <c r="AF67" s="152"/>
      <c r="AG67" s="152" t="s">
        <v>201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81">
        <v>48</v>
      </c>
      <c r="B68" s="182" t="s">
        <v>257</v>
      </c>
      <c r="C68" s="188" t="s">
        <v>258</v>
      </c>
      <c r="D68" s="183" t="s">
        <v>131</v>
      </c>
      <c r="E68" s="184">
        <v>1</v>
      </c>
      <c r="F68" s="185"/>
      <c r="G68" s="186">
        <f t="shared" si="21"/>
        <v>0</v>
      </c>
      <c r="H68" s="163"/>
      <c r="I68" s="162">
        <f t="shared" si="22"/>
        <v>0</v>
      </c>
      <c r="J68" s="163"/>
      <c r="K68" s="162">
        <f t="shared" si="23"/>
        <v>0</v>
      </c>
      <c r="L68" s="162">
        <v>21</v>
      </c>
      <c r="M68" s="162">
        <f t="shared" si="24"/>
        <v>0</v>
      </c>
      <c r="N68" s="161">
        <v>0.56999999999999995</v>
      </c>
      <c r="O68" s="161">
        <f t="shared" si="25"/>
        <v>0.56999999999999995</v>
      </c>
      <c r="P68" s="161">
        <v>0</v>
      </c>
      <c r="Q68" s="161">
        <f t="shared" si="26"/>
        <v>0</v>
      </c>
      <c r="R68" s="162" t="s">
        <v>199</v>
      </c>
      <c r="S68" s="162" t="s">
        <v>132</v>
      </c>
      <c r="T68" s="162" t="s">
        <v>132</v>
      </c>
      <c r="U68" s="162">
        <v>0</v>
      </c>
      <c r="V68" s="162">
        <f t="shared" si="27"/>
        <v>0</v>
      </c>
      <c r="W68" s="162"/>
      <c r="X68" s="162" t="s">
        <v>200</v>
      </c>
      <c r="Y68" s="162" t="s">
        <v>134</v>
      </c>
      <c r="Z68" s="152"/>
      <c r="AA68" s="152"/>
      <c r="AB68" s="152"/>
      <c r="AC68" s="152"/>
      <c r="AD68" s="152"/>
      <c r="AE68" s="152"/>
      <c r="AF68" s="152"/>
      <c r="AG68" s="152" t="s">
        <v>201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1">
        <v>49</v>
      </c>
      <c r="B69" s="182" t="s">
        <v>259</v>
      </c>
      <c r="C69" s="188" t="s">
        <v>260</v>
      </c>
      <c r="D69" s="183" t="s">
        <v>131</v>
      </c>
      <c r="E69" s="184">
        <v>1</v>
      </c>
      <c r="F69" s="185"/>
      <c r="G69" s="186">
        <f t="shared" si="21"/>
        <v>0</v>
      </c>
      <c r="H69" s="163"/>
      <c r="I69" s="162">
        <f t="shared" si="22"/>
        <v>0</v>
      </c>
      <c r="J69" s="163"/>
      <c r="K69" s="162">
        <f t="shared" si="23"/>
        <v>0</v>
      </c>
      <c r="L69" s="162">
        <v>21</v>
      </c>
      <c r="M69" s="162">
        <f t="shared" si="24"/>
        <v>0</v>
      </c>
      <c r="N69" s="161">
        <v>0.5</v>
      </c>
      <c r="O69" s="161">
        <f t="shared" si="25"/>
        <v>0.5</v>
      </c>
      <c r="P69" s="161">
        <v>0</v>
      </c>
      <c r="Q69" s="161">
        <f t="shared" si="26"/>
        <v>0</v>
      </c>
      <c r="R69" s="162" t="s">
        <v>199</v>
      </c>
      <c r="S69" s="162" t="s">
        <v>132</v>
      </c>
      <c r="T69" s="162" t="s">
        <v>132</v>
      </c>
      <c r="U69" s="162">
        <v>0</v>
      </c>
      <c r="V69" s="162">
        <f t="shared" si="27"/>
        <v>0</v>
      </c>
      <c r="W69" s="162"/>
      <c r="X69" s="162" t="s">
        <v>200</v>
      </c>
      <c r="Y69" s="162" t="s">
        <v>134</v>
      </c>
      <c r="Z69" s="152"/>
      <c r="AA69" s="152"/>
      <c r="AB69" s="152"/>
      <c r="AC69" s="152"/>
      <c r="AD69" s="152"/>
      <c r="AE69" s="152"/>
      <c r="AF69" s="152"/>
      <c r="AG69" s="152" t="s">
        <v>201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">
      <c r="A70" s="168" t="s">
        <v>127</v>
      </c>
      <c r="B70" s="169" t="s">
        <v>87</v>
      </c>
      <c r="C70" s="187" t="s">
        <v>88</v>
      </c>
      <c r="D70" s="170"/>
      <c r="E70" s="171"/>
      <c r="F70" s="172"/>
      <c r="G70" s="173">
        <f>SUMIF(AG71:AG71,"&lt;&gt;NOR",G71:G71)</f>
        <v>0</v>
      </c>
      <c r="H70" s="167"/>
      <c r="I70" s="167">
        <f>SUM(I71:I71)</f>
        <v>0</v>
      </c>
      <c r="J70" s="167"/>
      <c r="K70" s="167">
        <f>SUM(K71:K71)</f>
        <v>0</v>
      </c>
      <c r="L70" s="167"/>
      <c r="M70" s="167">
        <f>SUM(M71:M71)</f>
        <v>0</v>
      </c>
      <c r="N70" s="166"/>
      <c r="O70" s="166">
        <f>SUM(O71:O71)</f>
        <v>0</v>
      </c>
      <c r="P70" s="166"/>
      <c r="Q70" s="166">
        <f>SUM(Q71:Q71)</f>
        <v>0</v>
      </c>
      <c r="R70" s="167"/>
      <c r="S70" s="167"/>
      <c r="T70" s="167"/>
      <c r="U70" s="167"/>
      <c r="V70" s="167">
        <f>SUM(V71:V71)</f>
        <v>0.19</v>
      </c>
      <c r="W70" s="167"/>
      <c r="X70" s="167"/>
      <c r="Y70" s="167"/>
      <c r="AG70" t="s">
        <v>128</v>
      </c>
    </row>
    <row r="71" spans="1:60" ht="22.5" outlineLevel="1" x14ac:dyDescent="0.2">
      <c r="A71" s="181">
        <v>50</v>
      </c>
      <c r="B71" s="182" t="s">
        <v>261</v>
      </c>
      <c r="C71" s="188" t="s">
        <v>262</v>
      </c>
      <c r="D71" s="183" t="s">
        <v>263</v>
      </c>
      <c r="E71" s="184">
        <v>1</v>
      </c>
      <c r="F71" s="185"/>
      <c r="G71" s="186">
        <f>ROUND(E71*F71,2)</f>
        <v>0</v>
      </c>
      <c r="H71" s="163"/>
      <c r="I71" s="162">
        <f>ROUND(E71*H71,2)</f>
        <v>0</v>
      </c>
      <c r="J71" s="163"/>
      <c r="K71" s="162">
        <f>ROUND(E71*J71,2)</f>
        <v>0</v>
      </c>
      <c r="L71" s="162">
        <v>21</v>
      </c>
      <c r="M71" s="162">
        <f>G71*(1+L71/100)</f>
        <v>0</v>
      </c>
      <c r="N71" s="161">
        <v>0</v>
      </c>
      <c r="O71" s="161">
        <f>ROUND(E71*N71,2)</f>
        <v>0</v>
      </c>
      <c r="P71" s="161">
        <v>0</v>
      </c>
      <c r="Q71" s="161">
        <f>ROUND(E71*P71,2)</f>
        <v>0</v>
      </c>
      <c r="R71" s="162"/>
      <c r="S71" s="162" t="s">
        <v>194</v>
      </c>
      <c r="T71" s="162" t="s">
        <v>195</v>
      </c>
      <c r="U71" s="162">
        <v>0.19</v>
      </c>
      <c r="V71" s="162">
        <f>ROUND(E71*U71,2)</f>
        <v>0.19</v>
      </c>
      <c r="W71" s="162"/>
      <c r="X71" s="162" t="s">
        <v>264</v>
      </c>
      <c r="Y71" s="162" t="s">
        <v>134</v>
      </c>
      <c r="Z71" s="152"/>
      <c r="AA71" s="152"/>
      <c r="AB71" s="152"/>
      <c r="AC71" s="152"/>
      <c r="AD71" s="152"/>
      <c r="AE71" s="152"/>
      <c r="AF71" s="152"/>
      <c r="AG71" s="152" t="s">
        <v>265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x14ac:dyDescent="0.2">
      <c r="A72" s="168" t="s">
        <v>127</v>
      </c>
      <c r="B72" s="169" t="s">
        <v>93</v>
      </c>
      <c r="C72" s="187" t="s">
        <v>94</v>
      </c>
      <c r="D72" s="170"/>
      <c r="E72" s="171"/>
      <c r="F72" s="172"/>
      <c r="G72" s="173">
        <f>SUMIF(AG73:AG73,"&lt;&gt;NOR",G73:G73)</f>
        <v>0</v>
      </c>
      <c r="H72" s="167"/>
      <c r="I72" s="167">
        <f>SUM(I73:I73)</f>
        <v>0</v>
      </c>
      <c r="J72" s="167"/>
      <c r="K72" s="167">
        <f>SUM(K73:K73)</f>
        <v>0</v>
      </c>
      <c r="L72" s="167"/>
      <c r="M72" s="167">
        <f>SUM(M73:M73)</f>
        <v>0</v>
      </c>
      <c r="N72" s="166"/>
      <c r="O72" s="166">
        <f>SUM(O73:O73)</f>
        <v>0.01</v>
      </c>
      <c r="P72" s="166"/>
      <c r="Q72" s="166">
        <f>SUM(Q73:Q73)</f>
        <v>0.93</v>
      </c>
      <c r="R72" s="167"/>
      <c r="S72" s="167"/>
      <c r="T72" s="167"/>
      <c r="U72" s="167"/>
      <c r="V72" s="167">
        <f>SUM(V73:V73)</f>
        <v>6.43</v>
      </c>
      <c r="W72" s="167"/>
      <c r="X72" s="167"/>
      <c r="Y72" s="167"/>
      <c r="AG72" t="s">
        <v>128</v>
      </c>
    </row>
    <row r="73" spans="1:60" outlineLevel="1" x14ac:dyDescent="0.2">
      <c r="A73" s="181">
        <v>51</v>
      </c>
      <c r="B73" s="182" t="s">
        <v>266</v>
      </c>
      <c r="C73" s="188" t="s">
        <v>267</v>
      </c>
      <c r="D73" s="183" t="s">
        <v>138</v>
      </c>
      <c r="E73" s="184">
        <v>10</v>
      </c>
      <c r="F73" s="185"/>
      <c r="G73" s="186">
        <f>ROUND(E73*F73,2)</f>
        <v>0</v>
      </c>
      <c r="H73" s="163"/>
      <c r="I73" s="162">
        <f>ROUND(E73*H73,2)</f>
        <v>0</v>
      </c>
      <c r="J73" s="163"/>
      <c r="K73" s="162">
        <f>ROUND(E73*J73,2)</f>
        <v>0</v>
      </c>
      <c r="L73" s="162">
        <v>21</v>
      </c>
      <c r="M73" s="162">
        <f>G73*(1+L73/100)</f>
        <v>0</v>
      </c>
      <c r="N73" s="161">
        <v>5.9000000000000003E-4</v>
      </c>
      <c r="O73" s="161">
        <f>ROUND(E73*N73,2)</f>
        <v>0.01</v>
      </c>
      <c r="P73" s="161">
        <v>9.2999999999999999E-2</v>
      </c>
      <c r="Q73" s="161">
        <f>ROUND(E73*P73,2)</f>
        <v>0.93</v>
      </c>
      <c r="R73" s="162"/>
      <c r="S73" s="162" t="s">
        <v>132</v>
      </c>
      <c r="T73" s="162" t="s">
        <v>132</v>
      </c>
      <c r="U73" s="162">
        <v>0.64300000000000002</v>
      </c>
      <c r="V73" s="162">
        <f>ROUND(E73*U73,2)</f>
        <v>6.43</v>
      </c>
      <c r="W73" s="162"/>
      <c r="X73" s="162" t="s">
        <v>133</v>
      </c>
      <c r="Y73" s="162" t="s">
        <v>134</v>
      </c>
      <c r="Z73" s="152"/>
      <c r="AA73" s="152"/>
      <c r="AB73" s="152"/>
      <c r="AC73" s="152"/>
      <c r="AD73" s="152"/>
      <c r="AE73" s="152"/>
      <c r="AF73" s="152"/>
      <c r="AG73" s="152" t="s">
        <v>135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x14ac:dyDescent="0.2">
      <c r="A74" s="168" t="s">
        <v>127</v>
      </c>
      <c r="B74" s="169" t="s">
        <v>95</v>
      </c>
      <c r="C74" s="187" t="s">
        <v>96</v>
      </c>
      <c r="D74" s="170"/>
      <c r="E74" s="171"/>
      <c r="F74" s="172"/>
      <c r="G74" s="173">
        <f>SUMIF(AG75:AG79,"&lt;&gt;NOR",G75:G79)</f>
        <v>0</v>
      </c>
      <c r="H74" s="167"/>
      <c r="I74" s="167">
        <f>SUM(I75:I79)</f>
        <v>0</v>
      </c>
      <c r="J74" s="167"/>
      <c r="K74" s="167">
        <f>SUM(K75:K79)</f>
        <v>0</v>
      </c>
      <c r="L74" s="167"/>
      <c r="M74" s="167">
        <f>SUM(M75:M79)</f>
        <v>0</v>
      </c>
      <c r="N74" s="166"/>
      <c r="O74" s="166">
        <f>SUM(O75:O79)</f>
        <v>0</v>
      </c>
      <c r="P74" s="166"/>
      <c r="Q74" s="166">
        <f>SUM(Q75:Q79)</f>
        <v>0</v>
      </c>
      <c r="R74" s="167"/>
      <c r="S74" s="167"/>
      <c r="T74" s="167"/>
      <c r="U74" s="167"/>
      <c r="V74" s="167">
        <f>SUM(V75:V79)</f>
        <v>7.4999999999999991</v>
      </c>
      <c r="W74" s="167"/>
      <c r="X74" s="167"/>
      <c r="Y74" s="167"/>
      <c r="AG74" t="s">
        <v>128</v>
      </c>
    </row>
    <row r="75" spans="1:60" outlineLevel="1" x14ac:dyDescent="0.2">
      <c r="A75" s="181">
        <v>52</v>
      </c>
      <c r="B75" s="182" t="s">
        <v>268</v>
      </c>
      <c r="C75" s="188" t="s">
        <v>269</v>
      </c>
      <c r="D75" s="183" t="s">
        <v>205</v>
      </c>
      <c r="E75" s="184">
        <v>22.08</v>
      </c>
      <c r="F75" s="185"/>
      <c r="G75" s="186">
        <f>ROUND(E75*F75,2)</f>
        <v>0</v>
      </c>
      <c r="H75" s="163"/>
      <c r="I75" s="162">
        <f>ROUND(E75*H75,2)</f>
        <v>0</v>
      </c>
      <c r="J75" s="163"/>
      <c r="K75" s="162">
        <f>ROUND(E75*J75,2)</f>
        <v>0</v>
      </c>
      <c r="L75" s="162">
        <v>21</v>
      </c>
      <c r="M75" s="162">
        <f>G75*(1+L75/100)</f>
        <v>0</v>
      </c>
      <c r="N75" s="161">
        <v>0</v>
      </c>
      <c r="O75" s="161">
        <f>ROUND(E75*N75,2)</f>
        <v>0</v>
      </c>
      <c r="P75" s="161">
        <v>0</v>
      </c>
      <c r="Q75" s="161">
        <f>ROUND(E75*P75,2)</f>
        <v>0</v>
      </c>
      <c r="R75" s="162"/>
      <c r="S75" s="162" t="s">
        <v>132</v>
      </c>
      <c r="T75" s="162" t="s">
        <v>190</v>
      </c>
      <c r="U75" s="162">
        <v>0</v>
      </c>
      <c r="V75" s="162">
        <f>ROUND(E75*U75,2)</f>
        <v>0</v>
      </c>
      <c r="W75" s="162"/>
      <c r="X75" s="162" t="s">
        <v>133</v>
      </c>
      <c r="Y75" s="162" t="s">
        <v>134</v>
      </c>
      <c r="Z75" s="152"/>
      <c r="AA75" s="152"/>
      <c r="AB75" s="152"/>
      <c r="AC75" s="152"/>
      <c r="AD75" s="152"/>
      <c r="AE75" s="152"/>
      <c r="AF75" s="152"/>
      <c r="AG75" s="152" t="s">
        <v>135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81">
        <v>53</v>
      </c>
      <c r="B76" s="182" t="s">
        <v>270</v>
      </c>
      <c r="C76" s="188" t="s">
        <v>271</v>
      </c>
      <c r="D76" s="183" t="s">
        <v>205</v>
      </c>
      <c r="E76" s="184">
        <v>22.08</v>
      </c>
      <c r="F76" s="185"/>
      <c r="G76" s="186">
        <f>ROUND(E76*F76,2)</f>
        <v>0</v>
      </c>
      <c r="H76" s="163"/>
      <c r="I76" s="162">
        <f>ROUND(E76*H76,2)</f>
        <v>0</v>
      </c>
      <c r="J76" s="163"/>
      <c r="K76" s="162">
        <f>ROUND(E76*J76,2)</f>
        <v>0</v>
      </c>
      <c r="L76" s="162">
        <v>21</v>
      </c>
      <c r="M76" s="162">
        <f>G76*(1+L76/100)</f>
        <v>0</v>
      </c>
      <c r="N76" s="161">
        <v>0</v>
      </c>
      <c r="O76" s="161">
        <f>ROUND(E76*N76,2)</f>
        <v>0</v>
      </c>
      <c r="P76" s="161">
        <v>0</v>
      </c>
      <c r="Q76" s="161">
        <f>ROUND(E76*P76,2)</f>
        <v>0</v>
      </c>
      <c r="R76" s="162"/>
      <c r="S76" s="162" t="s">
        <v>132</v>
      </c>
      <c r="T76" s="162" t="s">
        <v>132</v>
      </c>
      <c r="U76" s="162">
        <v>0.28000000000000003</v>
      </c>
      <c r="V76" s="162">
        <f>ROUND(E76*U76,2)</f>
        <v>6.18</v>
      </c>
      <c r="W76" s="162"/>
      <c r="X76" s="162" t="s">
        <v>133</v>
      </c>
      <c r="Y76" s="162" t="s">
        <v>134</v>
      </c>
      <c r="Z76" s="152"/>
      <c r="AA76" s="152"/>
      <c r="AB76" s="152"/>
      <c r="AC76" s="152"/>
      <c r="AD76" s="152"/>
      <c r="AE76" s="152"/>
      <c r="AF76" s="152"/>
      <c r="AG76" s="152" t="s">
        <v>135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81">
        <v>54</v>
      </c>
      <c r="B77" s="182" t="s">
        <v>272</v>
      </c>
      <c r="C77" s="188" t="s">
        <v>273</v>
      </c>
      <c r="D77" s="183" t="s">
        <v>205</v>
      </c>
      <c r="E77" s="184">
        <v>22.08</v>
      </c>
      <c r="F77" s="185"/>
      <c r="G77" s="186">
        <f>ROUND(E77*F77,2)</f>
        <v>0</v>
      </c>
      <c r="H77" s="163"/>
      <c r="I77" s="162">
        <f>ROUND(E77*H77,2)</f>
        <v>0</v>
      </c>
      <c r="J77" s="163"/>
      <c r="K77" s="162">
        <f>ROUND(E77*J77,2)</f>
        <v>0</v>
      </c>
      <c r="L77" s="162">
        <v>21</v>
      </c>
      <c r="M77" s="162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2"/>
      <c r="S77" s="162" t="s">
        <v>132</v>
      </c>
      <c r="T77" s="162" t="s">
        <v>132</v>
      </c>
      <c r="U77" s="162">
        <v>0.05</v>
      </c>
      <c r="V77" s="162">
        <f>ROUND(E77*U77,2)</f>
        <v>1.1000000000000001</v>
      </c>
      <c r="W77" s="162"/>
      <c r="X77" s="162" t="s">
        <v>133</v>
      </c>
      <c r="Y77" s="162" t="s">
        <v>134</v>
      </c>
      <c r="Z77" s="152"/>
      <c r="AA77" s="152"/>
      <c r="AB77" s="152"/>
      <c r="AC77" s="152"/>
      <c r="AD77" s="152"/>
      <c r="AE77" s="152"/>
      <c r="AF77" s="152"/>
      <c r="AG77" s="152" t="s">
        <v>135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81">
        <v>55</v>
      </c>
      <c r="B78" s="182" t="s">
        <v>274</v>
      </c>
      <c r="C78" s="188" t="s">
        <v>275</v>
      </c>
      <c r="D78" s="183" t="s">
        <v>205</v>
      </c>
      <c r="E78" s="184">
        <v>22.08</v>
      </c>
      <c r="F78" s="185"/>
      <c r="G78" s="186">
        <f>ROUND(E78*F78,2)</f>
        <v>0</v>
      </c>
      <c r="H78" s="163"/>
      <c r="I78" s="162">
        <f>ROUND(E78*H78,2)</f>
        <v>0</v>
      </c>
      <c r="J78" s="163"/>
      <c r="K78" s="162">
        <f>ROUND(E78*J78,2)</f>
        <v>0</v>
      </c>
      <c r="L78" s="162">
        <v>21</v>
      </c>
      <c r="M78" s="162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2"/>
      <c r="S78" s="162" t="s">
        <v>132</v>
      </c>
      <c r="T78" s="162" t="s">
        <v>132</v>
      </c>
      <c r="U78" s="162">
        <v>0</v>
      </c>
      <c r="V78" s="162">
        <f>ROUND(E78*U78,2)</f>
        <v>0</v>
      </c>
      <c r="W78" s="162"/>
      <c r="X78" s="162" t="s">
        <v>133</v>
      </c>
      <c r="Y78" s="162" t="s">
        <v>134</v>
      </c>
      <c r="Z78" s="152"/>
      <c r="AA78" s="152"/>
      <c r="AB78" s="152"/>
      <c r="AC78" s="152"/>
      <c r="AD78" s="152"/>
      <c r="AE78" s="152"/>
      <c r="AF78" s="152"/>
      <c r="AG78" s="152" t="s">
        <v>135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81">
        <v>56</v>
      </c>
      <c r="B79" s="182" t="s">
        <v>276</v>
      </c>
      <c r="C79" s="188" t="s">
        <v>277</v>
      </c>
      <c r="D79" s="183" t="s">
        <v>205</v>
      </c>
      <c r="E79" s="184">
        <v>22.08</v>
      </c>
      <c r="F79" s="185"/>
      <c r="G79" s="186">
        <f>ROUND(E79*F79,2)</f>
        <v>0</v>
      </c>
      <c r="H79" s="163"/>
      <c r="I79" s="162">
        <f>ROUND(E79*H79,2)</f>
        <v>0</v>
      </c>
      <c r="J79" s="163"/>
      <c r="K79" s="162">
        <f>ROUND(E79*J79,2)</f>
        <v>0</v>
      </c>
      <c r="L79" s="162">
        <v>21</v>
      </c>
      <c r="M79" s="162">
        <f>G79*(1+L79/100)</f>
        <v>0</v>
      </c>
      <c r="N79" s="161">
        <v>0</v>
      </c>
      <c r="O79" s="161">
        <f>ROUND(E79*N79,2)</f>
        <v>0</v>
      </c>
      <c r="P79" s="161">
        <v>0</v>
      </c>
      <c r="Q79" s="161">
        <f>ROUND(E79*P79,2)</f>
        <v>0</v>
      </c>
      <c r="R79" s="162"/>
      <c r="S79" s="162" t="s">
        <v>132</v>
      </c>
      <c r="T79" s="162" t="s">
        <v>132</v>
      </c>
      <c r="U79" s="162">
        <v>0.01</v>
      </c>
      <c r="V79" s="162">
        <f>ROUND(E79*U79,2)</f>
        <v>0.22</v>
      </c>
      <c r="W79" s="162"/>
      <c r="X79" s="162" t="s">
        <v>133</v>
      </c>
      <c r="Y79" s="162" t="s">
        <v>134</v>
      </c>
      <c r="Z79" s="152"/>
      <c r="AA79" s="152"/>
      <c r="AB79" s="152"/>
      <c r="AC79" s="152"/>
      <c r="AD79" s="152"/>
      <c r="AE79" s="152"/>
      <c r="AF79" s="152"/>
      <c r="AG79" s="152" t="s">
        <v>135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x14ac:dyDescent="0.2">
      <c r="A80" s="168" t="s">
        <v>127</v>
      </c>
      <c r="B80" s="169" t="s">
        <v>97</v>
      </c>
      <c r="C80" s="187" t="s">
        <v>98</v>
      </c>
      <c r="D80" s="170"/>
      <c r="E80" s="171"/>
      <c r="F80" s="172"/>
      <c r="G80" s="173">
        <f>SUMIF(AG81:AG81,"&lt;&gt;NOR",G81:G81)</f>
        <v>0</v>
      </c>
      <c r="H80" s="167"/>
      <c r="I80" s="167">
        <f>SUM(I81:I81)</f>
        <v>0</v>
      </c>
      <c r="J80" s="167"/>
      <c r="K80" s="167">
        <f>SUM(K81:K81)</f>
        <v>0</v>
      </c>
      <c r="L80" s="167"/>
      <c r="M80" s="167">
        <f>SUM(M81:M81)</f>
        <v>0</v>
      </c>
      <c r="N80" s="166"/>
      <c r="O80" s="166">
        <f>SUM(O81:O81)</f>
        <v>0</v>
      </c>
      <c r="P80" s="166"/>
      <c r="Q80" s="166">
        <f>SUM(Q81:Q81)</f>
        <v>0</v>
      </c>
      <c r="R80" s="167"/>
      <c r="S80" s="167"/>
      <c r="T80" s="167"/>
      <c r="U80" s="167"/>
      <c r="V80" s="167">
        <f>SUM(V81:V81)</f>
        <v>33.58</v>
      </c>
      <c r="W80" s="167"/>
      <c r="X80" s="167"/>
      <c r="Y80" s="167"/>
      <c r="AG80" t="s">
        <v>128</v>
      </c>
    </row>
    <row r="81" spans="1:60" outlineLevel="1" x14ac:dyDescent="0.2">
      <c r="A81" s="175">
        <v>57</v>
      </c>
      <c r="B81" s="176" t="s">
        <v>278</v>
      </c>
      <c r="C81" s="189" t="s">
        <v>279</v>
      </c>
      <c r="D81" s="177" t="s">
        <v>205</v>
      </c>
      <c r="E81" s="178">
        <v>158.74994000000001</v>
      </c>
      <c r="F81" s="179"/>
      <c r="G81" s="180">
        <f>ROUND(E81*F81,2)</f>
        <v>0</v>
      </c>
      <c r="H81" s="163"/>
      <c r="I81" s="162">
        <f>ROUND(E81*H81,2)</f>
        <v>0</v>
      </c>
      <c r="J81" s="163"/>
      <c r="K81" s="162">
        <f>ROUND(E81*J81,2)</f>
        <v>0</v>
      </c>
      <c r="L81" s="162">
        <v>21</v>
      </c>
      <c r="M81" s="162">
        <f>G81*(1+L81/100)</f>
        <v>0</v>
      </c>
      <c r="N81" s="161">
        <v>0</v>
      </c>
      <c r="O81" s="161">
        <f>ROUND(E81*N81,2)</f>
        <v>0</v>
      </c>
      <c r="P81" s="161">
        <v>0</v>
      </c>
      <c r="Q81" s="161">
        <f>ROUND(E81*P81,2)</f>
        <v>0</v>
      </c>
      <c r="R81" s="162"/>
      <c r="S81" s="162" t="s">
        <v>132</v>
      </c>
      <c r="T81" s="162" t="s">
        <v>132</v>
      </c>
      <c r="U81" s="162">
        <v>0.21149999999999999</v>
      </c>
      <c r="V81" s="162">
        <f>ROUND(E81*U81,2)</f>
        <v>33.58</v>
      </c>
      <c r="W81" s="162"/>
      <c r="X81" s="162" t="s">
        <v>280</v>
      </c>
      <c r="Y81" s="162" t="s">
        <v>134</v>
      </c>
      <c r="Z81" s="152"/>
      <c r="AA81" s="152"/>
      <c r="AB81" s="152"/>
      <c r="AC81" s="152"/>
      <c r="AD81" s="152"/>
      <c r="AE81" s="152"/>
      <c r="AF81" s="152"/>
      <c r="AG81" s="152" t="s">
        <v>281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x14ac:dyDescent="0.2">
      <c r="A82" s="3"/>
      <c r="B82" s="4"/>
      <c r="C82" s="19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113</v>
      </c>
    </row>
    <row r="83" spans="1:60" x14ac:dyDescent="0.2">
      <c r="A83" s="155"/>
      <c r="B83" s="156" t="s">
        <v>31</v>
      </c>
      <c r="C83" s="192"/>
      <c r="D83" s="157"/>
      <c r="E83" s="158"/>
      <c r="F83" s="158"/>
      <c r="G83" s="174">
        <f>G8+G41+G45+G52+G70+G72+G74+G80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282</v>
      </c>
    </row>
    <row r="84" spans="1:60" x14ac:dyDescent="0.2">
      <c r="A84" s="3"/>
      <c r="B84" s="4"/>
      <c r="C84" s="191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60" x14ac:dyDescent="0.2">
      <c r="A85" s="3"/>
      <c r="B85" s="4"/>
      <c r="C85" s="19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256" t="s">
        <v>283</v>
      </c>
      <c r="B86" s="256"/>
      <c r="C86" s="25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58"/>
      <c r="B87" s="259"/>
      <c r="C87" s="260"/>
      <c r="D87" s="259"/>
      <c r="E87" s="259"/>
      <c r="F87" s="259"/>
      <c r="G87" s="26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284</v>
      </c>
    </row>
    <row r="88" spans="1:60" x14ac:dyDescent="0.2">
      <c r="A88" s="262"/>
      <c r="B88" s="263"/>
      <c r="C88" s="264"/>
      <c r="D88" s="263"/>
      <c r="E88" s="263"/>
      <c r="F88" s="263"/>
      <c r="G88" s="26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2"/>
      <c r="B89" s="263"/>
      <c r="C89" s="264"/>
      <c r="D89" s="263"/>
      <c r="E89" s="263"/>
      <c r="F89" s="263"/>
      <c r="G89" s="26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62"/>
      <c r="B90" s="263"/>
      <c r="C90" s="264"/>
      <c r="D90" s="263"/>
      <c r="E90" s="263"/>
      <c r="F90" s="263"/>
      <c r="G90" s="26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6"/>
      <c r="B91" s="267"/>
      <c r="C91" s="268"/>
      <c r="D91" s="267"/>
      <c r="E91" s="267"/>
      <c r="F91" s="267"/>
      <c r="G91" s="26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91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93"/>
      <c r="D93" s="10"/>
      <c r="AG93" t="s">
        <v>285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FJ9P84B5Z5uMXSxv/JlItKLNdqw9HsxcpUZ3IS/nbN6oLd4pIW8hNsS+Upu+7kImTImnxCQokaHkqP1i3EL4g==" saltValue="4hUz635qj7bCu8NCmcVllA==" spinCount="100000" sheet="1" formatRows="0"/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6EFC-07A6-4493-8EE1-336BF0D087F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101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102</v>
      </c>
    </row>
    <row r="3" spans="1:60" ht="24.95" customHeight="1" x14ac:dyDescent="0.2">
      <c r="A3" s="50" t="s">
        <v>9</v>
      </c>
      <c r="B3" s="49" t="s">
        <v>53</v>
      </c>
      <c r="C3" s="250" t="s">
        <v>54</v>
      </c>
      <c r="D3" s="251"/>
      <c r="E3" s="251"/>
      <c r="F3" s="251"/>
      <c r="G3" s="252"/>
      <c r="AC3" s="126" t="s">
        <v>102</v>
      </c>
      <c r="AG3" t="s">
        <v>103</v>
      </c>
    </row>
    <row r="4" spans="1:60" ht="24.95" customHeight="1" x14ac:dyDescent="0.2">
      <c r="A4" s="145" t="s">
        <v>10</v>
      </c>
      <c r="B4" s="146" t="s">
        <v>55</v>
      </c>
      <c r="C4" s="253" t="s">
        <v>56</v>
      </c>
      <c r="D4" s="254"/>
      <c r="E4" s="254"/>
      <c r="F4" s="254"/>
      <c r="G4" s="255"/>
      <c r="AG4" t="s">
        <v>104</v>
      </c>
    </row>
    <row r="5" spans="1:60" x14ac:dyDescent="0.2">
      <c r="D5" s="10"/>
    </row>
    <row r="6" spans="1:60" ht="38.25" x14ac:dyDescent="0.2">
      <c r="A6" s="148" t="s">
        <v>105</v>
      </c>
      <c r="B6" s="150" t="s">
        <v>106</v>
      </c>
      <c r="C6" s="150" t="s">
        <v>107</v>
      </c>
      <c r="D6" s="149" t="s">
        <v>108</v>
      </c>
      <c r="E6" s="148" t="s">
        <v>109</v>
      </c>
      <c r="F6" s="147" t="s">
        <v>110</v>
      </c>
      <c r="G6" s="148" t="s">
        <v>31</v>
      </c>
      <c r="H6" s="151" t="s">
        <v>32</v>
      </c>
      <c r="I6" s="151" t="s">
        <v>111</v>
      </c>
      <c r="J6" s="151" t="s">
        <v>33</v>
      </c>
      <c r="K6" s="151" t="s">
        <v>112</v>
      </c>
      <c r="L6" s="151" t="s">
        <v>113</v>
      </c>
      <c r="M6" s="151" t="s">
        <v>114</v>
      </c>
      <c r="N6" s="151" t="s">
        <v>115</v>
      </c>
      <c r="O6" s="151" t="s">
        <v>116</v>
      </c>
      <c r="P6" s="151" t="s">
        <v>117</v>
      </c>
      <c r="Q6" s="151" t="s">
        <v>118</v>
      </c>
      <c r="R6" s="151" t="s">
        <v>119</v>
      </c>
      <c r="S6" s="151" t="s">
        <v>120</v>
      </c>
      <c r="T6" s="151" t="s">
        <v>121</v>
      </c>
      <c r="U6" s="151" t="s">
        <v>122</v>
      </c>
      <c r="V6" s="151" t="s">
        <v>123</v>
      </c>
      <c r="W6" s="151" t="s">
        <v>124</v>
      </c>
      <c r="X6" s="151" t="s">
        <v>125</v>
      </c>
      <c r="Y6" s="151" t="s">
        <v>126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127</v>
      </c>
      <c r="B8" s="169" t="s">
        <v>53</v>
      </c>
      <c r="C8" s="187" t="s">
        <v>74</v>
      </c>
      <c r="D8" s="170"/>
      <c r="E8" s="171"/>
      <c r="F8" s="172"/>
      <c r="G8" s="173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6"/>
      <c r="O8" s="166">
        <f>SUM(O9:O23)</f>
        <v>10.08</v>
      </c>
      <c r="P8" s="166"/>
      <c r="Q8" s="166">
        <f>SUM(Q9:Q23)</f>
        <v>0</v>
      </c>
      <c r="R8" s="167"/>
      <c r="S8" s="167"/>
      <c r="T8" s="167"/>
      <c r="U8" s="167"/>
      <c r="V8" s="167">
        <f>SUM(V9:V23)</f>
        <v>268.95</v>
      </c>
      <c r="W8" s="167"/>
      <c r="X8" s="167"/>
      <c r="Y8" s="167"/>
      <c r="AG8" t="s">
        <v>128</v>
      </c>
    </row>
    <row r="9" spans="1:60" outlineLevel="1" x14ac:dyDescent="0.2">
      <c r="A9" s="181">
        <v>1</v>
      </c>
      <c r="B9" s="182" t="s">
        <v>286</v>
      </c>
      <c r="C9" s="188" t="s">
        <v>287</v>
      </c>
      <c r="D9" s="183" t="s">
        <v>138</v>
      </c>
      <c r="E9" s="184">
        <v>60</v>
      </c>
      <c r="F9" s="185"/>
      <c r="G9" s="186">
        <f>ROUND(E9*F9,2)</f>
        <v>0</v>
      </c>
      <c r="H9" s="163"/>
      <c r="I9" s="162">
        <f>ROUND(E9*H9,2)</f>
        <v>0</v>
      </c>
      <c r="J9" s="163"/>
      <c r="K9" s="162">
        <f>ROUND(E9*J9,2)</f>
        <v>0</v>
      </c>
      <c r="L9" s="162">
        <v>21</v>
      </c>
      <c r="M9" s="162">
        <f>G9*(1+L9/100)</f>
        <v>0</v>
      </c>
      <c r="N9" s="161">
        <v>1.5720000000000001E-2</v>
      </c>
      <c r="O9" s="161">
        <f>ROUND(E9*N9,2)</f>
        <v>0.94</v>
      </c>
      <c r="P9" s="161">
        <v>0</v>
      </c>
      <c r="Q9" s="161">
        <f>ROUND(E9*P9,2)</f>
        <v>0</v>
      </c>
      <c r="R9" s="162"/>
      <c r="S9" s="162" t="s">
        <v>132</v>
      </c>
      <c r="T9" s="162" t="s">
        <v>132</v>
      </c>
      <c r="U9" s="162">
        <v>0.64500000000000002</v>
      </c>
      <c r="V9" s="162">
        <f>ROUND(E9*U9,2)</f>
        <v>38.700000000000003</v>
      </c>
      <c r="W9" s="162"/>
      <c r="X9" s="162" t="s">
        <v>133</v>
      </c>
      <c r="Y9" s="162" t="s">
        <v>134</v>
      </c>
      <c r="Z9" s="152"/>
      <c r="AA9" s="152"/>
      <c r="AB9" s="152"/>
      <c r="AC9" s="152"/>
      <c r="AD9" s="152"/>
      <c r="AE9" s="152"/>
      <c r="AF9" s="152"/>
      <c r="AG9" s="152" t="s">
        <v>135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75">
        <v>2</v>
      </c>
      <c r="B10" s="176" t="s">
        <v>139</v>
      </c>
      <c r="C10" s="189" t="s">
        <v>140</v>
      </c>
      <c r="D10" s="177" t="s">
        <v>141</v>
      </c>
      <c r="E10" s="178">
        <v>360</v>
      </c>
      <c r="F10" s="179"/>
      <c r="G10" s="180">
        <f>ROUND(E10*F10,2)</f>
        <v>0</v>
      </c>
      <c r="H10" s="163"/>
      <c r="I10" s="162">
        <f>ROUND(E10*H10,2)</f>
        <v>0</v>
      </c>
      <c r="J10" s="163"/>
      <c r="K10" s="162">
        <f>ROUND(E10*J10,2)</f>
        <v>0</v>
      </c>
      <c r="L10" s="162">
        <v>21</v>
      </c>
      <c r="M10" s="162">
        <f>G10*(1+L10/100)</f>
        <v>0</v>
      </c>
      <c r="N10" s="161">
        <v>4.0000000000000003E-5</v>
      </c>
      <c r="O10" s="161">
        <f>ROUND(E10*N10,2)</f>
        <v>0.01</v>
      </c>
      <c r="P10" s="161">
        <v>0</v>
      </c>
      <c r="Q10" s="161">
        <f>ROUND(E10*P10,2)</f>
        <v>0</v>
      </c>
      <c r="R10" s="162"/>
      <c r="S10" s="162" t="s">
        <v>132</v>
      </c>
      <c r="T10" s="162" t="s">
        <v>132</v>
      </c>
      <c r="U10" s="162">
        <v>0.40300000000000002</v>
      </c>
      <c r="V10" s="162">
        <f>ROUND(E10*U10,2)</f>
        <v>145.08000000000001</v>
      </c>
      <c r="W10" s="162"/>
      <c r="X10" s="162" t="s">
        <v>133</v>
      </c>
      <c r="Y10" s="162" t="s">
        <v>134</v>
      </c>
      <c r="Z10" s="152"/>
      <c r="AA10" s="152"/>
      <c r="AB10" s="152"/>
      <c r="AC10" s="152"/>
      <c r="AD10" s="152"/>
      <c r="AE10" s="152"/>
      <c r="AF10" s="152"/>
      <c r="AG10" s="152" t="s">
        <v>135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0" t="s">
        <v>288</v>
      </c>
      <c r="D11" s="164"/>
      <c r="E11" s="165">
        <v>360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143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1">
        <v>3</v>
      </c>
      <c r="B12" s="182" t="s">
        <v>289</v>
      </c>
      <c r="C12" s="188" t="s">
        <v>290</v>
      </c>
      <c r="D12" s="183" t="s">
        <v>146</v>
      </c>
      <c r="E12" s="184">
        <v>60</v>
      </c>
      <c r="F12" s="185"/>
      <c r="G12" s="186">
        <f t="shared" ref="G12:G23" si="0">ROUND(E12*F12,2)</f>
        <v>0</v>
      </c>
      <c r="H12" s="163"/>
      <c r="I12" s="162">
        <f t="shared" ref="I12:I23" si="1">ROUND(E12*H12,2)</f>
        <v>0</v>
      </c>
      <c r="J12" s="163"/>
      <c r="K12" s="162">
        <f t="shared" ref="K12:K23" si="2">ROUND(E12*J12,2)</f>
        <v>0</v>
      </c>
      <c r="L12" s="162">
        <v>21</v>
      </c>
      <c r="M12" s="162">
        <f t="shared" ref="M12:M23" si="3">G12*(1+L12/100)</f>
        <v>0</v>
      </c>
      <c r="N12" s="161">
        <v>0</v>
      </c>
      <c r="O12" s="161">
        <f t="shared" ref="O12:O23" si="4">ROUND(E12*N12,2)</f>
        <v>0</v>
      </c>
      <c r="P12" s="161">
        <v>0</v>
      </c>
      <c r="Q12" s="161">
        <f t="shared" ref="Q12:Q23" si="5">ROUND(E12*P12,2)</f>
        <v>0</v>
      </c>
      <c r="R12" s="162"/>
      <c r="S12" s="162" t="s">
        <v>132</v>
      </c>
      <c r="T12" s="162" t="s">
        <v>132</v>
      </c>
      <c r="U12" s="162">
        <v>0</v>
      </c>
      <c r="V12" s="162">
        <f t="shared" ref="V12:V23" si="6">ROUND(E12*U12,2)</f>
        <v>0</v>
      </c>
      <c r="W12" s="162"/>
      <c r="X12" s="162" t="s">
        <v>133</v>
      </c>
      <c r="Y12" s="162" t="s">
        <v>134</v>
      </c>
      <c r="Z12" s="152"/>
      <c r="AA12" s="152"/>
      <c r="AB12" s="152"/>
      <c r="AC12" s="152"/>
      <c r="AD12" s="152"/>
      <c r="AE12" s="152"/>
      <c r="AF12" s="152"/>
      <c r="AG12" s="152" t="s">
        <v>135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1">
        <v>4</v>
      </c>
      <c r="B13" s="182" t="s">
        <v>147</v>
      </c>
      <c r="C13" s="188" t="s">
        <v>148</v>
      </c>
      <c r="D13" s="183" t="s">
        <v>138</v>
      </c>
      <c r="E13" s="184">
        <v>10</v>
      </c>
      <c r="F13" s="185"/>
      <c r="G13" s="186">
        <f t="shared" si="0"/>
        <v>0</v>
      </c>
      <c r="H13" s="163"/>
      <c r="I13" s="162">
        <f t="shared" si="1"/>
        <v>0</v>
      </c>
      <c r="J13" s="163"/>
      <c r="K13" s="162">
        <f t="shared" si="2"/>
        <v>0</v>
      </c>
      <c r="L13" s="162">
        <v>21</v>
      </c>
      <c r="M13" s="162">
        <f t="shared" si="3"/>
        <v>0</v>
      </c>
      <c r="N13" s="161">
        <v>1.269E-2</v>
      </c>
      <c r="O13" s="161">
        <f t="shared" si="4"/>
        <v>0.13</v>
      </c>
      <c r="P13" s="161">
        <v>0</v>
      </c>
      <c r="Q13" s="161">
        <f t="shared" si="5"/>
        <v>0</v>
      </c>
      <c r="R13" s="162"/>
      <c r="S13" s="162" t="s">
        <v>132</v>
      </c>
      <c r="T13" s="162" t="s">
        <v>132</v>
      </c>
      <c r="U13" s="162">
        <v>1.153</v>
      </c>
      <c r="V13" s="162">
        <f t="shared" si="6"/>
        <v>11.53</v>
      </c>
      <c r="W13" s="162"/>
      <c r="X13" s="162" t="s">
        <v>133</v>
      </c>
      <c r="Y13" s="162" t="s">
        <v>134</v>
      </c>
      <c r="Z13" s="152"/>
      <c r="AA13" s="152"/>
      <c r="AB13" s="152"/>
      <c r="AC13" s="152"/>
      <c r="AD13" s="152"/>
      <c r="AE13" s="152"/>
      <c r="AF13" s="152"/>
      <c r="AG13" s="152" t="s">
        <v>135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1">
        <v>5</v>
      </c>
      <c r="B14" s="182" t="s">
        <v>149</v>
      </c>
      <c r="C14" s="188" t="s">
        <v>150</v>
      </c>
      <c r="D14" s="183" t="s">
        <v>151</v>
      </c>
      <c r="E14" s="184">
        <v>20</v>
      </c>
      <c r="F14" s="185"/>
      <c r="G14" s="186">
        <f t="shared" si="0"/>
        <v>0</v>
      </c>
      <c r="H14" s="163"/>
      <c r="I14" s="162">
        <f t="shared" si="1"/>
        <v>0</v>
      </c>
      <c r="J14" s="163"/>
      <c r="K14" s="162">
        <f t="shared" si="2"/>
        <v>0</v>
      </c>
      <c r="L14" s="162">
        <v>21</v>
      </c>
      <c r="M14" s="162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2"/>
      <c r="S14" s="162" t="s">
        <v>132</v>
      </c>
      <c r="T14" s="162" t="s">
        <v>132</v>
      </c>
      <c r="U14" s="162">
        <v>1.55</v>
      </c>
      <c r="V14" s="162">
        <f t="shared" si="6"/>
        <v>31</v>
      </c>
      <c r="W14" s="162"/>
      <c r="X14" s="162" t="s">
        <v>133</v>
      </c>
      <c r="Y14" s="162" t="s">
        <v>134</v>
      </c>
      <c r="Z14" s="152"/>
      <c r="AA14" s="152"/>
      <c r="AB14" s="152"/>
      <c r="AC14" s="152"/>
      <c r="AD14" s="152"/>
      <c r="AE14" s="152"/>
      <c r="AF14" s="152"/>
      <c r="AG14" s="152" t="s">
        <v>135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81">
        <v>6</v>
      </c>
      <c r="B15" s="182" t="s">
        <v>152</v>
      </c>
      <c r="C15" s="188" t="s">
        <v>153</v>
      </c>
      <c r="D15" s="183" t="s">
        <v>151</v>
      </c>
      <c r="E15" s="184">
        <v>1.5</v>
      </c>
      <c r="F15" s="185"/>
      <c r="G15" s="186">
        <f t="shared" si="0"/>
        <v>0</v>
      </c>
      <c r="H15" s="163"/>
      <c r="I15" s="162">
        <f t="shared" si="1"/>
        <v>0</v>
      </c>
      <c r="J15" s="163"/>
      <c r="K15" s="162">
        <f t="shared" si="2"/>
        <v>0</v>
      </c>
      <c r="L15" s="162">
        <v>21</v>
      </c>
      <c r="M15" s="162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2"/>
      <c r="S15" s="162" t="s">
        <v>132</v>
      </c>
      <c r="T15" s="162" t="s">
        <v>132</v>
      </c>
      <c r="U15" s="162">
        <v>16.54</v>
      </c>
      <c r="V15" s="162">
        <f t="shared" si="6"/>
        <v>24.81</v>
      </c>
      <c r="W15" s="162"/>
      <c r="X15" s="162" t="s">
        <v>133</v>
      </c>
      <c r="Y15" s="162" t="s">
        <v>134</v>
      </c>
      <c r="Z15" s="152"/>
      <c r="AA15" s="152"/>
      <c r="AB15" s="152"/>
      <c r="AC15" s="152"/>
      <c r="AD15" s="152"/>
      <c r="AE15" s="152"/>
      <c r="AF15" s="152"/>
      <c r="AG15" s="152" t="s">
        <v>135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81">
        <v>7</v>
      </c>
      <c r="B16" s="182" t="s">
        <v>152</v>
      </c>
      <c r="C16" s="188" t="s">
        <v>154</v>
      </c>
      <c r="D16" s="183" t="s">
        <v>151</v>
      </c>
      <c r="E16" s="184">
        <v>1.5</v>
      </c>
      <c r="F16" s="185"/>
      <c r="G16" s="186">
        <f t="shared" si="0"/>
        <v>0</v>
      </c>
      <c r="H16" s="163"/>
      <c r="I16" s="162">
        <f t="shared" si="1"/>
        <v>0</v>
      </c>
      <c r="J16" s="163"/>
      <c r="K16" s="162">
        <f t="shared" si="2"/>
        <v>0</v>
      </c>
      <c r="L16" s="162">
        <v>21</v>
      </c>
      <c r="M16" s="162">
        <f t="shared" si="3"/>
        <v>0</v>
      </c>
      <c r="N16" s="161">
        <v>0</v>
      </c>
      <c r="O16" s="161">
        <f t="shared" si="4"/>
        <v>0</v>
      </c>
      <c r="P16" s="161">
        <v>0</v>
      </c>
      <c r="Q16" s="161">
        <f t="shared" si="5"/>
        <v>0</v>
      </c>
      <c r="R16" s="162"/>
      <c r="S16" s="162" t="s">
        <v>132</v>
      </c>
      <c r="T16" s="162" t="s">
        <v>132</v>
      </c>
      <c r="U16" s="162">
        <v>0.77</v>
      </c>
      <c r="V16" s="162">
        <f t="shared" si="6"/>
        <v>1.1599999999999999</v>
      </c>
      <c r="W16" s="162"/>
      <c r="X16" s="162" t="s">
        <v>133</v>
      </c>
      <c r="Y16" s="162" t="s">
        <v>134</v>
      </c>
      <c r="Z16" s="152"/>
      <c r="AA16" s="152"/>
      <c r="AB16" s="152"/>
      <c r="AC16" s="152"/>
      <c r="AD16" s="152"/>
      <c r="AE16" s="152"/>
      <c r="AF16" s="152"/>
      <c r="AG16" s="152" t="s">
        <v>135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81">
        <v>8</v>
      </c>
      <c r="B17" s="182" t="s">
        <v>160</v>
      </c>
      <c r="C17" s="188" t="s">
        <v>161</v>
      </c>
      <c r="D17" s="183" t="s">
        <v>151</v>
      </c>
      <c r="E17" s="184">
        <v>25</v>
      </c>
      <c r="F17" s="185"/>
      <c r="G17" s="186">
        <f t="shared" si="0"/>
        <v>0</v>
      </c>
      <c r="H17" s="163"/>
      <c r="I17" s="162">
        <f t="shared" si="1"/>
        <v>0</v>
      </c>
      <c r="J17" s="163"/>
      <c r="K17" s="162">
        <f t="shared" si="2"/>
        <v>0</v>
      </c>
      <c r="L17" s="162">
        <v>21</v>
      </c>
      <c r="M17" s="162">
        <f t="shared" si="3"/>
        <v>0</v>
      </c>
      <c r="N17" s="161">
        <v>0</v>
      </c>
      <c r="O17" s="161">
        <f t="shared" si="4"/>
        <v>0</v>
      </c>
      <c r="P17" s="161">
        <v>0</v>
      </c>
      <c r="Q17" s="161">
        <f t="shared" si="5"/>
        <v>0</v>
      </c>
      <c r="R17" s="162"/>
      <c r="S17" s="162" t="s">
        <v>132</v>
      </c>
      <c r="T17" s="162" t="s">
        <v>132</v>
      </c>
      <c r="U17" s="162">
        <v>0.35</v>
      </c>
      <c r="V17" s="162">
        <f t="shared" si="6"/>
        <v>8.75</v>
      </c>
      <c r="W17" s="162"/>
      <c r="X17" s="162" t="s">
        <v>133</v>
      </c>
      <c r="Y17" s="162" t="s">
        <v>134</v>
      </c>
      <c r="Z17" s="152"/>
      <c r="AA17" s="152"/>
      <c r="AB17" s="152"/>
      <c r="AC17" s="152"/>
      <c r="AD17" s="152"/>
      <c r="AE17" s="152"/>
      <c r="AF17" s="152"/>
      <c r="AG17" s="152" t="s">
        <v>135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1">
        <v>9</v>
      </c>
      <c r="B18" s="182" t="s">
        <v>162</v>
      </c>
      <c r="C18" s="188" t="s">
        <v>163</v>
      </c>
      <c r="D18" s="183" t="s">
        <v>151</v>
      </c>
      <c r="E18" s="184">
        <v>25</v>
      </c>
      <c r="F18" s="185"/>
      <c r="G18" s="186">
        <f t="shared" si="0"/>
        <v>0</v>
      </c>
      <c r="H18" s="163"/>
      <c r="I18" s="162">
        <f t="shared" si="1"/>
        <v>0</v>
      </c>
      <c r="J18" s="163"/>
      <c r="K18" s="162">
        <f t="shared" si="2"/>
        <v>0</v>
      </c>
      <c r="L18" s="162">
        <v>21</v>
      </c>
      <c r="M18" s="162">
        <f t="shared" si="3"/>
        <v>0</v>
      </c>
      <c r="N18" s="161">
        <v>0</v>
      </c>
      <c r="O18" s="161">
        <f t="shared" si="4"/>
        <v>0</v>
      </c>
      <c r="P18" s="161">
        <v>0</v>
      </c>
      <c r="Q18" s="161">
        <f t="shared" si="5"/>
        <v>0</v>
      </c>
      <c r="R18" s="162"/>
      <c r="S18" s="162" t="s">
        <v>132</v>
      </c>
      <c r="T18" s="162" t="s">
        <v>132</v>
      </c>
      <c r="U18" s="162">
        <v>0.14829999999999999</v>
      </c>
      <c r="V18" s="162">
        <f t="shared" si="6"/>
        <v>3.71</v>
      </c>
      <c r="W18" s="162"/>
      <c r="X18" s="162" t="s">
        <v>133</v>
      </c>
      <c r="Y18" s="162" t="s">
        <v>134</v>
      </c>
      <c r="Z18" s="152"/>
      <c r="AA18" s="152"/>
      <c r="AB18" s="152"/>
      <c r="AC18" s="152"/>
      <c r="AD18" s="152"/>
      <c r="AE18" s="152"/>
      <c r="AF18" s="152"/>
      <c r="AG18" s="152" t="s">
        <v>135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1">
        <v>10</v>
      </c>
      <c r="B19" s="182" t="s">
        <v>164</v>
      </c>
      <c r="C19" s="188" t="s">
        <v>165</v>
      </c>
      <c r="D19" s="183" t="s">
        <v>151</v>
      </c>
      <c r="E19" s="184">
        <v>2.5</v>
      </c>
      <c r="F19" s="185"/>
      <c r="G19" s="186">
        <f t="shared" si="0"/>
        <v>0</v>
      </c>
      <c r="H19" s="163"/>
      <c r="I19" s="162">
        <f t="shared" si="1"/>
        <v>0</v>
      </c>
      <c r="J19" s="163"/>
      <c r="K19" s="162">
        <f t="shared" si="2"/>
        <v>0</v>
      </c>
      <c r="L19" s="162">
        <v>21</v>
      </c>
      <c r="M19" s="162">
        <f t="shared" si="3"/>
        <v>0</v>
      </c>
      <c r="N19" s="161">
        <v>0</v>
      </c>
      <c r="O19" s="161">
        <f t="shared" si="4"/>
        <v>0</v>
      </c>
      <c r="P19" s="161">
        <v>0</v>
      </c>
      <c r="Q19" s="161">
        <f t="shared" si="5"/>
        <v>0</v>
      </c>
      <c r="R19" s="162"/>
      <c r="S19" s="162" t="s">
        <v>132</v>
      </c>
      <c r="T19" s="162" t="s">
        <v>132</v>
      </c>
      <c r="U19" s="162">
        <v>0.53</v>
      </c>
      <c r="V19" s="162">
        <f t="shared" si="6"/>
        <v>1.33</v>
      </c>
      <c r="W19" s="162"/>
      <c r="X19" s="162" t="s">
        <v>133</v>
      </c>
      <c r="Y19" s="162" t="s">
        <v>134</v>
      </c>
      <c r="Z19" s="152"/>
      <c r="AA19" s="152"/>
      <c r="AB19" s="152"/>
      <c r="AC19" s="152"/>
      <c r="AD19" s="152"/>
      <c r="AE19" s="152"/>
      <c r="AF19" s="152"/>
      <c r="AG19" s="152" t="s">
        <v>135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1">
        <v>11</v>
      </c>
      <c r="B20" s="182" t="s">
        <v>166</v>
      </c>
      <c r="C20" s="188" t="s">
        <v>167</v>
      </c>
      <c r="D20" s="183" t="s">
        <v>151</v>
      </c>
      <c r="E20" s="184">
        <v>0.25</v>
      </c>
      <c r="F20" s="185"/>
      <c r="G20" s="186">
        <f t="shared" si="0"/>
        <v>0</v>
      </c>
      <c r="H20" s="163"/>
      <c r="I20" s="162">
        <f t="shared" si="1"/>
        <v>0</v>
      </c>
      <c r="J20" s="163"/>
      <c r="K20" s="162">
        <f t="shared" si="2"/>
        <v>0</v>
      </c>
      <c r="L20" s="162">
        <v>21</v>
      </c>
      <c r="M20" s="162">
        <f t="shared" si="3"/>
        <v>0</v>
      </c>
      <c r="N20" s="161">
        <v>0</v>
      </c>
      <c r="O20" s="161">
        <f t="shared" si="4"/>
        <v>0</v>
      </c>
      <c r="P20" s="161">
        <v>0</v>
      </c>
      <c r="Q20" s="161">
        <f t="shared" si="5"/>
        <v>0</v>
      </c>
      <c r="R20" s="162"/>
      <c r="S20" s="162" t="s">
        <v>132</v>
      </c>
      <c r="T20" s="162" t="s">
        <v>132</v>
      </c>
      <c r="U20" s="162">
        <v>7.5220000000000002</v>
      </c>
      <c r="V20" s="162">
        <f t="shared" si="6"/>
        <v>1.88</v>
      </c>
      <c r="W20" s="162"/>
      <c r="X20" s="162" t="s">
        <v>133</v>
      </c>
      <c r="Y20" s="162" t="s">
        <v>134</v>
      </c>
      <c r="Z20" s="152"/>
      <c r="AA20" s="152"/>
      <c r="AB20" s="152"/>
      <c r="AC20" s="152"/>
      <c r="AD20" s="152"/>
      <c r="AE20" s="152"/>
      <c r="AF20" s="152"/>
      <c r="AG20" s="152" t="s">
        <v>135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1">
        <v>12</v>
      </c>
      <c r="B21" s="182" t="s">
        <v>177</v>
      </c>
      <c r="C21" s="188" t="s">
        <v>178</v>
      </c>
      <c r="D21" s="183" t="s">
        <v>151</v>
      </c>
      <c r="E21" s="184">
        <v>5</v>
      </c>
      <c r="F21" s="185"/>
      <c r="G21" s="186">
        <f t="shared" si="0"/>
        <v>0</v>
      </c>
      <c r="H21" s="163"/>
      <c r="I21" s="162">
        <f t="shared" si="1"/>
        <v>0</v>
      </c>
      <c r="J21" s="163"/>
      <c r="K21" s="162">
        <f t="shared" si="2"/>
        <v>0</v>
      </c>
      <c r="L21" s="162">
        <v>21</v>
      </c>
      <c r="M21" s="162">
        <f t="shared" si="3"/>
        <v>0</v>
      </c>
      <c r="N21" s="161">
        <v>0</v>
      </c>
      <c r="O21" s="161">
        <f t="shared" si="4"/>
        <v>0</v>
      </c>
      <c r="P21" s="161">
        <v>0</v>
      </c>
      <c r="Q21" s="161">
        <f t="shared" si="5"/>
        <v>0</v>
      </c>
      <c r="R21" s="162"/>
      <c r="S21" s="162" t="s">
        <v>132</v>
      </c>
      <c r="T21" s="162" t="s">
        <v>132</v>
      </c>
      <c r="U21" s="162">
        <v>0.2</v>
      </c>
      <c r="V21" s="162">
        <f t="shared" si="6"/>
        <v>1</v>
      </c>
      <c r="W21" s="162"/>
      <c r="X21" s="162" t="s">
        <v>133</v>
      </c>
      <c r="Y21" s="162" t="s">
        <v>134</v>
      </c>
      <c r="Z21" s="152"/>
      <c r="AA21" s="152"/>
      <c r="AB21" s="152"/>
      <c r="AC21" s="152"/>
      <c r="AD21" s="152"/>
      <c r="AE21" s="152"/>
      <c r="AF21" s="152"/>
      <c r="AG21" s="152" t="s">
        <v>135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81">
        <v>13</v>
      </c>
      <c r="B22" s="182" t="s">
        <v>191</v>
      </c>
      <c r="C22" s="188" t="s">
        <v>192</v>
      </c>
      <c r="D22" s="183" t="s">
        <v>193</v>
      </c>
      <c r="E22" s="184">
        <v>27.5</v>
      </c>
      <c r="F22" s="185"/>
      <c r="G22" s="186">
        <f t="shared" si="0"/>
        <v>0</v>
      </c>
      <c r="H22" s="163"/>
      <c r="I22" s="162">
        <f t="shared" si="1"/>
        <v>0</v>
      </c>
      <c r="J22" s="163"/>
      <c r="K22" s="162">
        <f t="shared" si="2"/>
        <v>0</v>
      </c>
      <c r="L22" s="162">
        <v>21</v>
      </c>
      <c r="M22" s="162">
        <f t="shared" si="3"/>
        <v>0</v>
      </c>
      <c r="N22" s="161">
        <v>0</v>
      </c>
      <c r="O22" s="161">
        <f t="shared" si="4"/>
        <v>0</v>
      </c>
      <c r="P22" s="161">
        <v>0</v>
      </c>
      <c r="Q22" s="161">
        <f t="shared" si="5"/>
        <v>0</v>
      </c>
      <c r="R22" s="162"/>
      <c r="S22" s="162" t="s">
        <v>194</v>
      </c>
      <c r="T22" s="162" t="s">
        <v>195</v>
      </c>
      <c r="U22" s="162">
        <v>0</v>
      </c>
      <c r="V22" s="162">
        <f t="shared" si="6"/>
        <v>0</v>
      </c>
      <c r="W22" s="162"/>
      <c r="X22" s="162" t="s">
        <v>133</v>
      </c>
      <c r="Y22" s="162" t="s">
        <v>134</v>
      </c>
      <c r="Z22" s="152"/>
      <c r="AA22" s="152"/>
      <c r="AB22" s="152"/>
      <c r="AC22" s="152"/>
      <c r="AD22" s="152"/>
      <c r="AE22" s="152"/>
      <c r="AF22" s="152"/>
      <c r="AG22" s="152" t="s">
        <v>135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1">
        <v>14</v>
      </c>
      <c r="B23" s="182" t="s">
        <v>203</v>
      </c>
      <c r="C23" s="188" t="s">
        <v>204</v>
      </c>
      <c r="D23" s="183" t="s">
        <v>205</v>
      </c>
      <c r="E23" s="184">
        <v>9</v>
      </c>
      <c r="F23" s="185"/>
      <c r="G23" s="186">
        <f t="shared" si="0"/>
        <v>0</v>
      </c>
      <c r="H23" s="163"/>
      <c r="I23" s="162">
        <f t="shared" si="1"/>
        <v>0</v>
      </c>
      <c r="J23" s="163"/>
      <c r="K23" s="162">
        <f t="shared" si="2"/>
        <v>0</v>
      </c>
      <c r="L23" s="162">
        <v>21</v>
      </c>
      <c r="M23" s="162">
        <f t="shared" si="3"/>
        <v>0</v>
      </c>
      <c r="N23" s="161">
        <v>1</v>
      </c>
      <c r="O23" s="161">
        <f t="shared" si="4"/>
        <v>9</v>
      </c>
      <c r="P23" s="161">
        <v>0</v>
      </c>
      <c r="Q23" s="161">
        <f t="shared" si="5"/>
        <v>0</v>
      </c>
      <c r="R23" s="162" t="s">
        <v>199</v>
      </c>
      <c r="S23" s="162" t="s">
        <v>206</v>
      </c>
      <c r="T23" s="162" t="s">
        <v>206</v>
      </c>
      <c r="U23" s="162">
        <v>0</v>
      </c>
      <c r="V23" s="162">
        <f t="shared" si="6"/>
        <v>0</v>
      </c>
      <c r="W23" s="162"/>
      <c r="X23" s="162" t="s">
        <v>200</v>
      </c>
      <c r="Y23" s="162" t="s">
        <v>134</v>
      </c>
      <c r="Z23" s="152"/>
      <c r="AA23" s="152"/>
      <c r="AB23" s="152"/>
      <c r="AC23" s="152"/>
      <c r="AD23" s="152"/>
      <c r="AE23" s="152"/>
      <c r="AF23" s="152"/>
      <c r="AG23" s="152" t="s">
        <v>201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8" t="s">
        <v>127</v>
      </c>
      <c r="B24" s="169" t="s">
        <v>55</v>
      </c>
      <c r="C24" s="187" t="s">
        <v>75</v>
      </c>
      <c r="D24" s="170"/>
      <c r="E24" s="171"/>
      <c r="F24" s="172"/>
      <c r="G24" s="173">
        <f>SUMIF(AG25:AG27,"&lt;&gt;NOR",G25:G27)</f>
        <v>0</v>
      </c>
      <c r="H24" s="167"/>
      <c r="I24" s="167">
        <f>SUM(I25:I27)</f>
        <v>0</v>
      </c>
      <c r="J24" s="167"/>
      <c r="K24" s="167">
        <f>SUM(K25:K27)</f>
        <v>0</v>
      </c>
      <c r="L24" s="167"/>
      <c r="M24" s="167">
        <f>SUM(M25:M27)</f>
        <v>0</v>
      </c>
      <c r="N24" s="166"/>
      <c r="O24" s="166">
        <f>SUM(O25:O27)</f>
        <v>0.24</v>
      </c>
      <c r="P24" s="166"/>
      <c r="Q24" s="166">
        <f>SUM(Q25:Q27)</f>
        <v>0</v>
      </c>
      <c r="R24" s="167"/>
      <c r="S24" s="167"/>
      <c r="T24" s="167"/>
      <c r="U24" s="167"/>
      <c r="V24" s="167">
        <f>SUM(V25:V27)</f>
        <v>11.96</v>
      </c>
      <c r="W24" s="167"/>
      <c r="X24" s="167"/>
      <c r="Y24" s="167"/>
      <c r="AG24" t="s">
        <v>128</v>
      </c>
    </row>
    <row r="25" spans="1:60" outlineLevel="1" x14ac:dyDescent="0.2">
      <c r="A25" s="175">
        <v>15</v>
      </c>
      <c r="B25" s="176" t="s">
        <v>291</v>
      </c>
      <c r="C25" s="189" t="s">
        <v>292</v>
      </c>
      <c r="D25" s="177" t="s">
        <v>170</v>
      </c>
      <c r="E25" s="178">
        <v>6.23</v>
      </c>
      <c r="F25" s="179"/>
      <c r="G25" s="180">
        <f>ROUND(E25*F25,2)</f>
        <v>0</v>
      </c>
      <c r="H25" s="163"/>
      <c r="I25" s="162">
        <f>ROUND(E25*H25,2)</f>
        <v>0</v>
      </c>
      <c r="J25" s="163"/>
      <c r="K25" s="162">
        <f>ROUND(E25*J25,2)</f>
        <v>0</v>
      </c>
      <c r="L25" s="162">
        <v>21</v>
      </c>
      <c r="M25" s="162">
        <f>G25*(1+L25/100)</f>
        <v>0</v>
      </c>
      <c r="N25" s="161">
        <v>3.9190000000000003E-2</v>
      </c>
      <c r="O25" s="161">
        <f>ROUND(E25*N25,2)</f>
        <v>0.24</v>
      </c>
      <c r="P25" s="161">
        <v>0</v>
      </c>
      <c r="Q25" s="161">
        <f>ROUND(E25*P25,2)</f>
        <v>0</v>
      </c>
      <c r="R25" s="162"/>
      <c r="S25" s="162" t="s">
        <v>132</v>
      </c>
      <c r="T25" s="162" t="s">
        <v>132</v>
      </c>
      <c r="U25" s="162">
        <v>1.6</v>
      </c>
      <c r="V25" s="162">
        <f>ROUND(E25*U25,2)</f>
        <v>9.9700000000000006</v>
      </c>
      <c r="W25" s="162"/>
      <c r="X25" s="162" t="s">
        <v>133</v>
      </c>
      <c r="Y25" s="162" t="s">
        <v>134</v>
      </c>
      <c r="Z25" s="152"/>
      <c r="AA25" s="152"/>
      <c r="AB25" s="152"/>
      <c r="AC25" s="152"/>
      <c r="AD25" s="152"/>
      <c r="AE25" s="152"/>
      <c r="AF25" s="152"/>
      <c r="AG25" s="152" t="s">
        <v>135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190" t="s">
        <v>293</v>
      </c>
      <c r="D26" s="164"/>
      <c r="E26" s="165">
        <v>6.23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143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1">
        <v>16</v>
      </c>
      <c r="B27" s="182" t="s">
        <v>294</v>
      </c>
      <c r="C27" s="188" t="s">
        <v>295</v>
      </c>
      <c r="D27" s="183" t="s">
        <v>170</v>
      </c>
      <c r="E27" s="184">
        <v>6.23</v>
      </c>
      <c r="F27" s="185"/>
      <c r="G27" s="186">
        <f>ROUND(E27*F27,2)</f>
        <v>0</v>
      </c>
      <c r="H27" s="163"/>
      <c r="I27" s="162">
        <f>ROUND(E27*H27,2)</f>
        <v>0</v>
      </c>
      <c r="J27" s="163"/>
      <c r="K27" s="162">
        <f>ROUND(E27*J27,2)</f>
        <v>0</v>
      </c>
      <c r="L27" s="162">
        <v>21</v>
      </c>
      <c r="M27" s="162">
        <f>G27*(1+L27/100)</f>
        <v>0</v>
      </c>
      <c r="N27" s="161">
        <v>0</v>
      </c>
      <c r="O27" s="161">
        <f>ROUND(E27*N27,2)</f>
        <v>0</v>
      </c>
      <c r="P27" s="161">
        <v>0</v>
      </c>
      <c r="Q27" s="161">
        <f>ROUND(E27*P27,2)</f>
        <v>0</v>
      </c>
      <c r="R27" s="162"/>
      <c r="S27" s="162" t="s">
        <v>132</v>
      </c>
      <c r="T27" s="162" t="s">
        <v>132</v>
      </c>
      <c r="U27" s="162">
        <v>0.32</v>
      </c>
      <c r="V27" s="162">
        <f>ROUND(E27*U27,2)</f>
        <v>1.99</v>
      </c>
      <c r="W27" s="162"/>
      <c r="X27" s="162" t="s">
        <v>133</v>
      </c>
      <c r="Y27" s="162" t="s">
        <v>134</v>
      </c>
      <c r="Z27" s="152"/>
      <c r="AA27" s="152"/>
      <c r="AB27" s="152"/>
      <c r="AC27" s="152"/>
      <c r="AD27" s="152"/>
      <c r="AE27" s="152"/>
      <c r="AF27" s="152"/>
      <c r="AG27" s="152" t="s">
        <v>135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x14ac:dyDescent="0.2">
      <c r="A28" s="168" t="s">
        <v>127</v>
      </c>
      <c r="B28" s="169" t="s">
        <v>57</v>
      </c>
      <c r="C28" s="187" t="s">
        <v>76</v>
      </c>
      <c r="D28" s="170"/>
      <c r="E28" s="171"/>
      <c r="F28" s="172"/>
      <c r="G28" s="173">
        <f>SUMIF(AG29:AG29,"&lt;&gt;NOR",G29:G29)</f>
        <v>0</v>
      </c>
      <c r="H28" s="167"/>
      <c r="I28" s="167">
        <f>SUM(I29:I29)</f>
        <v>0</v>
      </c>
      <c r="J28" s="167"/>
      <c r="K28" s="167">
        <f>SUM(K29:K29)</f>
        <v>0</v>
      </c>
      <c r="L28" s="167"/>
      <c r="M28" s="167">
        <f>SUM(M29:M29)</f>
        <v>0</v>
      </c>
      <c r="N28" s="166"/>
      <c r="O28" s="166">
        <f>SUM(O29:O29)</f>
        <v>0</v>
      </c>
      <c r="P28" s="166"/>
      <c r="Q28" s="166">
        <f>SUM(Q29:Q29)</f>
        <v>0</v>
      </c>
      <c r="R28" s="167"/>
      <c r="S28" s="167"/>
      <c r="T28" s="167"/>
      <c r="U28" s="167"/>
      <c r="V28" s="167">
        <f>SUM(V29:V29)</f>
        <v>18.25</v>
      </c>
      <c r="W28" s="167"/>
      <c r="X28" s="167"/>
      <c r="Y28" s="167"/>
      <c r="AG28" t="s">
        <v>128</v>
      </c>
    </row>
    <row r="29" spans="1:60" outlineLevel="1" x14ac:dyDescent="0.2">
      <c r="A29" s="181">
        <v>17</v>
      </c>
      <c r="B29" s="182" t="s">
        <v>296</v>
      </c>
      <c r="C29" s="188" t="s">
        <v>297</v>
      </c>
      <c r="D29" s="183" t="s">
        <v>138</v>
      </c>
      <c r="E29" s="184">
        <v>62.3</v>
      </c>
      <c r="F29" s="185"/>
      <c r="G29" s="186">
        <f>ROUND(E29*F29,2)</f>
        <v>0</v>
      </c>
      <c r="H29" s="163"/>
      <c r="I29" s="162">
        <f>ROUND(E29*H29,2)</f>
        <v>0</v>
      </c>
      <c r="J29" s="163"/>
      <c r="K29" s="162">
        <f>ROUND(E29*J29,2)</f>
        <v>0</v>
      </c>
      <c r="L29" s="162">
        <v>21</v>
      </c>
      <c r="M29" s="162">
        <f>G29*(1+L29/100)</f>
        <v>0</v>
      </c>
      <c r="N29" s="161">
        <v>0</v>
      </c>
      <c r="O29" s="161">
        <f>ROUND(E29*N29,2)</f>
        <v>0</v>
      </c>
      <c r="P29" s="161">
        <v>0</v>
      </c>
      <c r="Q29" s="161">
        <f>ROUND(E29*P29,2)</f>
        <v>0</v>
      </c>
      <c r="R29" s="162"/>
      <c r="S29" s="162" t="s">
        <v>132</v>
      </c>
      <c r="T29" s="162" t="s">
        <v>132</v>
      </c>
      <c r="U29" s="162">
        <v>0.29299999999999998</v>
      </c>
      <c r="V29" s="162">
        <f>ROUND(E29*U29,2)</f>
        <v>18.25</v>
      </c>
      <c r="W29" s="162"/>
      <c r="X29" s="162" t="s">
        <v>133</v>
      </c>
      <c r="Y29" s="162" t="s">
        <v>134</v>
      </c>
      <c r="Z29" s="152"/>
      <c r="AA29" s="152"/>
      <c r="AB29" s="152"/>
      <c r="AC29" s="152"/>
      <c r="AD29" s="152"/>
      <c r="AE29" s="152"/>
      <c r="AF29" s="152"/>
      <c r="AG29" s="152" t="s">
        <v>135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x14ac:dyDescent="0.2">
      <c r="A30" s="168" t="s">
        <v>127</v>
      </c>
      <c r="B30" s="169" t="s">
        <v>77</v>
      </c>
      <c r="C30" s="187" t="s">
        <v>78</v>
      </c>
      <c r="D30" s="170"/>
      <c r="E30" s="171"/>
      <c r="F30" s="172"/>
      <c r="G30" s="173">
        <f>SUMIF(AG31:AG36,"&lt;&gt;NOR",G31:G36)</f>
        <v>0</v>
      </c>
      <c r="H30" s="167"/>
      <c r="I30" s="167">
        <f>SUM(I31:I36)</f>
        <v>0</v>
      </c>
      <c r="J30" s="167"/>
      <c r="K30" s="167">
        <f>SUM(K31:K36)</f>
        <v>0</v>
      </c>
      <c r="L30" s="167"/>
      <c r="M30" s="167">
        <f>SUM(M31:M36)</f>
        <v>0</v>
      </c>
      <c r="N30" s="166"/>
      <c r="O30" s="166">
        <f>SUM(O31:O36)</f>
        <v>12.309999999999999</v>
      </c>
      <c r="P30" s="166"/>
      <c r="Q30" s="166">
        <f>SUM(Q31:Q36)</f>
        <v>0</v>
      </c>
      <c r="R30" s="167"/>
      <c r="S30" s="167"/>
      <c r="T30" s="167"/>
      <c r="U30" s="167"/>
      <c r="V30" s="167">
        <f>SUM(V31:V36)</f>
        <v>79.47</v>
      </c>
      <c r="W30" s="167"/>
      <c r="X30" s="167"/>
      <c r="Y30" s="167"/>
      <c r="AG30" t="s">
        <v>128</v>
      </c>
    </row>
    <row r="31" spans="1:60" outlineLevel="1" x14ac:dyDescent="0.2">
      <c r="A31" s="181">
        <v>18</v>
      </c>
      <c r="B31" s="182" t="s">
        <v>214</v>
      </c>
      <c r="C31" s="188" t="s">
        <v>215</v>
      </c>
      <c r="D31" s="183" t="s">
        <v>151</v>
      </c>
      <c r="E31" s="184">
        <v>1.35</v>
      </c>
      <c r="F31" s="185"/>
      <c r="G31" s="186">
        <f>ROUND(E31*F31,2)</f>
        <v>0</v>
      </c>
      <c r="H31" s="163"/>
      <c r="I31" s="162">
        <f>ROUND(E31*H31,2)</f>
        <v>0</v>
      </c>
      <c r="J31" s="163"/>
      <c r="K31" s="162">
        <f>ROUND(E31*J31,2)</f>
        <v>0</v>
      </c>
      <c r="L31" s="162">
        <v>21</v>
      </c>
      <c r="M31" s="162">
        <f>G31*(1+L31/100)</f>
        <v>0</v>
      </c>
      <c r="N31" s="161">
        <v>1.7034</v>
      </c>
      <c r="O31" s="161">
        <f>ROUND(E31*N31,2)</f>
        <v>2.2999999999999998</v>
      </c>
      <c r="P31" s="161">
        <v>0</v>
      </c>
      <c r="Q31" s="161">
        <f>ROUND(E31*P31,2)</f>
        <v>0</v>
      </c>
      <c r="R31" s="162"/>
      <c r="S31" s="162" t="s">
        <v>132</v>
      </c>
      <c r="T31" s="162" t="s">
        <v>132</v>
      </c>
      <c r="U31" s="162">
        <v>1.3029999999999999</v>
      </c>
      <c r="V31" s="162">
        <f>ROUND(E31*U31,2)</f>
        <v>1.76</v>
      </c>
      <c r="W31" s="162"/>
      <c r="X31" s="162" t="s">
        <v>133</v>
      </c>
      <c r="Y31" s="162" t="s">
        <v>134</v>
      </c>
      <c r="Z31" s="152"/>
      <c r="AA31" s="152"/>
      <c r="AB31" s="152"/>
      <c r="AC31" s="152"/>
      <c r="AD31" s="152"/>
      <c r="AE31" s="152"/>
      <c r="AF31" s="152"/>
      <c r="AG31" s="152" t="s">
        <v>135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81">
        <v>19</v>
      </c>
      <c r="B32" s="182" t="s">
        <v>298</v>
      </c>
      <c r="C32" s="188" t="s">
        <v>299</v>
      </c>
      <c r="D32" s="183" t="s">
        <v>151</v>
      </c>
      <c r="E32" s="184">
        <v>0.9</v>
      </c>
      <c r="F32" s="185"/>
      <c r="G32" s="186">
        <f>ROUND(E32*F32,2)</f>
        <v>0</v>
      </c>
      <c r="H32" s="163"/>
      <c r="I32" s="162">
        <f>ROUND(E32*H32,2)</f>
        <v>0</v>
      </c>
      <c r="J32" s="163"/>
      <c r="K32" s="162">
        <f>ROUND(E32*J32,2)</f>
        <v>0</v>
      </c>
      <c r="L32" s="162">
        <v>21</v>
      </c>
      <c r="M32" s="162">
        <f>G32*(1+L32/100)</f>
        <v>0</v>
      </c>
      <c r="N32" s="161">
        <v>1.8907700000000001</v>
      </c>
      <c r="O32" s="161">
        <f>ROUND(E32*N32,2)</f>
        <v>1.7</v>
      </c>
      <c r="P32" s="161">
        <v>0</v>
      </c>
      <c r="Q32" s="161">
        <f>ROUND(E32*P32,2)</f>
        <v>0</v>
      </c>
      <c r="R32" s="162"/>
      <c r="S32" s="162" t="s">
        <v>132</v>
      </c>
      <c r="T32" s="162" t="s">
        <v>132</v>
      </c>
      <c r="U32" s="162">
        <v>1.6950000000000001</v>
      </c>
      <c r="V32" s="162">
        <f>ROUND(E32*U32,2)</f>
        <v>1.53</v>
      </c>
      <c r="W32" s="162"/>
      <c r="X32" s="162" t="s">
        <v>133</v>
      </c>
      <c r="Y32" s="162" t="s">
        <v>134</v>
      </c>
      <c r="Z32" s="152"/>
      <c r="AA32" s="152"/>
      <c r="AB32" s="152"/>
      <c r="AC32" s="152"/>
      <c r="AD32" s="152"/>
      <c r="AE32" s="152"/>
      <c r="AF32" s="152"/>
      <c r="AG32" s="152" t="s">
        <v>135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5">
        <v>20</v>
      </c>
      <c r="B33" s="176" t="s">
        <v>300</v>
      </c>
      <c r="C33" s="189" t="s">
        <v>301</v>
      </c>
      <c r="D33" s="177" t="s">
        <v>170</v>
      </c>
      <c r="E33" s="178">
        <v>64.3</v>
      </c>
      <c r="F33" s="179"/>
      <c r="G33" s="180">
        <f>ROUND(E33*F33,2)</f>
        <v>0</v>
      </c>
      <c r="H33" s="163"/>
      <c r="I33" s="162">
        <f>ROUND(E33*H33,2)</f>
        <v>0</v>
      </c>
      <c r="J33" s="163"/>
      <c r="K33" s="162">
        <f>ROUND(E33*J33,2)</f>
        <v>0</v>
      </c>
      <c r="L33" s="162">
        <v>21</v>
      </c>
      <c r="M33" s="162">
        <f>G33*(1+L33/100)</f>
        <v>0</v>
      </c>
      <c r="N33" s="161">
        <v>4.3800000000000002E-3</v>
      </c>
      <c r="O33" s="161">
        <f>ROUND(E33*N33,2)</f>
        <v>0.28000000000000003</v>
      </c>
      <c r="P33" s="161">
        <v>0</v>
      </c>
      <c r="Q33" s="161">
        <f>ROUND(E33*P33,2)</f>
        <v>0</v>
      </c>
      <c r="R33" s="162"/>
      <c r="S33" s="162" t="s">
        <v>132</v>
      </c>
      <c r="T33" s="162" t="s">
        <v>132</v>
      </c>
      <c r="U33" s="162">
        <v>0.82099999999999995</v>
      </c>
      <c r="V33" s="162">
        <f>ROUND(E33*U33,2)</f>
        <v>52.79</v>
      </c>
      <c r="W33" s="162"/>
      <c r="X33" s="162" t="s">
        <v>133</v>
      </c>
      <c r="Y33" s="162" t="s">
        <v>134</v>
      </c>
      <c r="Z33" s="152"/>
      <c r="AA33" s="152"/>
      <c r="AB33" s="152"/>
      <c r="AC33" s="152"/>
      <c r="AD33" s="152"/>
      <c r="AE33" s="152"/>
      <c r="AF33" s="152"/>
      <c r="AG33" s="152" t="s">
        <v>135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0" t="s">
        <v>302</v>
      </c>
      <c r="D34" s="164"/>
      <c r="E34" s="165">
        <v>64.3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143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1">
        <v>21</v>
      </c>
      <c r="B35" s="182" t="s">
        <v>303</v>
      </c>
      <c r="C35" s="188" t="s">
        <v>304</v>
      </c>
      <c r="D35" s="183" t="s">
        <v>170</v>
      </c>
      <c r="E35" s="184">
        <v>64.3</v>
      </c>
      <c r="F35" s="185"/>
      <c r="G35" s="186">
        <f>ROUND(E35*F35,2)</f>
        <v>0</v>
      </c>
      <c r="H35" s="163"/>
      <c r="I35" s="162">
        <f>ROUND(E35*H35,2)</f>
        <v>0</v>
      </c>
      <c r="J35" s="163"/>
      <c r="K35" s="162">
        <f>ROUND(E35*J35,2)</f>
        <v>0</v>
      </c>
      <c r="L35" s="162">
        <v>21</v>
      </c>
      <c r="M35" s="162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2"/>
      <c r="S35" s="162" t="s">
        <v>132</v>
      </c>
      <c r="T35" s="162" t="s">
        <v>132</v>
      </c>
      <c r="U35" s="162">
        <v>0.105</v>
      </c>
      <c r="V35" s="162">
        <f>ROUND(E35*U35,2)</f>
        <v>6.75</v>
      </c>
      <c r="W35" s="162"/>
      <c r="X35" s="162" t="s">
        <v>133</v>
      </c>
      <c r="Y35" s="162" t="s">
        <v>134</v>
      </c>
      <c r="Z35" s="152"/>
      <c r="AA35" s="152"/>
      <c r="AB35" s="152"/>
      <c r="AC35" s="152"/>
      <c r="AD35" s="152"/>
      <c r="AE35" s="152"/>
      <c r="AF35" s="152"/>
      <c r="AG35" s="152" t="s">
        <v>135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1">
        <v>22</v>
      </c>
      <c r="B36" s="182" t="s">
        <v>219</v>
      </c>
      <c r="C36" s="188" t="s">
        <v>220</v>
      </c>
      <c r="D36" s="183" t="s">
        <v>170</v>
      </c>
      <c r="E36" s="184">
        <v>10</v>
      </c>
      <c r="F36" s="185"/>
      <c r="G36" s="186">
        <f>ROUND(E36*F36,2)</f>
        <v>0</v>
      </c>
      <c r="H36" s="163"/>
      <c r="I36" s="162">
        <f>ROUND(E36*H36,2)</f>
        <v>0</v>
      </c>
      <c r="J36" s="163"/>
      <c r="K36" s="162">
        <f>ROUND(E36*J36,2)</f>
        <v>0</v>
      </c>
      <c r="L36" s="162">
        <v>21</v>
      </c>
      <c r="M36" s="162">
        <f>G36*(1+L36/100)</f>
        <v>0</v>
      </c>
      <c r="N36" s="161">
        <v>0.80315000000000003</v>
      </c>
      <c r="O36" s="161">
        <f>ROUND(E36*N36,2)</f>
        <v>8.0299999999999994</v>
      </c>
      <c r="P36" s="161">
        <v>0</v>
      </c>
      <c r="Q36" s="161">
        <f>ROUND(E36*P36,2)</f>
        <v>0</v>
      </c>
      <c r="R36" s="162"/>
      <c r="S36" s="162" t="s">
        <v>132</v>
      </c>
      <c r="T36" s="162" t="s">
        <v>132</v>
      </c>
      <c r="U36" s="162">
        <v>1.6639999999999999</v>
      </c>
      <c r="V36" s="162">
        <f>ROUND(E36*U36,2)</f>
        <v>16.64</v>
      </c>
      <c r="W36" s="162"/>
      <c r="X36" s="162" t="s">
        <v>133</v>
      </c>
      <c r="Y36" s="162" t="s">
        <v>134</v>
      </c>
      <c r="Z36" s="152"/>
      <c r="AA36" s="152"/>
      <c r="AB36" s="152"/>
      <c r="AC36" s="152"/>
      <c r="AD36" s="152"/>
      <c r="AE36" s="152"/>
      <c r="AF36" s="152"/>
      <c r="AG36" s="152" t="s">
        <v>135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68" t="s">
        <v>127</v>
      </c>
      <c r="B37" s="169" t="s">
        <v>79</v>
      </c>
      <c r="C37" s="187" t="s">
        <v>80</v>
      </c>
      <c r="D37" s="170"/>
      <c r="E37" s="171"/>
      <c r="F37" s="172"/>
      <c r="G37" s="173">
        <f>SUMIF(AG38:AG38,"&lt;&gt;NOR",G38:G38)</f>
        <v>0</v>
      </c>
      <c r="H37" s="167"/>
      <c r="I37" s="167">
        <f>SUM(I38:I38)</f>
        <v>0</v>
      </c>
      <c r="J37" s="167"/>
      <c r="K37" s="167">
        <f>SUM(K38:K38)</f>
        <v>0</v>
      </c>
      <c r="L37" s="167"/>
      <c r="M37" s="167">
        <f>SUM(M38:M38)</f>
        <v>0</v>
      </c>
      <c r="N37" s="166"/>
      <c r="O37" s="166">
        <f>SUM(O38:O38)</f>
        <v>3.54</v>
      </c>
      <c r="P37" s="166"/>
      <c r="Q37" s="166">
        <f>SUM(Q38:Q38)</f>
        <v>0</v>
      </c>
      <c r="R37" s="167"/>
      <c r="S37" s="167"/>
      <c r="T37" s="167"/>
      <c r="U37" s="167"/>
      <c r="V37" s="167">
        <f>SUM(V38:V38)</f>
        <v>17.920000000000002</v>
      </c>
      <c r="W37" s="167"/>
      <c r="X37" s="167"/>
      <c r="Y37" s="167"/>
      <c r="AG37" t="s">
        <v>128</v>
      </c>
    </row>
    <row r="38" spans="1:60" outlineLevel="1" x14ac:dyDescent="0.2">
      <c r="A38" s="181">
        <v>23</v>
      </c>
      <c r="B38" s="182" t="s">
        <v>305</v>
      </c>
      <c r="C38" s="188" t="s">
        <v>306</v>
      </c>
      <c r="D38" s="183" t="s">
        <v>151</v>
      </c>
      <c r="E38" s="184">
        <v>1.2</v>
      </c>
      <c r="F38" s="185"/>
      <c r="G38" s="186">
        <f>ROUND(E38*F38,2)</f>
        <v>0</v>
      </c>
      <c r="H38" s="163"/>
      <c r="I38" s="162">
        <f>ROUND(E38*H38,2)</f>
        <v>0</v>
      </c>
      <c r="J38" s="163"/>
      <c r="K38" s="162">
        <f>ROUND(E38*J38,2)</f>
        <v>0</v>
      </c>
      <c r="L38" s="162">
        <v>21</v>
      </c>
      <c r="M38" s="162">
        <f>G38*(1+L38/100)</f>
        <v>0</v>
      </c>
      <c r="N38" s="161">
        <v>2.9460500000000001</v>
      </c>
      <c r="O38" s="161">
        <f>ROUND(E38*N38,2)</f>
        <v>3.54</v>
      </c>
      <c r="P38" s="161">
        <v>0</v>
      </c>
      <c r="Q38" s="161">
        <f>ROUND(E38*P38,2)</f>
        <v>0</v>
      </c>
      <c r="R38" s="162"/>
      <c r="S38" s="162" t="s">
        <v>132</v>
      </c>
      <c r="T38" s="162" t="s">
        <v>132</v>
      </c>
      <c r="U38" s="162">
        <v>14.93</v>
      </c>
      <c r="V38" s="162">
        <f>ROUND(E38*U38,2)</f>
        <v>17.920000000000002</v>
      </c>
      <c r="W38" s="162"/>
      <c r="X38" s="162" t="s">
        <v>133</v>
      </c>
      <c r="Y38" s="162" t="s">
        <v>134</v>
      </c>
      <c r="Z38" s="152"/>
      <c r="AA38" s="152"/>
      <c r="AB38" s="152"/>
      <c r="AC38" s="152"/>
      <c r="AD38" s="152"/>
      <c r="AE38" s="152"/>
      <c r="AF38" s="152"/>
      <c r="AG38" s="152" t="s">
        <v>135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68" t="s">
        <v>127</v>
      </c>
      <c r="B39" s="169" t="s">
        <v>81</v>
      </c>
      <c r="C39" s="187" t="s">
        <v>82</v>
      </c>
      <c r="D39" s="170"/>
      <c r="E39" s="171"/>
      <c r="F39" s="172"/>
      <c r="G39" s="173">
        <f>SUMIF(AG40:AG40,"&lt;&gt;NOR",G40:G40)</f>
        <v>0</v>
      </c>
      <c r="H39" s="167"/>
      <c r="I39" s="167">
        <f>SUM(I40:I40)</f>
        <v>0</v>
      </c>
      <c r="J39" s="167"/>
      <c r="K39" s="167">
        <f>SUM(K40:K40)</f>
        <v>0</v>
      </c>
      <c r="L39" s="167"/>
      <c r="M39" s="167">
        <f>SUM(M40:M40)</f>
        <v>0</v>
      </c>
      <c r="N39" s="166"/>
      <c r="O39" s="166">
        <f>SUM(O40:O40)</f>
        <v>1.55</v>
      </c>
      <c r="P39" s="166"/>
      <c r="Q39" s="166">
        <f>SUM(Q40:Q40)</f>
        <v>0</v>
      </c>
      <c r="R39" s="167"/>
      <c r="S39" s="167"/>
      <c r="T39" s="167"/>
      <c r="U39" s="167"/>
      <c r="V39" s="167">
        <f>SUM(V40:V40)</f>
        <v>87.36</v>
      </c>
      <c r="W39" s="167"/>
      <c r="X39" s="167"/>
      <c r="Y39" s="167"/>
      <c r="AG39" t="s">
        <v>128</v>
      </c>
    </row>
    <row r="40" spans="1:60" ht="22.5" outlineLevel="1" x14ac:dyDescent="0.2">
      <c r="A40" s="181">
        <v>24</v>
      </c>
      <c r="B40" s="182" t="s">
        <v>307</v>
      </c>
      <c r="C40" s="188" t="s">
        <v>308</v>
      </c>
      <c r="D40" s="183" t="s">
        <v>170</v>
      </c>
      <c r="E40" s="184">
        <v>70</v>
      </c>
      <c r="F40" s="185"/>
      <c r="G40" s="186">
        <f>ROUND(E40*F40,2)</f>
        <v>0</v>
      </c>
      <c r="H40" s="163"/>
      <c r="I40" s="162">
        <f>ROUND(E40*H40,2)</f>
        <v>0</v>
      </c>
      <c r="J40" s="163"/>
      <c r="K40" s="162">
        <f>ROUND(E40*J40,2)</f>
        <v>0</v>
      </c>
      <c r="L40" s="162">
        <v>21</v>
      </c>
      <c r="M40" s="162">
        <f>G40*(1+L40/100)</f>
        <v>0</v>
      </c>
      <c r="N40" s="161">
        <v>2.214E-2</v>
      </c>
      <c r="O40" s="161">
        <f>ROUND(E40*N40,2)</f>
        <v>1.55</v>
      </c>
      <c r="P40" s="161">
        <v>0</v>
      </c>
      <c r="Q40" s="161">
        <f>ROUND(E40*P40,2)</f>
        <v>0</v>
      </c>
      <c r="R40" s="162"/>
      <c r="S40" s="162" t="s">
        <v>132</v>
      </c>
      <c r="T40" s="162" t="s">
        <v>132</v>
      </c>
      <c r="U40" s="162">
        <v>1.248</v>
      </c>
      <c r="V40" s="162">
        <f>ROUND(E40*U40,2)</f>
        <v>87.36</v>
      </c>
      <c r="W40" s="162"/>
      <c r="X40" s="162" t="s">
        <v>133</v>
      </c>
      <c r="Y40" s="162" t="s">
        <v>134</v>
      </c>
      <c r="Z40" s="152"/>
      <c r="AA40" s="152"/>
      <c r="AB40" s="152"/>
      <c r="AC40" s="152"/>
      <c r="AD40" s="152"/>
      <c r="AE40" s="152"/>
      <c r="AF40" s="152"/>
      <c r="AG40" s="152" t="s">
        <v>135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8" t="s">
        <v>127</v>
      </c>
      <c r="B41" s="169" t="s">
        <v>83</v>
      </c>
      <c r="C41" s="187" t="s">
        <v>84</v>
      </c>
      <c r="D41" s="170"/>
      <c r="E41" s="171"/>
      <c r="F41" s="172"/>
      <c r="G41" s="173">
        <f>SUMIF(AG42:AG43,"&lt;&gt;NOR",G42:G43)</f>
        <v>0</v>
      </c>
      <c r="H41" s="167"/>
      <c r="I41" s="167">
        <f>SUM(I42:I43)</f>
        <v>0</v>
      </c>
      <c r="J41" s="167"/>
      <c r="K41" s="167">
        <f>SUM(K42:K43)</f>
        <v>0</v>
      </c>
      <c r="L41" s="167"/>
      <c r="M41" s="167">
        <f>SUM(M42:M43)</f>
        <v>0</v>
      </c>
      <c r="N41" s="166"/>
      <c r="O41" s="166">
        <f>SUM(O42:O43)</f>
        <v>0.1</v>
      </c>
      <c r="P41" s="166"/>
      <c r="Q41" s="166">
        <f>SUM(Q42:Q43)</f>
        <v>0</v>
      </c>
      <c r="R41" s="167"/>
      <c r="S41" s="167"/>
      <c r="T41" s="167"/>
      <c r="U41" s="167"/>
      <c r="V41" s="167">
        <f>SUM(V42:V43)</f>
        <v>6.94</v>
      </c>
      <c r="W41" s="167"/>
      <c r="X41" s="167"/>
      <c r="Y41" s="167"/>
      <c r="AG41" t="s">
        <v>128</v>
      </c>
    </row>
    <row r="42" spans="1:60" outlineLevel="1" x14ac:dyDescent="0.2">
      <c r="A42" s="175">
        <v>25</v>
      </c>
      <c r="B42" s="176" t="s">
        <v>309</v>
      </c>
      <c r="C42" s="189" t="s">
        <v>310</v>
      </c>
      <c r="D42" s="177" t="s">
        <v>151</v>
      </c>
      <c r="E42" s="178">
        <v>10.279500000000001</v>
      </c>
      <c r="F42" s="179"/>
      <c r="G42" s="180">
        <f>ROUND(E42*F42,2)</f>
        <v>0</v>
      </c>
      <c r="H42" s="163"/>
      <c r="I42" s="162">
        <f>ROUND(E42*H42,2)</f>
        <v>0</v>
      </c>
      <c r="J42" s="163"/>
      <c r="K42" s="162">
        <f>ROUND(E42*J42,2)</f>
        <v>0</v>
      </c>
      <c r="L42" s="162">
        <v>21</v>
      </c>
      <c r="M42" s="162">
        <f>G42*(1+L42/100)</f>
        <v>0</v>
      </c>
      <c r="N42" s="161">
        <v>0.01</v>
      </c>
      <c r="O42" s="161">
        <f>ROUND(E42*N42,2)</f>
        <v>0.1</v>
      </c>
      <c r="P42" s="161">
        <v>0</v>
      </c>
      <c r="Q42" s="161">
        <f>ROUND(E42*P42,2)</f>
        <v>0</v>
      </c>
      <c r="R42" s="162"/>
      <c r="S42" s="162" t="s">
        <v>132</v>
      </c>
      <c r="T42" s="162" t="s">
        <v>132</v>
      </c>
      <c r="U42" s="162">
        <v>0.67500000000000004</v>
      </c>
      <c r="V42" s="162">
        <f>ROUND(E42*U42,2)</f>
        <v>6.94</v>
      </c>
      <c r="W42" s="162"/>
      <c r="X42" s="162" t="s">
        <v>133</v>
      </c>
      <c r="Y42" s="162" t="s">
        <v>134</v>
      </c>
      <c r="Z42" s="152"/>
      <c r="AA42" s="152"/>
      <c r="AB42" s="152"/>
      <c r="AC42" s="152"/>
      <c r="AD42" s="152"/>
      <c r="AE42" s="152"/>
      <c r="AF42" s="152"/>
      <c r="AG42" s="152" t="s">
        <v>135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2" x14ac:dyDescent="0.2">
      <c r="A43" s="159"/>
      <c r="B43" s="160"/>
      <c r="C43" s="190" t="s">
        <v>311</v>
      </c>
      <c r="D43" s="164"/>
      <c r="E43" s="165">
        <v>10.279500000000001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143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x14ac:dyDescent="0.2">
      <c r="A44" s="168" t="s">
        <v>127</v>
      </c>
      <c r="B44" s="169" t="s">
        <v>85</v>
      </c>
      <c r="C44" s="187" t="s">
        <v>86</v>
      </c>
      <c r="D44" s="170"/>
      <c r="E44" s="171"/>
      <c r="F44" s="172"/>
      <c r="G44" s="173">
        <f>SUMIF(AG45:AG68,"&lt;&gt;NOR",G45:G68)</f>
        <v>0</v>
      </c>
      <c r="H44" s="167"/>
      <c r="I44" s="167">
        <f>SUM(I45:I68)</f>
        <v>0</v>
      </c>
      <c r="J44" s="167"/>
      <c r="K44" s="167">
        <f>SUM(K45:K68)</f>
        <v>0</v>
      </c>
      <c r="L44" s="167"/>
      <c r="M44" s="167">
        <f>SUM(M45:M68)</f>
        <v>0</v>
      </c>
      <c r="N44" s="166"/>
      <c r="O44" s="166">
        <f>SUM(O45:O68)</f>
        <v>113.72</v>
      </c>
      <c r="P44" s="166"/>
      <c r="Q44" s="166">
        <f>SUM(Q45:Q68)</f>
        <v>0</v>
      </c>
      <c r="R44" s="167"/>
      <c r="S44" s="167"/>
      <c r="T44" s="167"/>
      <c r="U44" s="167"/>
      <c r="V44" s="167">
        <f>SUM(V45:V68)</f>
        <v>78.72</v>
      </c>
      <c r="W44" s="167"/>
      <c r="X44" s="167"/>
      <c r="Y44" s="167"/>
      <c r="AG44" t="s">
        <v>128</v>
      </c>
    </row>
    <row r="45" spans="1:60" outlineLevel="1" x14ac:dyDescent="0.2">
      <c r="A45" s="181">
        <v>26</v>
      </c>
      <c r="B45" s="182" t="s">
        <v>224</v>
      </c>
      <c r="C45" s="188" t="s">
        <v>225</v>
      </c>
      <c r="D45" s="183" t="s">
        <v>138</v>
      </c>
      <c r="E45" s="184">
        <v>62.3</v>
      </c>
      <c r="F45" s="185"/>
      <c r="G45" s="186">
        <f t="shared" ref="G45:G51" si="7">ROUND(E45*F45,2)</f>
        <v>0</v>
      </c>
      <c r="H45" s="163"/>
      <c r="I45" s="162">
        <f t="shared" ref="I45:I51" si="8">ROUND(E45*H45,2)</f>
        <v>0</v>
      </c>
      <c r="J45" s="163"/>
      <c r="K45" s="162">
        <f t="shared" ref="K45:K51" si="9">ROUND(E45*J45,2)</f>
        <v>0</v>
      </c>
      <c r="L45" s="162">
        <v>21</v>
      </c>
      <c r="M45" s="162">
        <f t="shared" ref="M45:M51" si="10">G45*(1+L45/100)</f>
        <v>0</v>
      </c>
      <c r="N45" s="161">
        <v>1.0000000000000001E-5</v>
      </c>
      <c r="O45" s="161">
        <f t="shared" ref="O45:O51" si="11">ROUND(E45*N45,2)</f>
        <v>0</v>
      </c>
      <c r="P45" s="161">
        <v>0</v>
      </c>
      <c r="Q45" s="161">
        <f t="shared" ref="Q45:Q51" si="12">ROUND(E45*P45,2)</f>
        <v>0</v>
      </c>
      <c r="R45" s="162"/>
      <c r="S45" s="162" t="s">
        <v>132</v>
      </c>
      <c r="T45" s="162" t="s">
        <v>132</v>
      </c>
      <c r="U45" s="162">
        <v>0.154</v>
      </c>
      <c r="V45" s="162">
        <f t="shared" ref="V45:V51" si="13">ROUND(E45*U45,2)</f>
        <v>9.59</v>
      </c>
      <c r="W45" s="162"/>
      <c r="X45" s="162" t="s">
        <v>133</v>
      </c>
      <c r="Y45" s="162" t="s">
        <v>134</v>
      </c>
      <c r="Z45" s="152"/>
      <c r="AA45" s="152"/>
      <c r="AB45" s="152"/>
      <c r="AC45" s="152"/>
      <c r="AD45" s="152"/>
      <c r="AE45" s="152"/>
      <c r="AF45" s="152"/>
      <c r="AG45" s="152" t="s">
        <v>135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1">
        <v>27</v>
      </c>
      <c r="B46" s="182" t="s">
        <v>312</v>
      </c>
      <c r="C46" s="188" t="s">
        <v>313</v>
      </c>
      <c r="D46" s="183" t="s">
        <v>131</v>
      </c>
      <c r="E46" s="184">
        <v>1</v>
      </c>
      <c r="F46" s="185"/>
      <c r="G46" s="186">
        <f t="shared" si="7"/>
        <v>0</v>
      </c>
      <c r="H46" s="163"/>
      <c r="I46" s="162">
        <f t="shared" si="8"/>
        <v>0</v>
      </c>
      <c r="J46" s="163"/>
      <c r="K46" s="162">
        <f t="shared" si="9"/>
        <v>0</v>
      </c>
      <c r="L46" s="162">
        <v>21</v>
      </c>
      <c r="M46" s="162">
        <f t="shared" si="10"/>
        <v>0</v>
      </c>
      <c r="N46" s="161">
        <v>1E-4</v>
      </c>
      <c r="O46" s="161">
        <f t="shared" si="11"/>
        <v>0</v>
      </c>
      <c r="P46" s="161">
        <v>0</v>
      </c>
      <c r="Q46" s="161">
        <f t="shared" si="12"/>
        <v>0</v>
      </c>
      <c r="R46" s="162"/>
      <c r="S46" s="162" t="s">
        <v>132</v>
      </c>
      <c r="T46" s="162" t="s">
        <v>132</v>
      </c>
      <c r="U46" s="162">
        <v>0.63500000000000001</v>
      </c>
      <c r="V46" s="162">
        <f t="shared" si="13"/>
        <v>0.64</v>
      </c>
      <c r="W46" s="162"/>
      <c r="X46" s="162" t="s">
        <v>133</v>
      </c>
      <c r="Y46" s="162" t="s">
        <v>134</v>
      </c>
      <c r="Z46" s="152"/>
      <c r="AA46" s="152"/>
      <c r="AB46" s="152"/>
      <c r="AC46" s="152"/>
      <c r="AD46" s="152"/>
      <c r="AE46" s="152"/>
      <c r="AF46" s="152"/>
      <c r="AG46" s="152" t="s">
        <v>135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2.5" outlineLevel="1" x14ac:dyDescent="0.2">
      <c r="A47" s="181">
        <v>28</v>
      </c>
      <c r="B47" s="182" t="s">
        <v>314</v>
      </c>
      <c r="C47" s="188" t="s">
        <v>315</v>
      </c>
      <c r="D47" s="183" t="s">
        <v>131</v>
      </c>
      <c r="E47" s="184">
        <v>2</v>
      </c>
      <c r="F47" s="185"/>
      <c r="G47" s="186">
        <f t="shared" si="7"/>
        <v>0</v>
      </c>
      <c r="H47" s="163"/>
      <c r="I47" s="162">
        <f t="shared" si="8"/>
        <v>0</v>
      </c>
      <c r="J47" s="163"/>
      <c r="K47" s="162">
        <f t="shared" si="9"/>
        <v>0</v>
      </c>
      <c r="L47" s="162">
        <v>21</v>
      </c>
      <c r="M47" s="162">
        <f t="shared" si="10"/>
        <v>0</v>
      </c>
      <c r="N47" s="161">
        <v>5.0000000000000002E-5</v>
      </c>
      <c r="O47" s="161">
        <f t="shared" si="11"/>
        <v>0</v>
      </c>
      <c r="P47" s="161">
        <v>0</v>
      </c>
      <c r="Q47" s="161">
        <f t="shared" si="12"/>
        <v>0</v>
      </c>
      <c r="R47" s="162"/>
      <c r="S47" s="162" t="s">
        <v>132</v>
      </c>
      <c r="T47" s="162" t="s">
        <v>132</v>
      </c>
      <c r="U47" s="162">
        <v>0.40500000000000003</v>
      </c>
      <c r="V47" s="162">
        <f t="shared" si="13"/>
        <v>0.81</v>
      </c>
      <c r="W47" s="162"/>
      <c r="X47" s="162" t="s">
        <v>133</v>
      </c>
      <c r="Y47" s="162" t="s">
        <v>134</v>
      </c>
      <c r="Z47" s="152"/>
      <c r="AA47" s="152"/>
      <c r="AB47" s="152"/>
      <c r="AC47" s="152"/>
      <c r="AD47" s="152"/>
      <c r="AE47" s="152"/>
      <c r="AF47" s="152"/>
      <c r="AG47" s="152" t="s">
        <v>135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81">
        <v>29</v>
      </c>
      <c r="B48" s="182" t="s">
        <v>226</v>
      </c>
      <c r="C48" s="188" t="s">
        <v>227</v>
      </c>
      <c r="D48" s="183" t="s">
        <v>228</v>
      </c>
      <c r="E48" s="184">
        <v>1</v>
      </c>
      <c r="F48" s="185"/>
      <c r="G48" s="186">
        <f t="shared" si="7"/>
        <v>0</v>
      </c>
      <c r="H48" s="163"/>
      <c r="I48" s="162">
        <f t="shared" si="8"/>
        <v>0</v>
      </c>
      <c r="J48" s="163"/>
      <c r="K48" s="162">
        <f t="shared" si="9"/>
        <v>0</v>
      </c>
      <c r="L48" s="162">
        <v>21</v>
      </c>
      <c r="M48" s="162">
        <f t="shared" si="10"/>
        <v>0</v>
      </c>
      <c r="N48" s="161">
        <v>3.2000000000000003E-4</v>
      </c>
      <c r="O48" s="161">
        <f t="shared" si="11"/>
        <v>0</v>
      </c>
      <c r="P48" s="161">
        <v>0</v>
      </c>
      <c r="Q48" s="161">
        <f t="shared" si="12"/>
        <v>0</v>
      </c>
      <c r="R48" s="162"/>
      <c r="S48" s="162" t="s">
        <v>132</v>
      </c>
      <c r="T48" s="162" t="s">
        <v>132</v>
      </c>
      <c r="U48" s="162">
        <v>9.6</v>
      </c>
      <c r="V48" s="162">
        <f t="shared" si="13"/>
        <v>9.6</v>
      </c>
      <c r="W48" s="162"/>
      <c r="X48" s="162" t="s">
        <v>133</v>
      </c>
      <c r="Y48" s="162" t="s">
        <v>134</v>
      </c>
      <c r="Z48" s="152"/>
      <c r="AA48" s="152"/>
      <c r="AB48" s="152"/>
      <c r="AC48" s="152"/>
      <c r="AD48" s="152"/>
      <c r="AE48" s="152"/>
      <c r="AF48" s="152"/>
      <c r="AG48" s="152" t="s">
        <v>135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1">
        <v>30</v>
      </c>
      <c r="B49" s="182" t="s">
        <v>229</v>
      </c>
      <c r="C49" s="188" t="s">
        <v>230</v>
      </c>
      <c r="D49" s="183" t="s">
        <v>138</v>
      </c>
      <c r="E49" s="184">
        <v>62.3</v>
      </c>
      <c r="F49" s="185"/>
      <c r="G49" s="186">
        <f t="shared" si="7"/>
        <v>0</v>
      </c>
      <c r="H49" s="163"/>
      <c r="I49" s="162">
        <f t="shared" si="8"/>
        <v>0</v>
      </c>
      <c r="J49" s="163"/>
      <c r="K49" s="162">
        <f t="shared" si="9"/>
        <v>0</v>
      </c>
      <c r="L49" s="162">
        <v>21</v>
      </c>
      <c r="M49" s="162">
        <f t="shared" si="10"/>
        <v>0</v>
      </c>
      <c r="N49" s="161">
        <v>0</v>
      </c>
      <c r="O49" s="161">
        <f t="shared" si="11"/>
        <v>0</v>
      </c>
      <c r="P49" s="161">
        <v>0</v>
      </c>
      <c r="Q49" s="161">
        <f t="shared" si="12"/>
        <v>0</v>
      </c>
      <c r="R49" s="162"/>
      <c r="S49" s="162" t="s">
        <v>132</v>
      </c>
      <c r="T49" s="162" t="s">
        <v>132</v>
      </c>
      <c r="U49" s="162">
        <v>3.9E-2</v>
      </c>
      <c r="V49" s="162">
        <f t="shared" si="13"/>
        <v>2.4300000000000002</v>
      </c>
      <c r="W49" s="162"/>
      <c r="X49" s="162" t="s">
        <v>133</v>
      </c>
      <c r="Y49" s="162" t="s">
        <v>134</v>
      </c>
      <c r="Z49" s="152"/>
      <c r="AA49" s="152"/>
      <c r="AB49" s="152"/>
      <c r="AC49" s="152"/>
      <c r="AD49" s="152"/>
      <c r="AE49" s="152"/>
      <c r="AF49" s="152"/>
      <c r="AG49" s="152" t="s">
        <v>135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1">
        <v>31</v>
      </c>
      <c r="B50" s="182" t="s">
        <v>235</v>
      </c>
      <c r="C50" s="188" t="s">
        <v>236</v>
      </c>
      <c r="D50" s="183" t="s">
        <v>131</v>
      </c>
      <c r="E50" s="184">
        <v>1</v>
      </c>
      <c r="F50" s="185"/>
      <c r="G50" s="186">
        <f t="shared" si="7"/>
        <v>0</v>
      </c>
      <c r="H50" s="163"/>
      <c r="I50" s="162">
        <f t="shared" si="8"/>
        <v>0</v>
      </c>
      <c r="J50" s="163"/>
      <c r="K50" s="162">
        <f t="shared" si="9"/>
        <v>0</v>
      </c>
      <c r="L50" s="162">
        <v>21</v>
      </c>
      <c r="M50" s="162">
        <f t="shared" si="10"/>
        <v>0</v>
      </c>
      <c r="N50" s="161">
        <v>7.0200000000000002E-3</v>
      </c>
      <c r="O50" s="161">
        <f t="shared" si="11"/>
        <v>0.01</v>
      </c>
      <c r="P50" s="161">
        <v>0</v>
      </c>
      <c r="Q50" s="161">
        <f t="shared" si="12"/>
        <v>0</v>
      </c>
      <c r="R50" s="162"/>
      <c r="S50" s="162" t="s">
        <v>132</v>
      </c>
      <c r="T50" s="162" t="s">
        <v>132</v>
      </c>
      <c r="U50" s="162">
        <v>0.92</v>
      </c>
      <c r="V50" s="162">
        <f t="shared" si="13"/>
        <v>0.92</v>
      </c>
      <c r="W50" s="162"/>
      <c r="X50" s="162" t="s">
        <v>133</v>
      </c>
      <c r="Y50" s="162" t="s">
        <v>134</v>
      </c>
      <c r="Z50" s="152"/>
      <c r="AA50" s="152"/>
      <c r="AB50" s="152"/>
      <c r="AC50" s="152"/>
      <c r="AD50" s="152"/>
      <c r="AE50" s="152"/>
      <c r="AF50" s="152"/>
      <c r="AG50" s="152" t="s">
        <v>135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 x14ac:dyDescent="0.2">
      <c r="A51" s="175">
        <v>32</v>
      </c>
      <c r="B51" s="176" t="s">
        <v>316</v>
      </c>
      <c r="C51" s="189" t="s">
        <v>317</v>
      </c>
      <c r="D51" s="177" t="s">
        <v>151</v>
      </c>
      <c r="E51" s="178">
        <v>42.0062</v>
      </c>
      <c r="F51" s="179"/>
      <c r="G51" s="180">
        <f t="shared" si="7"/>
        <v>0</v>
      </c>
      <c r="H51" s="163"/>
      <c r="I51" s="162">
        <f t="shared" si="8"/>
        <v>0</v>
      </c>
      <c r="J51" s="163"/>
      <c r="K51" s="162">
        <f t="shared" si="9"/>
        <v>0</v>
      </c>
      <c r="L51" s="162">
        <v>21</v>
      </c>
      <c r="M51" s="162">
        <f t="shared" si="10"/>
        <v>0</v>
      </c>
      <c r="N51" s="161">
        <v>2.5249999999999999</v>
      </c>
      <c r="O51" s="161">
        <f t="shared" si="11"/>
        <v>106.07</v>
      </c>
      <c r="P51" s="161">
        <v>0</v>
      </c>
      <c r="Q51" s="161">
        <f t="shared" si="12"/>
        <v>0</v>
      </c>
      <c r="R51" s="162"/>
      <c r="S51" s="162" t="s">
        <v>132</v>
      </c>
      <c r="T51" s="162" t="s">
        <v>132</v>
      </c>
      <c r="U51" s="162">
        <v>1.3029999999999999</v>
      </c>
      <c r="V51" s="162">
        <f t="shared" si="13"/>
        <v>54.73</v>
      </c>
      <c r="W51" s="162"/>
      <c r="X51" s="162" t="s">
        <v>133</v>
      </c>
      <c r="Y51" s="162" t="s">
        <v>134</v>
      </c>
      <c r="Z51" s="152"/>
      <c r="AA51" s="152"/>
      <c r="AB51" s="152"/>
      <c r="AC51" s="152"/>
      <c r="AD51" s="152"/>
      <c r="AE51" s="152"/>
      <c r="AF51" s="152"/>
      <c r="AG51" s="152" t="s">
        <v>135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190" t="s">
        <v>318</v>
      </c>
      <c r="D52" s="164"/>
      <c r="E52" s="165">
        <v>37.0062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143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3" x14ac:dyDescent="0.2">
      <c r="A53" s="159"/>
      <c r="B53" s="160"/>
      <c r="C53" s="190" t="s">
        <v>319</v>
      </c>
      <c r="D53" s="164"/>
      <c r="E53" s="165">
        <v>5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2"/>
      <c r="AA53" s="152"/>
      <c r="AB53" s="152"/>
      <c r="AC53" s="152"/>
      <c r="AD53" s="152"/>
      <c r="AE53" s="152"/>
      <c r="AF53" s="152"/>
      <c r="AG53" s="152" t="s">
        <v>143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81">
        <v>33</v>
      </c>
      <c r="B54" s="182" t="s">
        <v>240</v>
      </c>
      <c r="C54" s="188" t="s">
        <v>241</v>
      </c>
      <c r="D54" s="183" t="s">
        <v>242</v>
      </c>
      <c r="E54" s="184">
        <v>62.3</v>
      </c>
      <c r="F54" s="185"/>
      <c r="G54" s="186">
        <f t="shared" ref="G54:G59" si="14">ROUND(E54*F54,2)</f>
        <v>0</v>
      </c>
      <c r="H54" s="163"/>
      <c r="I54" s="162">
        <f t="shared" ref="I54:I59" si="15">ROUND(E54*H54,2)</f>
        <v>0</v>
      </c>
      <c r="J54" s="163"/>
      <c r="K54" s="162">
        <f t="shared" ref="K54:K59" si="16">ROUND(E54*J54,2)</f>
        <v>0</v>
      </c>
      <c r="L54" s="162">
        <v>21</v>
      </c>
      <c r="M54" s="162">
        <f t="shared" ref="M54:M59" si="17">G54*(1+L54/100)</f>
        <v>0</v>
      </c>
      <c r="N54" s="161">
        <v>0.12</v>
      </c>
      <c r="O54" s="161">
        <f t="shared" ref="O54:O59" si="18">ROUND(E54*N54,2)</f>
        <v>7.48</v>
      </c>
      <c r="P54" s="161">
        <v>0</v>
      </c>
      <c r="Q54" s="161">
        <f t="shared" ref="Q54:Q59" si="19">ROUND(E54*P54,2)</f>
        <v>0</v>
      </c>
      <c r="R54" s="162"/>
      <c r="S54" s="162" t="s">
        <v>194</v>
      </c>
      <c r="T54" s="162" t="s">
        <v>195</v>
      </c>
      <c r="U54" s="162">
        <v>0</v>
      </c>
      <c r="V54" s="162">
        <f t="shared" ref="V54:V59" si="20">ROUND(E54*U54,2)</f>
        <v>0</v>
      </c>
      <c r="W54" s="162"/>
      <c r="X54" s="162" t="s">
        <v>243</v>
      </c>
      <c r="Y54" s="162" t="s">
        <v>134</v>
      </c>
      <c r="Z54" s="152"/>
      <c r="AA54" s="152"/>
      <c r="AB54" s="152"/>
      <c r="AC54" s="152"/>
      <c r="AD54" s="152"/>
      <c r="AE54" s="152"/>
      <c r="AF54" s="152"/>
      <c r="AG54" s="152" t="s">
        <v>244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81">
        <v>34</v>
      </c>
      <c r="B55" s="182" t="s">
        <v>245</v>
      </c>
      <c r="C55" s="188" t="s">
        <v>320</v>
      </c>
      <c r="D55" s="183" t="s">
        <v>247</v>
      </c>
      <c r="E55" s="184">
        <v>2</v>
      </c>
      <c r="F55" s="185"/>
      <c r="G55" s="186">
        <f t="shared" si="14"/>
        <v>0</v>
      </c>
      <c r="H55" s="163"/>
      <c r="I55" s="162">
        <f t="shared" si="15"/>
        <v>0</v>
      </c>
      <c r="J55" s="163"/>
      <c r="K55" s="162">
        <f t="shared" si="16"/>
        <v>0</v>
      </c>
      <c r="L55" s="162">
        <v>21</v>
      </c>
      <c r="M55" s="162">
        <f t="shared" si="17"/>
        <v>0</v>
      </c>
      <c r="N55" s="161">
        <v>0</v>
      </c>
      <c r="O55" s="161">
        <f t="shared" si="18"/>
        <v>0</v>
      </c>
      <c r="P55" s="161">
        <v>0</v>
      </c>
      <c r="Q55" s="161">
        <f t="shared" si="19"/>
        <v>0</v>
      </c>
      <c r="R55" s="162"/>
      <c r="S55" s="162" t="s">
        <v>194</v>
      </c>
      <c r="T55" s="162" t="s">
        <v>195</v>
      </c>
      <c r="U55" s="162">
        <v>0</v>
      </c>
      <c r="V55" s="162">
        <f t="shared" si="20"/>
        <v>0</v>
      </c>
      <c r="W55" s="162"/>
      <c r="X55" s="162" t="s">
        <v>243</v>
      </c>
      <c r="Y55" s="162" t="s">
        <v>134</v>
      </c>
      <c r="Z55" s="152"/>
      <c r="AA55" s="152"/>
      <c r="AB55" s="152"/>
      <c r="AC55" s="152"/>
      <c r="AD55" s="152"/>
      <c r="AE55" s="152"/>
      <c r="AF55" s="152"/>
      <c r="AG55" s="152" t="s">
        <v>244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2.5" outlineLevel="1" x14ac:dyDescent="0.2">
      <c r="A56" s="181">
        <v>35</v>
      </c>
      <c r="B56" s="182" t="s">
        <v>321</v>
      </c>
      <c r="C56" s="188" t="s">
        <v>322</v>
      </c>
      <c r="D56" s="183" t="s">
        <v>247</v>
      </c>
      <c r="E56" s="184">
        <v>3</v>
      </c>
      <c r="F56" s="185"/>
      <c r="G56" s="186">
        <f t="shared" si="14"/>
        <v>0</v>
      </c>
      <c r="H56" s="163"/>
      <c r="I56" s="162">
        <f t="shared" si="15"/>
        <v>0</v>
      </c>
      <c r="J56" s="163"/>
      <c r="K56" s="162">
        <f t="shared" si="16"/>
        <v>0</v>
      </c>
      <c r="L56" s="162">
        <v>21</v>
      </c>
      <c r="M56" s="162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2"/>
      <c r="S56" s="162" t="s">
        <v>194</v>
      </c>
      <c r="T56" s="162" t="s">
        <v>195</v>
      </c>
      <c r="U56" s="162">
        <v>0</v>
      </c>
      <c r="V56" s="162">
        <f t="shared" si="20"/>
        <v>0</v>
      </c>
      <c r="W56" s="162"/>
      <c r="X56" s="162" t="s">
        <v>243</v>
      </c>
      <c r="Y56" s="162" t="s">
        <v>134</v>
      </c>
      <c r="Z56" s="152"/>
      <c r="AA56" s="152"/>
      <c r="AB56" s="152"/>
      <c r="AC56" s="152"/>
      <c r="AD56" s="152"/>
      <c r="AE56" s="152"/>
      <c r="AF56" s="152"/>
      <c r="AG56" s="152" t="s">
        <v>244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81">
        <v>36</v>
      </c>
      <c r="B57" s="182" t="s">
        <v>252</v>
      </c>
      <c r="C57" s="188" t="s">
        <v>323</v>
      </c>
      <c r="D57" s="183" t="s">
        <v>254</v>
      </c>
      <c r="E57" s="184">
        <v>1</v>
      </c>
      <c r="F57" s="185"/>
      <c r="G57" s="186">
        <f t="shared" si="14"/>
        <v>0</v>
      </c>
      <c r="H57" s="163"/>
      <c r="I57" s="162">
        <f t="shared" si="15"/>
        <v>0</v>
      </c>
      <c r="J57" s="163"/>
      <c r="K57" s="162">
        <f t="shared" si="16"/>
        <v>0</v>
      </c>
      <c r="L57" s="162">
        <v>21</v>
      </c>
      <c r="M57" s="162">
        <f t="shared" si="17"/>
        <v>0</v>
      </c>
      <c r="N57" s="161">
        <v>0</v>
      </c>
      <c r="O57" s="161">
        <f t="shared" si="18"/>
        <v>0</v>
      </c>
      <c r="P57" s="161">
        <v>0</v>
      </c>
      <c r="Q57" s="161">
        <f t="shared" si="19"/>
        <v>0</v>
      </c>
      <c r="R57" s="162"/>
      <c r="S57" s="162" t="s">
        <v>194</v>
      </c>
      <c r="T57" s="162" t="s">
        <v>195</v>
      </c>
      <c r="U57" s="162">
        <v>0</v>
      </c>
      <c r="V57" s="162">
        <f t="shared" si="20"/>
        <v>0</v>
      </c>
      <c r="W57" s="162"/>
      <c r="X57" s="162" t="s">
        <v>243</v>
      </c>
      <c r="Y57" s="162" t="s">
        <v>134</v>
      </c>
      <c r="Z57" s="152"/>
      <c r="AA57" s="152"/>
      <c r="AB57" s="152"/>
      <c r="AC57" s="152"/>
      <c r="AD57" s="152"/>
      <c r="AE57" s="152"/>
      <c r="AF57" s="152"/>
      <c r="AG57" s="152" t="s">
        <v>244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 x14ac:dyDescent="0.2">
      <c r="A58" s="181">
        <v>37</v>
      </c>
      <c r="B58" s="182" t="s">
        <v>324</v>
      </c>
      <c r="C58" s="188" t="s">
        <v>325</v>
      </c>
      <c r="D58" s="183" t="s">
        <v>254</v>
      </c>
      <c r="E58" s="184">
        <v>1</v>
      </c>
      <c r="F58" s="185"/>
      <c r="G58" s="186">
        <f t="shared" si="14"/>
        <v>0</v>
      </c>
      <c r="H58" s="163"/>
      <c r="I58" s="162">
        <f t="shared" si="15"/>
        <v>0</v>
      </c>
      <c r="J58" s="163"/>
      <c r="K58" s="162">
        <f t="shared" si="16"/>
        <v>0</v>
      </c>
      <c r="L58" s="162">
        <v>21</v>
      </c>
      <c r="M58" s="162">
        <f t="shared" si="17"/>
        <v>0</v>
      </c>
      <c r="N58" s="161">
        <v>0</v>
      </c>
      <c r="O58" s="161">
        <f t="shared" si="18"/>
        <v>0</v>
      </c>
      <c r="P58" s="161">
        <v>0</v>
      </c>
      <c r="Q58" s="161">
        <f t="shared" si="19"/>
        <v>0</v>
      </c>
      <c r="R58" s="162"/>
      <c r="S58" s="162" t="s">
        <v>194</v>
      </c>
      <c r="T58" s="162" t="s">
        <v>195</v>
      </c>
      <c r="U58" s="162">
        <v>0</v>
      </c>
      <c r="V58" s="162">
        <f t="shared" si="20"/>
        <v>0</v>
      </c>
      <c r="W58" s="162"/>
      <c r="X58" s="162" t="s">
        <v>243</v>
      </c>
      <c r="Y58" s="162" t="s">
        <v>134</v>
      </c>
      <c r="Z58" s="152"/>
      <c r="AA58" s="152"/>
      <c r="AB58" s="152"/>
      <c r="AC58" s="152"/>
      <c r="AD58" s="152"/>
      <c r="AE58" s="152"/>
      <c r="AF58" s="152"/>
      <c r="AG58" s="152" t="s">
        <v>244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5">
        <v>38</v>
      </c>
      <c r="B59" s="176" t="s">
        <v>326</v>
      </c>
      <c r="C59" s="189" t="s">
        <v>327</v>
      </c>
      <c r="D59" s="177" t="s">
        <v>254</v>
      </c>
      <c r="E59" s="178">
        <v>1</v>
      </c>
      <c r="F59" s="179"/>
      <c r="G59" s="180">
        <f t="shared" si="14"/>
        <v>0</v>
      </c>
      <c r="H59" s="163"/>
      <c r="I59" s="162">
        <f t="shared" si="15"/>
        <v>0</v>
      </c>
      <c r="J59" s="163"/>
      <c r="K59" s="162">
        <f t="shared" si="16"/>
        <v>0</v>
      </c>
      <c r="L59" s="162">
        <v>21</v>
      </c>
      <c r="M59" s="162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2"/>
      <c r="S59" s="162" t="s">
        <v>194</v>
      </c>
      <c r="T59" s="162" t="s">
        <v>195</v>
      </c>
      <c r="U59" s="162">
        <v>0</v>
      </c>
      <c r="V59" s="162">
        <f t="shared" si="20"/>
        <v>0</v>
      </c>
      <c r="W59" s="162"/>
      <c r="X59" s="162" t="s">
        <v>243</v>
      </c>
      <c r="Y59" s="162" t="s">
        <v>134</v>
      </c>
      <c r="Z59" s="152"/>
      <c r="AA59" s="152"/>
      <c r="AB59" s="152"/>
      <c r="AC59" s="152"/>
      <c r="AD59" s="152"/>
      <c r="AE59" s="152"/>
      <c r="AF59" s="152"/>
      <c r="AG59" s="152" t="s">
        <v>244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272" t="s">
        <v>328</v>
      </c>
      <c r="D60" s="273"/>
      <c r="E60" s="273"/>
      <c r="F60" s="273"/>
      <c r="G60" s="273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 t="s">
        <v>329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3" x14ac:dyDescent="0.2">
      <c r="A61" s="159"/>
      <c r="B61" s="160"/>
      <c r="C61" s="270" t="s">
        <v>330</v>
      </c>
      <c r="D61" s="271"/>
      <c r="E61" s="271"/>
      <c r="F61" s="271"/>
      <c r="G61" s="271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329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3" x14ac:dyDescent="0.2">
      <c r="A62" s="159"/>
      <c r="B62" s="160"/>
      <c r="C62" s="270" t="s">
        <v>331</v>
      </c>
      <c r="D62" s="271"/>
      <c r="E62" s="271"/>
      <c r="F62" s="271"/>
      <c r="G62" s="271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329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3" x14ac:dyDescent="0.2">
      <c r="A63" s="159"/>
      <c r="B63" s="160"/>
      <c r="C63" s="270" t="s">
        <v>332</v>
      </c>
      <c r="D63" s="271"/>
      <c r="E63" s="271"/>
      <c r="F63" s="271"/>
      <c r="G63" s="271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2"/>
      <c r="AA63" s="152"/>
      <c r="AB63" s="152"/>
      <c r="AC63" s="152"/>
      <c r="AD63" s="152"/>
      <c r="AE63" s="152"/>
      <c r="AF63" s="152"/>
      <c r="AG63" s="152" t="s">
        <v>329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270" t="s">
        <v>333</v>
      </c>
      <c r="D64" s="271"/>
      <c r="E64" s="271"/>
      <c r="F64" s="271"/>
      <c r="G64" s="271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2"/>
      <c r="AA64" s="152"/>
      <c r="AB64" s="152"/>
      <c r="AC64" s="152"/>
      <c r="AD64" s="152"/>
      <c r="AE64" s="152"/>
      <c r="AF64" s="152"/>
      <c r="AG64" s="152" t="s">
        <v>329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3" x14ac:dyDescent="0.2">
      <c r="A65" s="159"/>
      <c r="B65" s="160"/>
      <c r="C65" s="270" t="s">
        <v>334</v>
      </c>
      <c r="D65" s="271"/>
      <c r="E65" s="271"/>
      <c r="F65" s="271"/>
      <c r="G65" s="271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2"/>
      <c r="AA65" s="152"/>
      <c r="AB65" s="152"/>
      <c r="AC65" s="152"/>
      <c r="AD65" s="152"/>
      <c r="AE65" s="152"/>
      <c r="AF65" s="152"/>
      <c r="AG65" s="152" t="s">
        <v>329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3" x14ac:dyDescent="0.2">
      <c r="A66" s="159"/>
      <c r="B66" s="160"/>
      <c r="C66" s="270" t="s">
        <v>335</v>
      </c>
      <c r="D66" s="271"/>
      <c r="E66" s="271"/>
      <c r="F66" s="271"/>
      <c r="G66" s="271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2"/>
      <c r="AA66" s="152"/>
      <c r="AB66" s="152"/>
      <c r="AC66" s="152"/>
      <c r="AD66" s="152"/>
      <c r="AE66" s="152"/>
      <c r="AF66" s="152"/>
      <c r="AG66" s="152" t="s">
        <v>329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ht="33.75" outlineLevel="1" x14ac:dyDescent="0.2">
      <c r="A67" s="181">
        <v>39</v>
      </c>
      <c r="B67" s="182" t="s">
        <v>336</v>
      </c>
      <c r="C67" s="188" t="s">
        <v>337</v>
      </c>
      <c r="D67" s="183" t="s">
        <v>242</v>
      </c>
      <c r="E67" s="184">
        <v>62.3</v>
      </c>
      <c r="F67" s="185"/>
      <c r="G67" s="186">
        <f>ROUND(E67*F67,2)</f>
        <v>0</v>
      </c>
      <c r="H67" s="163"/>
      <c r="I67" s="162">
        <f>ROUND(E67*H67,2)</f>
        <v>0</v>
      </c>
      <c r="J67" s="163"/>
      <c r="K67" s="162">
        <f>ROUND(E67*J67,2)</f>
        <v>0</v>
      </c>
      <c r="L67" s="162">
        <v>21</v>
      </c>
      <c r="M67" s="162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2"/>
      <c r="S67" s="162" t="s">
        <v>194</v>
      </c>
      <c r="T67" s="162" t="s">
        <v>195</v>
      </c>
      <c r="U67" s="162">
        <v>0</v>
      </c>
      <c r="V67" s="162">
        <f>ROUND(E67*U67,2)</f>
        <v>0</v>
      </c>
      <c r="W67" s="162"/>
      <c r="X67" s="162" t="s">
        <v>243</v>
      </c>
      <c r="Y67" s="162" t="s">
        <v>134</v>
      </c>
      <c r="Z67" s="152"/>
      <c r="AA67" s="152"/>
      <c r="AB67" s="152"/>
      <c r="AC67" s="152"/>
      <c r="AD67" s="152"/>
      <c r="AE67" s="152"/>
      <c r="AF67" s="152"/>
      <c r="AG67" s="152" t="s">
        <v>244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81">
        <v>40</v>
      </c>
      <c r="B68" s="182" t="s">
        <v>255</v>
      </c>
      <c r="C68" s="188" t="s">
        <v>338</v>
      </c>
      <c r="D68" s="183" t="s">
        <v>131</v>
      </c>
      <c r="E68" s="184">
        <v>1</v>
      </c>
      <c r="F68" s="185"/>
      <c r="G68" s="186">
        <f>ROUND(E68*F68,2)</f>
        <v>0</v>
      </c>
      <c r="H68" s="163"/>
      <c r="I68" s="162">
        <f>ROUND(E68*H68,2)</f>
        <v>0</v>
      </c>
      <c r="J68" s="163"/>
      <c r="K68" s="162">
        <f>ROUND(E68*J68,2)</f>
        <v>0</v>
      </c>
      <c r="L68" s="162">
        <v>21</v>
      </c>
      <c r="M68" s="162">
        <f>G68*(1+L68/100)</f>
        <v>0</v>
      </c>
      <c r="N68" s="161">
        <v>0.158</v>
      </c>
      <c r="O68" s="161">
        <f>ROUND(E68*N68,2)</f>
        <v>0.16</v>
      </c>
      <c r="P68" s="161">
        <v>0</v>
      </c>
      <c r="Q68" s="161">
        <f>ROUND(E68*P68,2)</f>
        <v>0</v>
      </c>
      <c r="R68" s="162" t="s">
        <v>199</v>
      </c>
      <c r="S68" s="162" t="s">
        <v>132</v>
      </c>
      <c r="T68" s="162" t="s">
        <v>132</v>
      </c>
      <c r="U68" s="162">
        <v>0</v>
      </c>
      <c r="V68" s="162">
        <f>ROUND(E68*U68,2)</f>
        <v>0</v>
      </c>
      <c r="W68" s="162"/>
      <c r="X68" s="162" t="s">
        <v>200</v>
      </c>
      <c r="Y68" s="162" t="s">
        <v>134</v>
      </c>
      <c r="Z68" s="152"/>
      <c r="AA68" s="152"/>
      <c r="AB68" s="152"/>
      <c r="AC68" s="152"/>
      <c r="AD68" s="152"/>
      <c r="AE68" s="152"/>
      <c r="AF68" s="152"/>
      <c r="AG68" s="152" t="s">
        <v>201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x14ac:dyDescent="0.2">
      <c r="A69" s="168" t="s">
        <v>127</v>
      </c>
      <c r="B69" s="169" t="s">
        <v>89</v>
      </c>
      <c r="C69" s="187" t="s">
        <v>90</v>
      </c>
      <c r="D69" s="170"/>
      <c r="E69" s="171"/>
      <c r="F69" s="172"/>
      <c r="G69" s="173">
        <f>SUMIF(AG70:AG70,"&lt;&gt;NOR",G70:G70)</f>
        <v>0</v>
      </c>
      <c r="H69" s="167"/>
      <c r="I69" s="167">
        <f>SUM(I70:I70)</f>
        <v>0</v>
      </c>
      <c r="J69" s="167"/>
      <c r="K69" s="167">
        <f>SUM(K70:K70)</f>
        <v>0</v>
      </c>
      <c r="L69" s="167"/>
      <c r="M69" s="167">
        <f>SUM(M70:M70)</f>
        <v>0</v>
      </c>
      <c r="N69" s="166"/>
      <c r="O69" s="166">
        <f>SUM(O70:O70)</f>
        <v>0.12</v>
      </c>
      <c r="P69" s="166"/>
      <c r="Q69" s="166">
        <f>SUM(Q70:Q70)</f>
        <v>0</v>
      </c>
      <c r="R69" s="167"/>
      <c r="S69" s="167"/>
      <c r="T69" s="167"/>
      <c r="U69" s="167"/>
      <c r="V69" s="167">
        <f>SUM(V70:V70)</f>
        <v>3.4</v>
      </c>
      <c r="W69" s="167"/>
      <c r="X69" s="167"/>
      <c r="Y69" s="167"/>
      <c r="AG69" t="s">
        <v>128</v>
      </c>
    </row>
    <row r="70" spans="1:60" outlineLevel="1" x14ac:dyDescent="0.2">
      <c r="A70" s="181">
        <v>41</v>
      </c>
      <c r="B70" s="182" t="s">
        <v>339</v>
      </c>
      <c r="C70" s="188" t="s">
        <v>340</v>
      </c>
      <c r="D70" s="183" t="s">
        <v>138</v>
      </c>
      <c r="E70" s="184">
        <v>2</v>
      </c>
      <c r="F70" s="185"/>
      <c r="G70" s="186">
        <f>ROUND(E70*F70,2)</f>
        <v>0</v>
      </c>
      <c r="H70" s="163"/>
      <c r="I70" s="162">
        <f>ROUND(E70*H70,2)</f>
        <v>0</v>
      </c>
      <c r="J70" s="163"/>
      <c r="K70" s="162">
        <f>ROUND(E70*J70,2)</f>
        <v>0</v>
      </c>
      <c r="L70" s="162">
        <v>21</v>
      </c>
      <c r="M70" s="162">
        <f>G70*(1+L70/100)</f>
        <v>0</v>
      </c>
      <c r="N70" s="161">
        <v>6.012E-2</v>
      </c>
      <c r="O70" s="161">
        <f>ROUND(E70*N70,2)</f>
        <v>0.12</v>
      </c>
      <c r="P70" s="161">
        <v>0</v>
      </c>
      <c r="Q70" s="161">
        <f>ROUND(E70*P70,2)</f>
        <v>0</v>
      </c>
      <c r="R70" s="162"/>
      <c r="S70" s="162" t="s">
        <v>132</v>
      </c>
      <c r="T70" s="162" t="s">
        <v>132</v>
      </c>
      <c r="U70" s="162">
        <v>1.7</v>
      </c>
      <c r="V70" s="162">
        <f>ROUND(E70*U70,2)</f>
        <v>3.4</v>
      </c>
      <c r="W70" s="162"/>
      <c r="X70" s="162" t="s">
        <v>133</v>
      </c>
      <c r="Y70" s="162" t="s">
        <v>134</v>
      </c>
      <c r="Z70" s="152"/>
      <c r="AA70" s="152"/>
      <c r="AB70" s="152"/>
      <c r="AC70" s="152"/>
      <c r="AD70" s="152"/>
      <c r="AE70" s="152"/>
      <c r="AF70" s="152"/>
      <c r="AG70" s="152" t="s">
        <v>135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5.5" x14ac:dyDescent="0.2">
      <c r="A71" s="168" t="s">
        <v>127</v>
      </c>
      <c r="B71" s="169" t="s">
        <v>91</v>
      </c>
      <c r="C71" s="187" t="s">
        <v>92</v>
      </c>
      <c r="D71" s="170"/>
      <c r="E71" s="171"/>
      <c r="F71" s="172"/>
      <c r="G71" s="173">
        <f>SUMIF(AG72:AG72,"&lt;&gt;NOR",G72:G72)</f>
        <v>0</v>
      </c>
      <c r="H71" s="167"/>
      <c r="I71" s="167">
        <f>SUM(I72:I72)</f>
        <v>0</v>
      </c>
      <c r="J71" s="167"/>
      <c r="K71" s="167">
        <f>SUM(K72:K72)</f>
        <v>0</v>
      </c>
      <c r="L71" s="167"/>
      <c r="M71" s="167">
        <f>SUM(M72:M72)</f>
        <v>0</v>
      </c>
      <c r="N71" s="166"/>
      <c r="O71" s="166">
        <f>SUM(O72:O72)</f>
        <v>0</v>
      </c>
      <c r="P71" s="166"/>
      <c r="Q71" s="166">
        <f>SUM(Q72:Q72)</f>
        <v>0</v>
      </c>
      <c r="R71" s="167"/>
      <c r="S71" s="167"/>
      <c r="T71" s="167"/>
      <c r="U71" s="167"/>
      <c r="V71" s="167">
        <f>SUM(V72:V72)</f>
        <v>22.23</v>
      </c>
      <c r="W71" s="167"/>
      <c r="X71" s="167"/>
      <c r="Y71" s="167"/>
      <c r="AG71" t="s">
        <v>128</v>
      </c>
    </row>
    <row r="72" spans="1:60" outlineLevel="1" x14ac:dyDescent="0.2">
      <c r="A72" s="181">
        <v>42</v>
      </c>
      <c r="B72" s="182" t="s">
        <v>341</v>
      </c>
      <c r="C72" s="188" t="s">
        <v>342</v>
      </c>
      <c r="D72" s="183" t="s">
        <v>170</v>
      </c>
      <c r="E72" s="184">
        <v>130</v>
      </c>
      <c r="F72" s="185"/>
      <c r="G72" s="186">
        <f>ROUND(E72*F72,2)</f>
        <v>0</v>
      </c>
      <c r="H72" s="163"/>
      <c r="I72" s="162">
        <f>ROUND(E72*H72,2)</f>
        <v>0</v>
      </c>
      <c r="J72" s="163"/>
      <c r="K72" s="162">
        <f>ROUND(E72*J72,2)</f>
        <v>0</v>
      </c>
      <c r="L72" s="162">
        <v>21</v>
      </c>
      <c r="M72" s="162">
        <f>G72*(1+L72/100)</f>
        <v>0</v>
      </c>
      <c r="N72" s="161">
        <v>1.0000000000000001E-5</v>
      </c>
      <c r="O72" s="161">
        <f>ROUND(E72*N72,2)</f>
        <v>0</v>
      </c>
      <c r="P72" s="161">
        <v>0</v>
      </c>
      <c r="Q72" s="161">
        <f>ROUND(E72*P72,2)</f>
        <v>0</v>
      </c>
      <c r="R72" s="162"/>
      <c r="S72" s="162" t="s">
        <v>132</v>
      </c>
      <c r="T72" s="162" t="s">
        <v>132</v>
      </c>
      <c r="U72" s="162">
        <v>0.17100000000000001</v>
      </c>
      <c r="V72" s="162">
        <f>ROUND(E72*U72,2)</f>
        <v>22.23</v>
      </c>
      <c r="W72" s="162"/>
      <c r="X72" s="162" t="s">
        <v>133</v>
      </c>
      <c r="Y72" s="162" t="s">
        <v>134</v>
      </c>
      <c r="Z72" s="152"/>
      <c r="AA72" s="152"/>
      <c r="AB72" s="152"/>
      <c r="AC72" s="152"/>
      <c r="AD72" s="152"/>
      <c r="AE72" s="152"/>
      <c r="AF72" s="152"/>
      <c r="AG72" s="152" t="s">
        <v>135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x14ac:dyDescent="0.2">
      <c r="A73" s="168" t="s">
        <v>127</v>
      </c>
      <c r="B73" s="169" t="s">
        <v>97</v>
      </c>
      <c r="C73" s="187" t="s">
        <v>98</v>
      </c>
      <c r="D73" s="170"/>
      <c r="E73" s="171"/>
      <c r="F73" s="172"/>
      <c r="G73" s="173">
        <f>SUMIF(AG74:AG74,"&lt;&gt;NOR",G74:G74)</f>
        <v>0</v>
      </c>
      <c r="H73" s="167"/>
      <c r="I73" s="167">
        <f>SUM(I74:I74)</f>
        <v>0</v>
      </c>
      <c r="J73" s="167"/>
      <c r="K73" s="167">
        <f>SUM(K74:K74)</f>
        <v>0</v>
      </c>
      <c r="L73" s="167"/>
      <c r="M73" s="167">
        <f>SUM(M74:M74)</f>
        <v>0</v>
      </c>
      <c r="N73" s="166"/>
      <c r="O73" s="166">
        <f>SUM(O74:O74)</f>
        <v>0</v>
      </c>
      <c r="P73" s="166"/>
      <c r="Q73" s="166">
        <f>SUM(Q74:Q74)</f>
        <v>0</v>
      </c>
      <c r="R73" s="167"/>
      <c r="S73" s="167"/>
      <c r="T73" s="167"/>
      <c r="U73" s="167"/>
      <c r="V73" s="167">
        <f>SUM(V74:V74)</f>
        <v>315.47000000000003</v>
      </c>
      <c r="W73" s="167"/>
      <c r="X73" s="167"/>
      <c r="Y73" s="167"/>
      <c r="AG73" t="s">
        <v>128</v>
      </c>
    </row>
    <row r="74" spans="1:60" outlineLevel="1" x14ac:dyDescent="0.2">
      <c r="A74" s="175">
        <v>43</v>
      </c>
      <c r="B74" s="176" t="s">
        <v>343</v>
      </c>
      <c r="C74" s="189" t="s">
        <v>344</v>
      </c>
      <c r="D74" s="177" t="s">
        <v>205</v>
      </c>
      <c r="E74" s="178">
        <v>134.18428</v>
      </c>
      <c r="F74" s="179"/>
      <c r="G74" s="180">
        <f>ROUND(E74*F74,2)</f>
        <v>0</v>
      </c>
      <c r="H74" s="163"/>
      <c r="I74" s="162">
        <f>ROUND(E74*H74,2)</f>
        <v>0</v>
      </c>
      <c r="J74" s="163"/>
      <c r="K74" s="162">
        <f>ROUND(E74*J74,2)</f>
        <v>0</v>
      </c>
      <c r="L74" s="162">
        <v>21</v>
      </c>
      <c r="M74" s="162">
        <f>G74*(1+L74/100)</f>
        <v>0</v>
      </c>
      <c r="N74" s="161">
        <v>0</v>
      </c>
      <c r="O74" s="161">
        <f>ROUND(E74*N74,2)</f>
        <v>0</v>
      </c>
      <c r="P74" s="161">
        <v>0</v>
      </c>
      <c r="Q74" s="161">
        <f>ROUND(E74*P74,2)</f>
        <v>0</v>
      </c>
      <c r="R74" s="162"/>
      <c r="S74" s="162" t="s">
        <v>132</v>
      </c>
      <c r="T74" s="162" t="s">
        <v>132</v>
      </c>
      <c r="U74" s="162">
        <v>2.351</v>
      </c>
      <c r="V74" s="162">
        <f>ROUND(E74*U74,2)</f>
        <v>315.47000000000003</v>
      </c>
      <c r="W74" s="162"/>
      <c r="X74" s="162" t="s">
        <v>280</v>
      </c>
      <c r="Y74" s="162" t="s">
        <v>134</v>
      </c>
      <c r="Z74" s="152"/>
      <c r="AA74" s="152"/>
      <c r="AB74" s="152"/>
      <c r="AC74" s="152"/>
      <c r="AD74" s="152"/>
      <c r="AE74" s="152"/>
      <c r="AF74" s="152"/>
      <c r="AG74" s="152" t="s">
        <v>281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x14ac:dyDescent="0.2">
      <c r="A75" s="3"/>
      <c r="B75" s="4"/>
      <c r="C75" s="191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v>12</v>
      </c>
      <c r="AF75">
        <v>21</v>
      </c>
      <c r="AG75" t="s">
        <v>113</v>
      </c>
    </row>
    <row r="76" spans="1:60" x14ac:dyDescent="0.2">
      <c r="A76" s="155"/>
      <c r="B76" s="156" t="s">
        <v>31</v>
      </c>
      <c r="C76" s="192"/>
      <c r="D76" s="157"/>
      <c r="E76" s="158"/>
      <c r="F76" s="158"/>
      <c r="G76" s="174">
        <f>G8+G24+G28+G30+G37+G39+G41+G44+G69+G71+G73</f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f>SUMIF(L7:L74,AE75,G7:G74)</f>
        <v>0</v>
      </c>
      <c r="AF76">
        <f>SUMIF(L7:L74,AF75,G7:G74)</f>
        <v>0</v>
      </c>
      <c r="AG76" t="s">
        <v>282</v>
      </c>
    </row>
    <row r="77" spans="1:60" x14ac:dyDescent="0.2">
      <c r="A77" s="3"/>
      <c r="B77" s="4"/>
      <c r="C77" s="191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3"/>
      <c r="B78" s="4"/>
      <c r="C78" s="191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6" t="s">
        <v>283</v>
      </c>
      <c r="B79" s="256"/>
      <c r="C79" s="25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8"/>
      <c r="B80" s="259"/>
      <c r="C80" s="260"/>
      <c r="D80" s="259"/>
      <c r="E80" s="259"/>
      <c r="F80" s="259"/>
      <c r="G80" s="26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G80" t="s">
        <v>284</v>
      </c>
    </row>
    <row r="81" spans="1:33" x14ac:dyDescent="0.2">
      <c r="A81" s="262"/>
      <c r="B81" s="263"/>
      <c r="C81" s="264"/>
      <c r="D81" s="263"/>
      <c r="E81" s="263"/>
      <c r="F81" s="263"/>
      <c r="G81" s="26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62"/>
      <c r="B82" s="263"/>
      <c r="C82" s="264"/>
      <c r="D82" s="263"/>
      <c r="E82" s="263"/>
      <c r="F82" s="263"/>
      <c r="G82" s="26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62"/>
      <c r="B83" s="263"/>
      <c r="C83" s="264"/>
      <c r="D83" s="263"/>
      <c r="E83" s="263"/>
      <c r="F83" s="263"/>
      <c r="G83" s="26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66"/>
      <c r="B84" s="267"/>
      <c r="C84" s="268"/>
      <c r="D84" s="267"/>
      <c r="E84" s="267"/>
      <c r="F84" s="267"/>
      <c r="G84" s="26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3"/>
      <c r="B85" s="4"/>
      <c r="C85" s="19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C86" s="193"/>
      <c r="D86" s="10"/>
      <c r="AG86" t="s">
        <v>285</v>
      </c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F2T0BecUCzQalpO5OE3n60KrO3jeXUT/624YCw9OsBh8TCrhyNVtesYITWdwy45fRmWBEc4eSKaRuHbjtkCBA==" saltValue="cAH0+yo4Tp9x8euaL1zufg==" spinCount="100000" sheet="1" formatRows="0"/>
  <mergeCells count="13">
    <mergeCell ref="A79:C79"/>
    <mergeCell ref="A80:G84"/>
    <mergeCell ref="C60:G60"/>
    <mergeCell ref="C61:G61"/>
    <mergeCell ref="C62:G62"/>
    <mergeCell ref="C63:G63"/>
    <mergeCell ref="C64:G64"/>
    <mergeCell ref="C65:G65"/>
    <mergeCell ref="C66:G66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44ED-34B1-419B-97BC-DF83E637C978}">
  <sheetPr>
    <outlinePr summaryBelow="0"/>
  </sheetPr>
  <dimension ref="A1:BH5000"/>
  <sheetViews>
    <sheetView workbookViewId="0">
      <pane ySplit="7" topLeftCell="A8" activePane="bottomLeft" state="frozen"/>
      <selection pane="bottomLeft" activeCell="AQ30" sqref="AQ30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101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102</v>
      </c>
    </row>
    <row r="3" spans="1:60" ht="24.95" customHeight="1" x14ac:dyDescent="0.2">
      <c r="A3" s="50" t="s">
        <v>9</v>
      </c>
      <c r="B3" s="49" t="s">
        <v>53</v>
      </c>
      <c r="C3" s="250" t="s">
        <v>54</v>
      </c>
      <c r="D3" s="251"/>
      <c r="E3" s="251"/>
      <c r="F3" s="251"/>
      <c r="G3" s="252"/>
      <c r="AC3" s="126" t="s">
        <v>102</v>
      </c>
      <c r="AG3" t="s">
        <v>103</v>
      </c>
    </row>
    <row r="4" spans="1:60" ht="24.95" customHeight="1" x14ac:dyDescent="0.2">
      <c r="A4" s="145" t="s">
        <v>10</v>
      </c>
      <c r="B4" s="146" t="s">
        <v>57</v>
      </c>
      <c r="C4" s="253" t="s">
        <v>58</v>
      </c>
      <c r="D4" s="254"/>
      <c r="E4" s="254"/>
      <c r="F4" s="254"/>
      <c r="G4" s="255"/>
      <c r="AG4" t="s">
        <v>104</v>
      </c>
    </row>
    <row r="5" spans="1:60" x14ac:dyDescent="0.2">
      <c r="D5" s="10"/>
    </row>
    <row r="6" spans="1:60" ht="38.25" x14ac:dyDescent="0.2">
      <c r="A6" s="148" t="s">
        <v>105</v>
      </c>
      <c r="B6" s="150" t="s">
        <v>106</v>
      </c>
      <c r="C6" s="150" t="s">
        <v>107</v>
      </c>
      <c r="D6" s="149" t="s">
        <v>108</v>
      </c>
      <c r="E6" s="148" t="s">
        <v>109</v>
      </c>
      <c r="F6" s="147" t="s">
        <v>110</v>
      </c>
      <c r="G6" s="148" t="s">
        <v>31</v>
      </c>
      <c r="H6" s="151" t="s">
        <v>32</v>
      </c>
      <c r="I6" s="151" t="s">
        <v>111</v>
      </c>
      <c r="J6" s="151" t="s">
        <v>33</v>
      </c>
      <c r="K6" s="151" t="s">
        <v>112</v>
      </c>
      <c r="L6" s="151" t="s">
        <v>113</v>
      </c>
      <c r="M6" s="151" t="s">
        <v>114</v>
      </c>
      <c r="N6" s="151" t="s">
        <v>115</v>
      </c>
      <c r="O6" s="151" t="s">
        <v>116</v>
      </c>
      <c r="P6" s="151" t="s">
        <v>117</v>
      </c>
      <c r="Q6" s="151" t="s">
        <v>118</v>
      </c>
      <c r="R6" s="151" t="s">
        <v>119</v>
      </c>
      <c r="S6" s="151" t="s">
        <v>120</v>
      </c>
      <c r="T6" s="151" t="s">
        <v>121</v>
      </c>
      <c r="U6" s="151" t="s">
        <v>122</v>
      </c>
      <c r="V6" s="151" t="s">
        <v>123</v>
      </c>
      <c r="W6" s="151" t="s">
        <v>124</v>
      </c>
      <c r="X6" s="151" t="s">
        <v>125</v>
      </c>
      <c r="Y6" s="151" t="s">
        <v>126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127</v>
      </c>
      <c r="B8" s="169" t="s">
        <v>53</v>
      </c>
      <c r="C8" s="187" t="s">
        <v>74</v>
      </c>
      <c r="D8" s="170"/>
      <c r="E8" s="171"/>
      <c r="F8" s="172"/>
      <c r="G8" s="173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7"/>
      <c r="U8" s="167"/>
      <c r="V8" s="167">
        <f>SUM(V9:V10)</f>
        <v>24.36</v>
      </c>
      <c r="W8" s="167"/>
      <c r="X8" s="167"/>
      <c r="Y8" s="167"/>
      <c r="AG8" t="s">
        <v>128</v>
      </c>
    </row>
    <row r="9" spans="1:60" outlineLevel="1" x14ac:dyDescent="0.2">
      <c r="A9" s="181">
        <v>1</v>
      </c>
      <c r="B9" s="182" t="s">
        <v>345</v>
      </c>
      <c r="C9" s="188" t="s">
        <v>346</v>
      </c>
      <c r="D9" s="183" t="s">
        <v>141</v>
      </c>
      <c r="E9" s="184">
        <v>120</v>
      </c>
      <c r="F9" s="185"/>
      <c r="G9" s="186">
        <f>ROUND(E9*F9,2)</f>
        <v>0</v>
      </c>
      <c r="H9" s="163"/>
      <c r="I9" s="162">
        <f>ROUND(E9*H9,2)</f>
        <v>0</v>
      </c>
      <c r="J9" s="163"/>
      <c r="K9" s="162">
        <f>ROUND(E9*J9,2)</f>
        <v>0</v>
      </c>
      <c r="L9" s="162">
        <v>21</v>
      </c>
      <c r="M9" s="162">
        <f>G9*(1+L9/100)</f>
        <v>0</v>
      </c>
      <c r="N9" s="161">
        <v>0</v>
      </c>
      <c r="O9" s="161">
        <f>ROUND(E9*N9,2)</f>
        <v>0</v>
      </c>
      <c r="P9" s="161">
        <v>0</v>
      </c>
      <c r="Q9" s="161">
        <f>ROUND(E9*P9,2)</f>
        <v>0</v>
      </c>
      <c r="R9" s="162"/>
      <c r="S9" s="162" t="s">
        <v>132</v>
      </c>
      <c r="T9" s="162" t="s">
        <v>132</v>
      </c>
      <c r="U9" s="162">
        <v>0.20300000000000001</v>
      </c>
      <c r="V9" s="162">
        <f>ROUND(E9*U9,2)</f>
        <v>24.36</v>
      </c>
      <c r="W9" s="162"/>
      <c r="X9" s="162" t="s">
        <v>133</v>
      </c>
      <c r="Y9" s="162" t="s">
        <v>134</v>
      </c>
      <c r="Z9" s="152"/>
      <c r="AA9" s="152"/>
      <c r="AB9" s="152"/>
      <c r="AC9" s="152"/>
      <c r="AD9" s="152"/>
      <c r="AE9" s="152"/>
      <c r="AF9" s="152"/>
      <c r="AG9" s="152" t="s">
        <v>135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1">
        <v>2</v>
      </c>
      <c r="B10" s="182" t="s">
        <v>347</v>
      </c>
      <c r="C10" s="188" t="s">
        <v>348</v>
      </c>
      <c r="D10" s="183" t="s">
        <v>146</v>
      </c>
      <c r="E10" s="184">
        <v>30</v>
      </c>
      <c r="F10" s="185"/>
      <c r="G10" s="186">
        <f>ROUND(E10*F10,2)</f>
        <v>0</v>
      </c>
      <c r="H10" s="163"/>
      <c r="I10" s="162">
        <f>ROUND(E10*H10,2)</f>
        <v>0</v>
      </c>
      <c r="J10" s="163"/>
      <c r="K10" s="162">
        <f>ROUND(E10*J10,2)</f>
        <v>0</v>
      </c>
      <c r="L10" s="162">
        <v>21</v>
      </c>
      <c r="M10" s="162">
        <f>G10*(1+L10/100)</f>
        <v>0</v>
      </c>
      <c r="N10" s="161">
        <v>0</v>
      </c>
      <c r="O10" s="161">
        <f>ROUND(E10*N10,2)</f>
        <v>0</v>
      </c>
      <c r="P10" s="161">
        <v>0</v>
      </c>
      <c r="Q10" s="161">
        <f>ROUND(E10*P10,2)</f>
        <v>0</v>
      </c>
      <c r="R10" s="162"/>
      <c r="S10" s="162" t="s">
        <v>132</v>
      </c>
      <c r="T10" s="162" t="s">
        <v>132</v>
      </c>
      <c r="U10" s="162">
        <v>0</v>
      </c>
      <c r="V10" s="162">
        <f>ROUND(E10*U10,2)</f>
        <v>0</v>
      </c>
      <c r="W10" s="162"/>
      <c r="X10" s="162" t="s">
        <v>133</v>
      </c>
      <c r="Y10" s="162" t="s">
        <v>134</v>
      </c>
      <c r="Z10" s="152"/>
      <c r="AA10" s="152"/>
      <c r="AB10" s="152"/>
      <c r="AC10" s="152"/>
      <c r="AD10" s="152"/>
      <c r="AE10" s="152"/>
      <c r="AF10" s="152"/>
      <c r="AG10" s="152" t="s">
        <v>135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x14ac:dyDescent="0.2">
      <c r="A11" s="168" t="s">
        <v>127</v>
      </c>
      <c r="B11" s="169" t="s">
        <v>57</v>
      </c>
      <c r="C11" s="187" t="s">
        <v>76</v>
      </c>
      <c r="D11" s="170"/>
      <c r="E11" s="171"/>
      <c r="F11" s="172"/>
      <c r="G11" s="173">
        <f>SUMIF(AG12:AG12,"&lt;&gt;NOR",G12:G12)</f>
        <v>0</v>
      </c>
      <c r="H11" s="167"/>
      <c r="I11" s="167">
        <f>SUM(I12:I12)</f>
        <v>0</v>
      </c>
      <c r="J11" s="167"/>
      <c r="K11" s="167">
        <f>SUM(K12:K12)</f>
        <v>0</v>
      </c>
      <c r="L11" s="167"/>
      <c r="M11" s="167">
        <f>SUM(M12:M12)</f>
        <v>0</v>
      </c>
      <c r="N11" s="166"/>
      <c r="O11" s="166">
        <f>SUM(O12:O12)</f>
        <v>0</v>
      </c>
      <c r="P11" s="166"/>
      <c r="Q11" s="166">
        <f>SUM(Q12:Q12)</f>
        <v>0</v>
      </c>
      <c r="R11" s="167"/>
      <c r="S11" s="167"/>
      <c r="T11" s="167"/>
      <c r="U11" s="167"/>
      <c r="V11" s="167">
        <f>SUM(V12:V12)</f>
        <v>18.170000000000002</v>
      </c>
      <c r="W11" s="167"/>
      <c r="X11" s="167"/>
      <c r="Y11" s="167"/>
      <c r="AG11" t="s">
        <v>128</v>
      </c>
    </row>
    <row r="12" spans="1:60" outlineLevel="1" x14ac:dyDescent="0.2">
      <c r="A12" s="181">
        <v>3</v>
      </c>
      <c r="B12" s="182" t="s">
        <v>296</v>
      </c>
      <c r="C12" s="188" t="s">
        <v>297</v>
      </c>
      <c r="D12" s="183" t="s">
        <v>138</v>
      </c>
      <c r="E12" s="184">
        <v>62</v>
      </c>
      <c r="F12" s="185"/>
      <c r="G12" s="186">
        <f>ROUND(E12*F12,2)</f>
        <v>0</v>
      </c>
      <c r="H12" s="163"/>
      <c r="I12" s="162">
        <f>ROUND(E12*H12,2)</f>
        <v>0</v>
      </c>
      <c r="J12" s="163"/>
      <c r="K12" s="162">
        <f>ROUND(E12*J12,2)</f>
        <v>0</v>
      </c>
      <c r="L12" s="162">
        <v>21</v>
      </c>
      <c r="M12" s="162">
        <f>G12*(1+L12/100)</f>
        <v>0</v>
      </c>
      <c r="N12" s="161">
        <v>0</v>
      </c>
      <c r="O12" s="161">
        <f>ROUND(E12*N12,2)</f>
        <v>0</v>
      </c>
      <c r="P12" s="161">
        <v>0</v>
      </c>
      <c r="Q12" s="161">
        <f>ROUND(E12*P12,2)</f>
        <v>0</v>
      </c>
      <c r="R12" s="162"/>
      <c r="S12" s="162" t="s">
        <v>132</v>
      </c>
      <c r="T12" s="162" t="s">
        <v>132</v>
      </c>
      <c r="U12" s="162">
        <v>0.29299999999999998</v>
      </c>
      <c r="V12" s="162">
        <f>ROUND(E12*U12,2)</f>
        <v>18.170000000000002</v>
      </c>
      <c r="W12" s="162"/>
      <c r="X12" s="162" t="s">
        <v>133</v>
      </c>
      <c r="Y12" s="162" t="s">
        <v>134</v>
      </c>
      <c r="Z12" s="152"/>
      <c r="AA12" s="152"/>
      <c r="AB12" s="152"/>
      <c r="AC12" s="152"/>
      <c r="AD12" s="152"/>
      <c r="AE12" s="152"/>
      <c r="AF12" s="152"/>
      <c r="AG12" s="152" t="s">
        <v>135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8" t="s">
        <v>127</v>
      </c>
      <c r="B13" s="169" t="s">
        <v>77</v>
      </c>
      <c r="C13" s="187" t="s">
        <v>78</v>
      </c>
      <c r="D13" s="170"/>
      <c r="E13" s="171"/>
      <c r="F13" s="172"/>
      <c r="G13" s="173">
        <f>SUMIF(AG14:AG18,"&lt;&gt;NOR",G14:G18)</f>
        <v>0</v>
      </c>
      <c r="H13" s="167"/>
      <c r="I13" s="167">
        <f>SUM(I14:I18)</f>
        <v>0</v>
      </c>
      <c r="J13" s="167"/>
      <c r="K13" s="167">
        <f>SUM(K14:K18)</f>
        <v>0</v>
      </c>
      <c r="L13" s="167"/>
      <c r="M13" s="167">
        <f>SUM(M14:M18)</f>
        <v>0</v>
      </c>
      <c r="N13" s="166"/>
      <c r="O13" s="166">
        <f>SUM(O14:O18)</f>
        <v>55.1</v>
      </c>
      <c r="P13" s="166"/>
      <c r="Q13" s="166">
        <f>SUM(Q14:Q18)</f>
        <v>0</v>
      </c>
      <c r="R13" s="167"/>
      <c r="S13" s="167"/>
      <c r="T13" s="167"/>
      <c r="U13" s="167"/>
      <c r="V13" s="167">
        <f>SUM(V14:V18)</f>
        <v>28.44</v>
      </c>
      <c r="W13" s="167"/>
      <c r="X13" s="167"/>
      <c r="Y13" s="167"/>
      <c r="AG13" t="s">
        <v>128</v>
      </c>
    </row>
    <row r="14" spans="1:60" outlineLevel="1" x14ac:dyDescent="0.2">
      <c r="A14" s="175">
        <v>4</v>
      </c>
      <c r="B14" s="176" t="s">
        <v>349</v>
      </c>
      <c r="C14" s="189" t="s">
        <v>350</v>
      </c>
      <c r="D14" s="177" t="s">
        <v>151</v>
      </c>
      <c r="E14" s="178">
        <v>20.832000000000001</v>
      </c>
      <c r="F14" s="179"/>
      <c r="G14" s="180">
        <f>ROUND(E14*F14,2)</f>
        <v>0</v>
      </c>
      <c r="H14" s="163"/>
      <c r="I14" s="162">
        <f>ROUND(E14*H14,2)</f>
        <v>0</v>
      </c>
      <c r="J14" s="163"/>
      <c r="K14" s="162">
        <f>ROUND(E14*J14,2)</f>
        <v>0</v>
      </c>
      <c r="L14" s="162">
        <v>21</v>
      </c>
      <c r="M14" s="162">
        <f>G14*(1+L14/100)</f>
        <v>0</v>
      </c>
      <c r="N14" s="161">
        <v>2.5</v>
      </c>
      <c r="O14" s="161">
        <f>ROUND(E14*N14,2)</f>
        <v>52.08</v>
      </c>
      <c r="P14" s="161">
        <v>0</v>
      </c>
      <c r="Q14" s="161">
        <f>ROUND(E14*P14,2)</f>
        <v>0</v>
      </c>
      <c r="R14" s="162"/>
      <c r="S14" s="162" t="s">
        <v>132</v>
      </c>
      <c r="T14" s="162" t="s">
        <v>132</v>
      </c>
      <c r="U14" s="162">
        <v>1.365</v>
      </c>
      <c r="V14" s="162">
        <f>ROUND(E14*U14,2)</f>
        <v>28.44</v>
      </c>
      <c r="W14" s="162"/>
      <c r="X14" s="162" t="s">
        <v>133</v>
      </c>
      <c r="Y14" s="162" t="s">
        <v>134</v>
      </c>
      <c r="Z14" s="152"/>
      <c r="AA14" s="152"/>
      <c r="AB14" s="152"/>
      <c r="AC14" s="152"/>
      <c r="AD14" s="152"/>
      <c r="AE14" s="152"/>
      <c r="AF14" s="152"/>
      <c r="AG14" s="152" t="s">
        <v>135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2" x14ac:dyDescent="0.2">
      <c r="A15" s="159"/>
      <c r="B15" s="160"/>
      <c r="C15" s="190" t="s">
        <v>351</v>
      </c>
      <c r="D15" s="164"/>
      <c r="E15" s="165">
        <v>14.632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143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 x14ac:dyDescent="0.2">
      <c r="A16" s="159"/>
      <c r="B16" s="160"/>
      <c r="C16" s="190" t="s">
        <v>352</v>
      </c>
      <c r="D16" s="164"/>
      <c r="E16" s="165">
        <v>6.2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143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81">
        <v>5</v>
      </c>
      <c r="B17" s="182" t="s">
        <v>353</v>
      </c>
      <c r="C17" s="188" t="s">
        <v>354</v>
      </c>
      <c r="D17" s="183" t="s">
        <v>242</v>
      </c>
      <c r="E17" s="184">
        <v>62</v>
      </c>
      <c r="F17" s="185"/>
      <c r="G17" s="186">
        <f>ROUND(E17*F17,2)</f>
        <v>0</v>
      </c>
      <c r="H17" s="163"/>
      <c r="I17" s="162">
        <f>ROUND(E17*H17,2)</f>
        <v>0</v>
      </c>
      <c r="J17" s="163"/>
      <c r="K17" s="162">
        <f>ROUND(E17*J17,2)</f>
        <v>0</v>
      </c>
      <c r="L17" s="162">
        <v>21</v>
      </c>
      <c r="M17" s="162">
        <f>G17*(1+L17/100)</f>
        <v>0</v>
      </c>
      <c r="N17" s="161">
        <v>0</v>
      </c>
      <c r="O17" s="161">
        <f>ROUND(E17*N17,2)</f>
        <v>0</v>
      </c>
      <c r="P17" s="161">
        <v>0</v>
      </c>
      <c r="Q17" s="161">
        <f>ROUND(E17*P17,2)</f>
        <v>0</v>
      </c>
      <c r="R17" s="162"/>
      <c r="S17" s="162" t="s">
        <v>194</v>
      </c>
      <c r="T17" s="162" t="s">
        <v>195</v>
      </c>
      <c r="U17" s="162">
        <v>0</v>
      </c>
      <c r="V17" s="162">
        <f>ROUND(E17*U17,2)</f>
        <v>0</v>
      </c>
      <c r="W17" s="162"/>
      <c r="X17" s="162" t="s">
        <v>243</v>
      </c>
      <c r="Y17" s="162" t="s">
        <v>134</v>
      </c>
      <c r="Z17" s="152"/>
      <c r="AA17" s="152"/>
      <c r="AB17" s="152"/>
      <c r="AC17" s="152"/>
      <c r="AD17" s="152"/>
      <c r="AE17" s="152"/>
      <c r="AF17" s="152"/>
      <c r="AG17" s="152" t="s">
        <v>244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81">
        <v>6</v>
      </c>
      <c r="B18" s="182" t="s">
        <v>355</v>
      </c>
      <c r="C18" s="188" t="s">
        <v>356</v>
      </c>
      <c r="D18" s="183" t="s">
        <v>138</v>
      </c>
      <c r="E18" s="184">
        <v>63</v>
      </c>
      <c r="F18" s="185"/>
      <c r="G18" s="186">
        <f>ROUND(E18*F18,2)</f>
        <v>0</v>
      </c>
      <c r="H18" s="163"/>
      <c r="I18" s="162">
        <f>ROUND(E18*H18,2)</f>
        <v>0</v>
      </c>
      <c r="J18" s="163"/>
      <c r="K18" s="162">
        <f>ROUND(E18*J18,2)</f>
        <v>0</v>
      </c>
      <c r="L18" s="162">
        <v>21</v>
      </c>
      <c r="M18" s="162">
        <f>G18*(1+L18/100)</f>
        <v>0</v>
      </c>
      <c r="N18" s="161">
        <v>4.8000000000000001E-2</v>
      </c>
      <c r="O18" s="161">
        <f>ROUND(E18*N18,2)</f>
        <v>3.02</v>
      </c>
      <c r="P18" s="161">
        <v>0</v>
      </c>
      <c r="Q18" s="161">
        <f>ROUND(E18*P18,2)</f>
        <v>0</v>
      </c>
      <c r="R18" s="162" t="s">
        <v>199</v>
      </c>
      <c r="S18" s="162" t="s">
        <v>132</v>
      </c>
      <c r="T18" s="162" t="s">
        <v>132</v>
      </c>
      <c r="U18" s="162">
        <v>0</v>
      </c>
      <c r="V18" s="162">
        <f>ROUND(E18*U18,2)</f>
        <v>0</v>
      </c>
      <c r="W18" s="162"/>
      <c r="X18" s="162" t="s">
        <v>200</v>
      </c>
      <c r="Y18" s="162" t="s">
        <v>134</v>
      </c>
      <c r="Z18" s="152"/>
      <c r="AA18" s="152"/>
      <c r="AB18" s="152"/>
      <c r="AC18" s="152"/>
      <c r="AD18" s="152"/>
      <c r="AE18" s="152"/>
      <c r="AF18" s="152"/>
      <c r="AG18" s="152" t="s">
        <v>201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x14ac:dyDescent="0.2">
      <c r="A19" s="168" t="s">
        <v>127</v>
      </c>
      <c r="B19" s="169" t="s">
        <v>81</v>
      </c>
      <c r="C19" s="187" t="s">
        <v>82</v>
      </c>
      <c r="D19" s="170"/>
      <c r="E19" s="171"/>
      <c r="F19" s="172"/>
      <c r="G19" s="173">
        <f>SUMIF(AG20:AG20,"&lt;&gt;NOR",G20:G20)</f>
        <v>0</v>
      </c>
      <c r="H19" s="167"/>
      <c r="I19" s="167">
        <f>SUM(I20:I20)</f>
        <v>0</v>
      </c>
      <c r="J19" s="167"/>
      <c r="K19" s="167">
        <f>SUM(K20:K20)</f>
        <v>0</v>
      </c>
      <c r="L19" s="167"/>
      <c r="M19" s="167">
        <f>SUM(M20:M20)</f>
        <v>0</v>
      </c>
      <c r="N19" s="166"/>
      <c r="O19" s="166">
        <f>SUM(O20:O20)</f>
        <v>0.66</v>
      </c>
      <c r="P19" s="166"/>
      <c r="Q19" s="166">
        <f>SUM(Q20:Q20)</f>
        <v>0</v>
      </c>
      <c r="R19" s="167"/>
      <c r="S19" s="167"/>
      <c r="T19" s="167"/>
      <c r="U19" s="167"/>
      <c r="V19" s="167">
        <f>SUM(V20:V20)</f>
        <v>37.44</v>
      </c>
      <c r="W19" s="167"/>
      <c r="X19" s="167"/>
      <c r="Y19" s="167"/>
      <c r="AG19" t="s">
        <v>128</v>
      </c>
    </row>
    <row r="20" spans="1:60" ht="22.5" outlineLevel="1" x14ac:dyDescent="0.2">
      <c r="A20" s="181">
        <v>7</v>
      </c>
      <c r="B20" s="182" t="s">
        <v>307</v>
      </c>
      <c r="C20" s="188" t="s">
        <v>308</v>
      </c>
      <c r="D20" s="183" t="s">
        <v>170</v>
      </c>
      <c r="E20" s="184">
        <v>30</v>
      </c>
      <c r="F20" s="185"/>
      <c r="G20" s="186">
        <f>ROUND(E20*F20,2)</f>
        <v>0</v>
      </c>
      <c r="H20" s="163"/>
      <c r="I20" s="162">
        <f>ROUND(E20*H20,2)</f>
        <v>0</v>
      </c>
      <c r="J20" s="163"/>
      <c r="K20" s="162">
        <f>ROUND(E20*J20,2)</f>
        <v>0</v>
      </c>
      <c r="L20" s="162">
        <v>21</v>
      </c>
      <c r="M20" s="162">
        <f>G20*(1+L20/100)</f>
        <v>0</v>
      </c>
      <c r="N20" s="161">
        <v>2.214E-2</v>
      </c>
      <c r="O20" s="161">
        <f>ROUND(E20*N20,2)</f>
        <v>0.66</v>
      </c>
      <c r="P20" s="161">
        <v>0</v>
      </c>
      <c r="Q20" s="161">
        <f>ROUND(E20*P20,2)</f>
        <v>0</v>
      </c>
      <c r="R20" s="162"/>
      <c r="S20" s="162" t="s">
        <v>132</v>
      </c>
      <c r="T20" s="162" t="s">
        <v>132</v>
      </c>
      <c r="U20" s="162">
        <v>1.248</v>
      </c>
      <c r="V20" s="162">
        <f>ROUND(E20*U20,2)</f>
        <v>37.44</v>
      </c>
      <c r="W20" s="162"/>
      <c r="X20" s="162" t="s">
        <v>133</v>
      </c>
      <c r="Y20" s="162" t="s">
        <v>134</v>
      </c>
      <c r="Z20" s="152"/>
      <c r="AA20" s="152"/>
      <c r="AB20" s="152"/>
      <c r="AC20" s="152"/>
      <c r="AD20" s="152"/>
      <c r="AE20" s="152"/>
      <c r="AF20" s="152"/>
      <c r="AG20" s="152" t="s">
        <v>135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68" t="s">
        <v>127</v>
      </c>
      <c r="B21" s="169" t="s">
        <v>83</v>
      </c>
      <c r="C21" s="187" t="s">
        <v>84</v>
      </c>
      <c r="D21" s="170"/>
      <c r="E21" s="171"/>
      <c r="F21" s="172"/>
      <c r="G21" s="173">
        <f>SUMIF(AG22:AG22,"&lt;&gt;NOR",G22:G22)</f>
        <v>0</v>
      </c>
      <c r="H21" s="167"/>
      <c r="I21" s="167">
        <f>SUM(I22:I22)</f>
        <v>0</v>
      </c>
      <c r="J21" s="167"/>
      <c r="K21" s="167">
        <f>SUM(K22:K22)</f>
        <v>0</v>
      </c>
      <c r="L21" s="167"/>
      <c r="M21" s="167">
        <f>SUM(M22:M22)</f>
        <v>0</v>
      </c>
      <c r="N21" s="166"/>
      <c r="O21" s="166">
        <f>SUM(O22:O22)</f>
        <v>0.15</v>
      </c>
      <c r="P21" s="166"/>
      <c r="Q21" s="166">
        <f>SUM(Q22:Q22)</f>
        <v>0</v>
      </c>
      <c r="R21" s="167"/>
      <c r="S21" s="167"/>
      <c r="T21" s="167"/>
      <c r="U21" s="167"/>
      <c r="V21" s="167">
        <f>SUM(V22:V22)</f>
        <v>9.8800000000000008</v>
      </c>
      <c r="W21" s="167"/>
      <c r="X21" s="167"/>
      <c r="Y21" s="167"/>
      <c r="AG21" t="s">
        <v>128</v>
      </c>
    </row>
    <row r="22" spans="1:60" outlineLevel="1" x14ac:dyDescent="0.2">
      <c r="A22" s="181">
        <v>8</v>
      </c>
      <c r="B22" s="182" t="s">
        <v>309</v>
      </c>
      <c r="C22" s="188" t="s">
        <v>310</v>
      </c>
      <c r="D22" s="183" t="s">
        <v>151</v>
      </c>
      <c r="E22" s="184">
        <v>14.632</v>
      </c>
      <c r="F22" s="185"/>
      <c r="G22" s="186">
        <f>ROUND(E22*F22,2)</f>
        <v>0</v>
      </c>
      <c r="H22" s="163"/>
      <c r="I22" s="162">
        <f>ROUND(E22*H22,2)</f>
        <v>0</v>
      </c>
      <c r="J22" s="163"/>
      <c r="K22" s="162">
        <f>ROUND(E22*J22,2)</f>
        <v>0</v>
      </c>
      <c r="L22" s="162">
        <v>21</v>
      </c>
      <c r="M22" s="162">
        <f>G22*(1+L22/100)</f>
        <v>0</v>
      </c>
      <c r="N22" s="161">
        <v>0.01</v>
      </c>
      <c r="O22" s="161">
        <f>ROUND(E22*N22,2)</f>
        <v>0.15</v>
      </c>
      <c r="P22" s="161">
        <v>0</v>
      </c>
      <c r="Q22" s="161">
        <f>ROUND(E22*P22,2)</f>
        <v>0</v>
      </c>
      <c r="R22" s="162"/>
      <c r="S22" s="162" t="s">
        <v>132</v>
      </c>
      <c r="T22" s="162" t="s">
        <v>132</v>
      </c>
      <c r="U22" s="162">
        <v>0.67500000000000004</v>
      </c>
      <c r="V22" s="162">
        <f>ROUND(E22*U22,2)</f>
        <v>9.8800000000000008</v>
      </c>
      <c r="W22" s="162"/>
      <c r="X22" s="162" t="s">
        <v>133</v>
      </c>
      <c r="Y22" s="162" t="s">
        <v>134</v>
      </c>
      <c r="Z22" s="152"/>
      <c r="AA22" s="152"/>
      <c r="AB22" s="152"/>
      <c r="AC22" s="152"/>
      <c r="AD22" s="152"/>
      <c r="AE22" s="152"/>
      <c r="AF22" s="152"/>
      <c r="AG22" s="152" t="s">
        <v>135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8" t="s">
        <v>127</v>
      </c>
      <c r="B23" s="169" t="s">
        <v>97</v>
      </c>
      <c r="C23" s="187" t="s">
        <v>98</v>
      </c>
      <c r="D23" s="170"/>
      <c r="E23" s="171"/>
      <c r="F23" s="172"/>
      <c r="G23" s="173">
        <f>SUMIF(AG24:AG24,"&lt;&gt;NOR",G24:G24)</f>
        <v>0</v>
      </c>
      <c r="H23" s="167"/>
      <c r="I23" s="167">
        <f>SUM(I24:I24)</f>
        <v>0</v>
      </c>
      <c r="J23" s="167"/>
      <c r="K23" s="167">
        <f>SUM(K24:K24)</f>
        <v>0</v>
      </c>
      <c r="L23" s="167"/>
      <c r="M23" s="167">
        <f>SUM(M24:M24)</f>
        <v>0</v>
      </c>
      <c r="N23" s="166"/>
      <c r="O23" s="166">
        <f>SUM(O24:O24)</f>
        <v>0</v>
      </c>
      <c r="P23" s="166"/>
      <c r="Q23" s="166">
        <f>SUM(Q24:Q24)</f>
        <v>0</v>
      </c>
      <c r="R23" s="167"/>
      <c r="S23" s="167"/>
      <c r="T23" s="167"/>
      <c r="U23" s="167"/>
      <c r="V23" s="167">
        <f>SUM(V24:V24)</f>
        <v>185.24</v>
      </c>
      <c r="W23" s="167"/>
      <c r="X23" s="167"/>
      <c r="Y23" s="167"/>
      <c r="AG23" t="s">
        <v>128</v>
      </c>
    </row>
    <row r="24" spans="1:60" outlineLevel="1" x14ac:dyDescent="0.2">
      <c r="A24" s="175">
        <v>9</v>
      </c>
      <c r="B24" s="176" t="s">
        <v>357</v>
      </c>
      <c r="C24" s="189" t="s">
        <v>358</v>
      </c>
      <c r="D24" s="177" t="s">
        <v>205</v>
      </c>
      <c r="E24" s="178">
        <v>55.914520000000003</v>
      </c>
      <c r="F24" s="179"/>
      <c r="G24" s="180">
        <f>ROUND(E24*F24,2)</f>
        <v>0</v>
      </c>
      <c r="H24" s="163"/>
      <c r="I24" s="162">
        <f>ROUND(E24*H24,2)</f>
        <v>0</v>
      </c>
      <c r="J24" s="163"/>
      <c r="K24" s="162">
        <f>ROUND(E24*J24,2)</f>
        <v>0</v>
      </c>
      <c r="L24" s="162">
        <v>21</v>
      </c>
      <c r="M24" s="162">
        <f>G24*(1+L24/100)</f>
        <v>0</v>
      </c>
      <c r="N24" s="161">
        <v>0</v>
      </c>
      <c r="O24" s="161">
        <f>ROUND(E24*N24,2)</f>
        <v>0</v>
      </c>
      <c r="P24" s="161">
        <v>0</v>
      </c>
      <c r="Q24" s="161">
        <f>ROUND(E24*P24,2)</f>
        <v>0</v>
      </c>
      <c r="R24" s="162"/>
      <c r="S24" s="162" t="s">
        <v>132</v>
      </c>
      <c r="T24" s="162" t="s">
        <v>132</v>
      </c>
      <c r="U24" s="162">
        <v>3.3130000000000002</v>
      </c>
      <c r="V24" s="162">
        <f>ROUND(E24*U24,2)</f>
        <v>185.24</v>
      </c>
      <c r="W24" s="162"/>
      <c r="X24" s="162" t="s">
        <v>280</v>
      </c>
      <c r="Y24" s="162" t="s">
        <v>134</v>
      </c>
      <c r="Z24" s="152"/>
      <c r="AA24" s="152"/>
      <c r="AB24" s="152"/>
      <c r="AC24" s="152"/>
      <c r="AD24" s="152"/>
      <c r="AE24" s="152"/>
      <c r="AF24" s="152"/>
      <c r="AG24" s="152" t="s">
        <v>281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">
      <c r="A25" s="3"/>
      <c r="B25" s="4"/>
      <c r="C25" s="19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113</v>
      </c>
    </row>
    <row r="26" spans="1:60" x14ac:dyDescent="0.2">
      <c r="A26" s="155"/>
      <c r="B26" s="156" t="s">
        <v>31</v>
      </c>
      <c r="C26" s="192"/>
      <c r="D26" s="157"/>
      <c r="E26" s="158"/>
      <c r="F26" s="158"/>
      <c r="G26" s="174">
        <f>G8+G11+G13+G19+G21+G23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282</v>
      </c>
    </row>
    <row r="27" spans="1:60" x14ac:dyDescent="0.2">
      <c r="A27" s="3"/>
      <c r="B27" s="4"/>
      <c r="C27" s="19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9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6" t="s">
        <v>283</v>
      </c>
      <c r="B29" s="256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8"/>
      <c r="B30" s="259"/>
      <c r="C30" s="260"/>
      <c r="D30" s="259"/>
      <c r="E30" s="259"/>
      <c r="F30" s="259"/>
      <c r="G30" s="2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284</v>
      </c>
    </row>
    <row r="31" spans="1:60" x14ac:dyDescent="0.2">
      <c r="A31" s="262"/>
      <c r="B31" s="263"/>
      <c r="C31" s="264"/>
      <c r="D31" s="263"/>
      <c r="E31" s="263"/>
      <c r="F31" s="263"/>
      <c r="G31" s="26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2"/>
      <c r="B32" s="263"/>
      <c r="C32" s="264"/>
      <c r="D32" s="263"/>
      <c r="E32" s="263"/>
      <c r="F32" s="263"/>
      <c r="G32" s="26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2"/>
      <c r="B33" s="263"/>
      <c r="C33" s="264"/>
      <c r="D33" s="263"/>
      <c r="E33" s="263"/>
      <c r="F33" s="263"/>
      <c r="G33" s="26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6"/>
      <c r="B34" s="267"/>
      <c r="C34" s="268"/>
      <c r="D34" s="267"/>
      <c r="E34" s="267"/>
      <c r="F34" s="267"/>
      <c r="G34" s="2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91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193"/>
      <c r="D36" s="10"/>
      <c r="AG36" t="s">
        <v>285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6+CK/BhozLZAhCYvLLoBVrVkl91+6ErJiI8Y9R5fiCp5qLosiCHG8tIU7Q29poDYgyGv31lL1VVTXfVOPqZNw==" saltValue="TQZKIDgo1IM27VYCooq06A==" spinCount="100000" sheet="1" formatRows="0"/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75BDC-2EEC-4436-84D3-CFAD9942C616}">
  <sheetPr>
    <outlinePr summaryBelow="0"/>
  </sheetPr>
  <dimension ref="A1:BH5000"/>
  <sheetViews>
    <sheetView tabSelected="1" workbookViewId="0">
      <pane ySplit="7" topLeftCell="A29" activePane="bottomLeft" state="frozen"/>
      <selection pane="bottomLeft" activeCell="F49" sqref="F49"/>
    </sheetView>
  </sheetViews>
  <sheetFormatPr defaultRowHeight="12.75" outlineLevelRow="3" x14ac:dyDescent="0.2"/>
  <cols>
    <col min="1" max="1" width="3.42578125" customWidth="1"/>
    <col min="2" max="2" width="12.5703125" style="126" customWidth="1"/>
    <col min="3" max="3" width="38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101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102</v>
      </c>
    </row>
    <row r="3" spans="1:60" ht="24.95" customHeight="1" x14ac:dyDescent="0.2">
      <c r="A3" s="50" t="s">
        <v>9</v>
      </c>
      <c r="B3" s="49" t="s">
        <v>55</v>
      </c>
      <c r="C3" s="250" t="s">
        <v>59</v>
      </c>
      <c r="D3" s="251"/>
      <c r="E3" s="251"/>
      <c r="F3" s="251"/>
      <c r="G3" s="252"/>
      <c r="AC3" s="126" t="s">
        <v>359</v>
      </c>
      <c r="AG3" t="s">
        <v>103</v>
      </c>
    </row>
    <row r="4" spans="1:60" ht="24.95" customHeight="1" x14ac:dyDescent="0.2">
      <c r="A4" s="145" t="s">
        <v>10</v>
      </c>
      <c r="B4" s="146" t="s">
        <v>53</v>
      </c>
      <c r="C4" s="253" t="s">
        <v>59</v>
      </c>
      <c r="D4" s="254"/>
      <c r="E4" s="254"/>
      <c r="F4" s="254"/>
      <c r="G4" s="255"/>
      <c r="AG4" t="s">
        <v>104</v>
      </c>
    </row>
    <row r="5" spans="1:60" x14ac:dyDescent="0.2">
      <c r="D5" s="10"/>
    </row>
    <row r="6" spans="1:60" ht="38.25" x14ac:dyDescent="0.2">
      <c r="A6" s="148" t="s">
        <v>105</v>
      </c>
      <c r="B6" s="150" t="s">
        <v>106</v>
      </c>
      <c r="C6" s="150" t="s">
        <v>107</v>
      </c>
      <c r="D6" s="149" t="s">
        <v>108</v>
      </c>
      <c r="E6" s="148" t="s">
        <v>109</v>
      </c>
      <c r="F6" s="147" t="s">
        <v>110</v>
      </c>
      <c r="G6" s="148" t="s">
        <v>31</v>
      </c>
      <c r="H6" s="151" t="s">
        <v>32</v>
      </c>
      <c r="I6" s="151" t="s">
        <v>111</v>
      </c>
      <c r="J6" s="151" t="s">
        <v>33</v>
      </c>
      <c r="K6" s="151" t="s">
        <v>112</v>
      </c>
      <c r="L6" s="151" t="s">
        <v>113</v>
      </c>
      <c r="M6" s="151" t="s">
        <v>114</v>
      </c>
      <c r="N6" s="151" t="s">
        <v>115</v>
      </c>
      <c r="O6" s="151" t="s">
        <v>116</v>
      </c>
      <c r="P6" s="151" t="s">
        <v>117</v>
      </c>
      <c r="Q6" s="151" t="s">
        <v>118</v>
      </c>
      <c r="R6" s="151" t="s">
        <v>119</v>
      </c>
      <c r="S6" s="151" t="s">
        <v>120</v>
      </c>
      <c r="T6" s="151" t="s">
        <v>121</v>
      </c>
      <c r="U6" s="151" t="s">
        <v>122</v>
      </c>
      <c r="V6" s="151" t="s">
        <v>123</v>
      </c>
      <c r="W6" s="151" t="s">
        <v>124</v>
      </c>
      <c r="X6" s="151" t="s">
        <v>125</v>
      </c>
      <c r="Y6" s="151" t="s">
        <v>126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127</v>
      </c>
      <c r="B8" s="169" t="s">
        <v>99</v>
      </c>
      <c r="C8" s="187" t="s">
        <v>29</v>
      </c>
      <c r="D8" s="170"/>
      <c r="E8" s="171"/>
      <c r="F8" s="172"/>
      <c r="G8" s="173">
        <f>SUMIF(AG9:AG42,"&lt;&gt;NOR",G9:G42)</f>
        <v>0</v>
      </c>
      <c r="H8" s="167"/>
      <c r="I8" s="167">
        <f>SUM(I9:I42)</f>
        <v>0</v>
      </c>
      <c r="J8" s="167"/>
      <c r="K8" s="167">
        <f>SUM(K9:K42)</f>
        <v>0</v>
      </c>
      <c r="L8" s="167"/>
      <c r="M8" s="167">
        <f>SUM(M9:M42)</f>
        <v>0</v>
      </c>
      <c r="N8" s="166"/>
      <c r="O8" s="166">
        <f>SUM(O9:O42)</f>
        <v>0</v>
      </c>
      <c r="P8" s="166"/>
      <c r="Q8" s="166">
        <f>SUM(Q9:Q42)</f>
        <v>0</v>
      </c>
      <c r="R8" s="167"/>
      <c r="S8" s="167"/>
      <c r="T8" s="167"/>
      <c r="U8" s="167"/>
      <c r="V8" s="167">
        <f>SUM(V9:V42)</f>
        <v>0</v>
      </c>
      <c r="W8" s="167"/>
      <c r="X8" s="167"/>
      <c r="Y8" s="167"/>
      <c r="AG8" t="s">
        <v>128</v>
      </c>
    </row>
    <row r="9" spans="1:60" outlineLevel="1" x14ac:dyDescent="0.2">
      <c r="A9" s="181">
        <v>1</v>
      </c>
      <c r="B9" s="182" t="s">
        <v>360</v>
      </c>
      <c r="C9" s="188" t="s">
        <v>361</v>
      </c>
      <c r="D9" s="183" t="s">
        <v>362</v>
      </c>
      <c r="E9" s="184">
        <v>1</v>
      </c>
      <c r="F9" s="185"/>
      <c r="G9" s="186">
        <f t="shared" ref="G9:G15" si="0">ROUND(E9*F9,2)</f>
        <v>0</v>
      </c>
      <c r="H9" s="163"/>
      <c r="I9" s="162">
        <f t="shared" ref="I9:I15" si="1">ROUND(E9*H9,2)</f>
        <v>0</v>
      </c>
      <c r="J9" s="163"/>
      <c r="K9" s="162">
        <f t="shared" ref="K9:K15" si="2">ROUND(E9*J9,2)</f>
        <v>0</v>
      </c>
      <c r="L9" s="162">
        <v>21</v>
      </c>
      <c r="M9" s="162">
        <f t="shared" ref="M9:M15" si="3">G9*(1+L9/100)</f>
        <v>0</v>
      </c>
      <c r="N9" s="161">
        <v>0</v>
      </c>
      <c r="O9" s="161">
        <f t="shared" ref="O9:O15" si="4">ROUND(E9*N9,2)</f>
        <v>0</v>
      </c>
      <c r="P9" s="161">
        <v>0</v>
      </c>
      <c r="Q9" s="161">
        <f t="shared" ref="Q9:Q15" si="5">ROUND(E9*P9,2)</f>
        <v>0</v>
      </c>
      <c r="R9" s="162"/>
      <c r="S9" s="162" t="s">
        <v>132</v>
      </c>
      <c r="T9" s="162" t="s">
        <v>195</v>
      </c>
      <c r="U9" s="162">
        <v>0</v>
      </c>
      <c r="V9" s="162">
        <f t="shared" ref="V9:V15" si="6">ROUND(E9*U9,2)</f>
        <v>0</v>
      </c>
      <c r="W9" s="162"/>
      <c r="X9" s="162" t="s">
        <v>363</v>
      </c>
      <c r="Y9" s="162" t="s">
        <v>134</v>
      </c>
      <c r="Z9" s="152"/>
      <c r="AA9" s="152"/>
      <c r="AB9" s="152"/>
      <c r="AC9" s="152"/>
      <c r="AD9" s="152"/>
      <c r="AE9" s="152"/>
      <c r="AF9" s="152"/>
      <c r="AG9" s="152" t="s">
        <v>364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81">
        <v>2</v>
      </c>
      <c r="B10" s="182" t="s">
        <v>365</v>
      </c>
      <c r="C10" s="188" t="s">
        <v>366</v>
      </c>
      <c r="D10" s="183" t="s">
        <v>362</v>
      </c>
      <c r="E10" s="184">
        <v>1</v>
      </c>
      <c r="F10" s="185"/>
      <c r="G10" s="186">
        <f t="shared" si="0"/>
        <v>0</v>
      </c>
      <c r="H10" s="163"/>
      <c r="I10" s="162">
        <f t="shared" si="1"/>
        <v>0</v>
      </c>
      <c r="J10" s="163"/>
      <c r="K10" s="162">
        <f t="shared" si="2"/>
        <v>0</v>
      </c>
      <c r="L10" s="162">
        <v>21</v>
      </c>
      <c r="M10" s="162">
        <f t="shared" si="3"/>
        <v>0</v>
      </c>
      <c r="N10" s="161">
        <v>0</v>
      </c>
      <c r="O10" s="161">
        <f t="shared" si="4"/>
        <v>0</v>
      </c>
      <c r="P10" s="161">
        <v>0</v>
      </c>
      <c r="Q10" s="161">
        <f t="shared" si="5"/>
        <v>0</v>
      </c>
      <c r="R10" s="162"/>
      <c r="S10" s="162" t="s">
        <v>132</v>
      </c>
      <c r="T10" s="162" t="s">
        <v>195</v>
      </c>
      <c r="U10" s="162">
        <v>0</v>
      </c>
      <c r="V10" s="162">
        <f t="shared" si="6"/>
        <v>0</v>
      </c>
      <c r="W10" s="162"/>
      <c r="X10" s="162" t="s">
        <v>363</v>
      </c>
      <c r="Y10" s="162" t="s">
        <v>134</v>
      </c>
      <c r="Z10" s="152"/>
      <c r="AA10" s="152"/>
      <c r="AB10" s="152"/>
      <c r="AC10" s="152"/>
      <c r="AD10" s="152"/>
      <c r="AE10" s="152"/>
      <c r="AF10" s="152"/>
      <c r="AG10" s="152" t="s">
        <v>364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81">
        <v>3</v>
      </c>
      <c r="B11" s="182" t="s">
        <v>367</v>
      </c>
      <c r="C11" s="188" t="s">
        <v>368</v>
      </c>
      <c r="D11" s="183" t="s">
        <v>362</v>
      </c>
      <c r="E11" s="184">
        <v>1</v>
      </c>
      <c r="F11" s="185"/>
      <c r="G11" s="186">
        <f t="shared" si="0"/>
        <v>0</v>
      </c>
      <c r="H11" s="163"/>
      <c r="I11" s="162">
        <f t="shared" si="1"/>
        <v>0</v>
      </c>
      <c r="J11" s="163"/>
      <c r="K11" s="162">
        <f t="shared" si="2"/>
        <v>0</v>
      </c>
      <c r="L11" s="162">
        <v>21</v>
      </c>
      <c r="M11" s="162">
        <f t="shared" si="3"/>
        <v>0</v>
      </c>
      <c r="N11" s="161">
        <v>0</v>
      </c>
      <c r="O11" s="161">
        <f t="shared" si="4"/>
        <v>0</v>
      </c>
      <c r="P11" s="161">
        <v>0</v>
      </c>
      <c r="Q11" s="161">
        <f t="shared" si="5"/>
        <v>0</v>
      </c>
      <c r="R11" s="162"/>
      <c r="S11" s="162" t="s">
        <v>132</v>
      </c>
      <c r="T11" s="162" t="s">
        <v>195</v>
      </c>
      <c r="U11" s="162">
        <v>0</v>
      </c>
      <c r="V11" s="162">
        <f t="shared" si="6"/>
        <v>0</v>
      </c>
      <c r="W11" s="162"/>
      <c r="X11" s="162" t="s">
        <v>363</v>
      </c>
      <c r="Y11" s="162" t="s">
        <v>134</v>
      </c>
      <c r="Z11" s="152"/>
      <c r="AA11" s="152"/>
      <c r="AB11" s="152"/>
      <c r="AC11" s="152"/>
      <c r="AD11" s="152"/>
      <c r="AE11" s="152"/>
      <c r="AF11" s="152"/>
      <c r="AG11" s="152" t="s">
        <v>364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1">
        <v>4</v>
      </c>
      <c r="B12" s="182" t="s">
        <v>369</v>
      </c>
      <c r="C12" s="188" t="s">
        <v>370</v>
      </c>
      <c r="D12" s="183" t="s">
        <v>362</v>
      </c>
      <c r="E12" s="184">
        <v>1</v>
      </c>
      <c r="F12" s="185"/>
      <c r="G12" s="186">
        <f t="shared" si="0"/>
        <v>0</v>
      </c>
      <c r="H12" s="163"/>
      <c r="I12" s="162">
        <f t="shared" si="1"/>
        <v>0</v>
      </c>
      <c r="J12" s="163"/>
      <c r="K12" s="162">
        <f t="shared" si="2"/>
        <v>0</v>
      </c>
      <c r="L12" s="162">
        <v>21</v>
      </c>
      <c r="M12" s="162">
        <f t="shared" si="3"/>
        <v>0</v>
      </c>
      <c r="N12" s="161">
        <v>0</v>
      </c>
      <c r="O12" s="161">
        <f t="shared" si="4"/>
        <v>0</v>
      </c>
      <c r="P12" s="161">
        <v>0</v>
      </c>
      <c r="Q12" s="161">
        <f t="shared" si="5"/>
        <v>0</v>
      </c>
      <c r="R12" s="162"/>
      <c r="S12" s="162" t="s">
        <v>132</v>
      </c>
      <c r="T12" s="162" t="s">
        <v>195</v>
      </c>
      <c r="U12" s="162">
        <v>0</v>
      </c>
      <c r="V12" s="162">
        <f t="shared" si="6"/>
        <v>0</v>
      </c>
      <c r="W12" s="162"/>
      <c r="X12" s="162" t="s">
        <v>363</v>
      </c>
      <c r="Y12" s="162" t="s">
        <v>134</v>
      </c>
      <c r="Z12" s="152"/>
      <c r="AA12" s="152"/>
      <c r="AB12" s="152"/>
      <c r="AC12" s="152"/>
      <c r="AD12" s="152"/>
      <c r="AE12" s="152"/>
      <c r="AF12" s="152"/>
      <c r="AG12" s="152" t="s">
        <v>364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81">
        <v>5</v>
      </c>
      <c r="B13" s="182" t="s">
        <v>371</v>
      </c>
      <c r="C13" s="188" t="s">
        <v>372</v>
      </c>
      <c r="D13" s="183" t="s">
        <v>362</v>
      </c>
      <c r="E13" s="184">
        <v>1</v>
      </c>
      <c r="F13" s="185"/>
      <c r="G13" s="186">
        <f t="shared" si="0"/>
        <v>0</v>
      </c>
      <c r="H13" s="163"/>
      <c r="I13" s="162">
        <f t="shared" si="1"/>
        <v>0</v>
      </c>
      <c r="J13" s="163"/>
      <c r="K13" s="162">
        <f t="shared" si="2"/>
        <v>0</v>
      </c>
      <c r="L13" s="162">
        <v>21</v>
      </c>
      <c r="M13" s="162">
        <f t="shared" si="3"/>
        <v>0</v>
      </c>
      <c r="N13" s="161">
        <v>0</v>
      </c>
      <c r="O13" s="161">
        <f t="shared" si="4"/>
        <v>0</v>
      </c>
      <c r="P13" s="161">
        <v>0</v>
      </c>
      <c r="Q13" s="161">
        <f t="shared" si="5"/>
        <v>0</v>
      </c>
      <c r="R13" s="162"/>
      <c r="S13" s="162" t="s">
        <v>132</v>
      </c>
      <c r="T13" s="162" t="s">
        <v>195</v>
      </c>
      <c r="U13" s="162">
        <v>0</v>
      </c>
      <c r="V13" s="162">
        <f t="shared" si="6"/>
        <v>0</v>
      </c>
      <c r="W13" s="162"/>
      <c r="X13" s="162" t="s">
        <v>363</v>
      </c>
      <c r="Y13" s="162" t="s">
        <v>134</v>
      </c>
      <c r="Z13" s="152"/>
      <c r="AA13" s="152"/>
      <c r="AB13" s="152"/>
      <c r="AC13" s="152"/>
      <c r="AD13" s="152"/>
      <c r="AE13" s="152"/>
      <c r="AF13" s="152"/>
      <c r="AG13" s="152" t="s">
        <v>364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81">
        <v>6</v>
      </c>
      <c r="B14" s="182" t="s">
        <v>373</v>
      </c>
      <c r="C14" s="188" t="s">
        <v>374</v>
      </c>
      <c r="D14" s="183" t="s">
        <v>362</v>
      </c>
      <c r="E14" s="184">
        <v>1</v>
      </c>
      <c r="F14" s="185"/>
      <c r="G14" s="186">
        <f t="shared" si="0"/>
        <v>0</v>
      </c>
      <c r="H14" s="163"/>
      <c r="I14" s="162">
        <f t="shared" si="1"/>
        <v>0</v>
      </c>
      <c r="J14" s="163"/>
      <c r="K14" s="162">
        <f t="shared" si="2"/>
        <v>0</v>
      </c>
      <c r="L14" s="162">
        <v>21</v>
      </c>
      <c r="M14" s="162">
        <f t="shared" si="3"/>
        <v>0</v>
      </c>
      <c r="N14" s="161">
        <v>0</v>
      </c>
      <c r="O14" s="161">
        <f t="shared" si="4"/>
        <v>0</v>
      </c>
      <c r="P14" s="161">
        <v>0</v>
      </c>
      <c r="Q14" s="161">
        <f t="shared" si="5"/>
        <v>0</v>
      </c>
      <c r="R14" s="162"/>
      <c r="S14" s="162" t="s">
        <v>132</v>
      </c>
      <c r="T14" s="162" t="s">
        <v>195</v>
      </c>
      <c r="U14" s="162">
        <v>0</v>
      </c>
      <c r="V14" s="162">
        <f t="shared" si="6"/>
        <v>0</v>
      </c>
      <c r="W14" s="162"/>
      <c r="X14" s="162" t="s">
        <v>363</v>
      </c>
      <c r="Y14" s="162" t="s">
        <v>134</v>
      </c>
      <c r="Z14" s="152"/>
      <c r="AA14" s="152"/>
      <c r="AB14" s="152"/>
      <c r="AC14" s="152"/>
      <c r="AD14" s="152"/>
      <c r="AE14" s="152"/>
      <c r="AF14" s="152"/>
      <c r="AG14" s="152" t="s">
        <v>364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75">
        <v>7</v>
      </c>
      <c r="B15" s="176" t="s">
        <v>375</v>
      </c>
      <c r="C15" s="189" t="s">
        <v>376</v>
      </c>
      <c r="D15" s="177" t="s">
        <v>377</v>
      </c>
      <c r="E15" s="178">
        <v>220</v>
      </c>
      <c r="F15" s="179"/>
      <c r="G15" s="180">
        <f t="shared" si="0"/>
        <v>0</v>
      </c>
      <c r="H15" s="163"/>
      <c r="I15" s="162">
        <f t="shared" si="1"/>
        <v>0</v>
      </c>
      <c r="J15" s="163"/>
      <c r="K15" s="162">
        <f t="shared" si="2"/>
        <v>0</v>
      </c>
      <c r="L15" s="162">
        <v>21</v>
      </c>
      <c r="M15" s="162">
        <f t="shared" si="3"/>
        <v>0</v>
      </c>
      <c r="N15" s="161">
        <v>0</v>
      </c>
      <c r="O15" s="161">
        <f t="shared" si="4"/>
        <v>0</v>
      </c>
      <c r="P15" s="161">
        <v>0</v>
      </c>
      <c r="Q15" s="161">
        <f t="shared" si="5"/>
        <v>0</v>
      </c>
      <c r="R15" s="162"/>
      <c r="S15" s="162" t="s">
        <v>194</v>
      </c>
      <c r="T15" s="162" t="s">
        <v>195</v>
      </c>
      <c r="U15" s="162">
        <v>0</v>
      </c>
      <c r="V15" s="162">
        <f t="shared" si="6"/>
        <v>0</v>
      </c>
      <c r="W15" s="162"/>
      <c r="X15" s="162" t="s">
        <v>363</v>
      </c>
      <c r="Y15" s="162" t="s">
        <v>134</v>
      </c>
      <c r="Z15" s="152"/>
      <c r="AA15" s="152"/>
      <c r="AB15" s="152"/>
      <c r="AC15" s="152"/>
      <c r="AD15" s="152"/>
      <c r="AE15" s="152"/>
      <c r="AF15" s="152"/>
      <c r="AG15" s="152" t="s">
        <v>364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272" t="s">
        <v>378</v>
      </c>
      <c r="D16" s="273"/>
      <c r="E16" s="273"/>
      <c r="F16" s="273"/>
      <c r="G16" s="273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329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3" x14ac:dyDescent="0.2">
      <c r="A17" s="159"/>
      <c r="B17" s="160"/>
      <c r="C17" s="270" t="s">
        <v>379</v>
      </c>
      <c r="D17" s="271"/>
      <c r="E17" s="271"/>
      <c r="F17" s="271"/>
      <c r="G17" s="271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329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3" x14ac:dyDescent="0.2">
      <c r="A18" s="159"/>
      <c r="B18" s="160"/>
      <c r="C18" s="270" t="s">
        <v>380</v>
      </c>
      <c r="D18" s="271"/>
      <c r="E18" s="271"/>
      <c r="F18" s="271"/>
      <c r="G18" s="271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329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3" x14ac:dyDescent="0.2">
      <c r="A19" s="159"/>
      <c r="B19" s="160"/>
      <c r="C19" s="270" t="s">
        <v>381</v>
      </c>
      <c r="D19" s="271"/>
      <c r="E19" s="271"/>
      <c r="F19" s="271"/>
      <c r="G19" s="271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329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2" x14ac:dyDescent="0.2">
      <c r="A20" s="159"/>
      <c r="B20" s="160"/>
      <c r="C20" s="190" t="s">
        <v>382</v>
      </c>
      <c r="D20" s="164"/>
      <c r="E20" s="165">
        <v>220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143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3" x14ac:dyDescent="0.2">
      <c r="A21" s="159"/>
      <c r="B21" s="160"/>
      <c r="C21" s="190" t="s">
        <v>383</v>
      </c>
      <c r="D21" s="164"/>
      <c r="E21" s="165"/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143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3" x14ac:dyDescent="0.2">
      <c r="A22" s="159"/>
      <c r="B22" s="160"/>
      <c r="C22" s="190" t="s">
        <v>384</v>
      </c>
      <c r="D22" s="164"/>
      <c r="E22" s="165"/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2"/>
      <c r="AA22" s="152"/>
      <c r="AB22" s="152"/>
      <c r="AC22" s="152"/>
      <c r="AD22" s="152"/>
      <c r="AE22" s="152"/>
      <c r="AF22" s="152"/>
      <c r="AG22" s="152" t="s">
        <v>143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3" x14ac:dyDescent="0.2">
      <c r="A23" s="159"/>
      <c r="B23" s="160"/>
      <c r="C23" s="190" t="s">
        <v>385</v>
      </c>
      <c r="D23" s="164"/>
      <c r="E23" s="165"/>
      <c r="F23" s="162"/>
      <c r="G23" s="16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62"/>
      <c r="Y23" s="162"/>
      <c r="Z23" s="152"/>
      <c r="AA23" s="152"/>
      <c r="AB23" s="152"/>
      <c r="AC23" s="152"/>
      <c r="AD23" s="152"/>
      <c r="AE23" s="152"/>
      <c r="AF23" s="152"/>
      <c r="AG23" s="152" t="s">
        <v>143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3" x14ac:dyDescent="0.2">
      <c r="A24" s="159"/>
      <c r="B24" s="160"/>
      <c r="C24" s="190" t="s">
        <v>386</v>
      </c>
      <c r="D24" s="164"/>
      <c r="E24" s="165"/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143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3" x14ac:dyDescent="0.2">
      <c r="A25" s="159"/>
      <c r="B25" s="160"/>
      <c r="C25" s="190" t="s">
        <v>385</v>
      </c>
      <c r="D25" s="164"/>
      <c r="E25" s="165"/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143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5">
        <v>8</v>
      </c>
      <c r="B26" s="176" t="s">
        <v>387</v>
      </c>
      <c r="C26" s="189" t="s">
        <v>388</v>
      </c>
      <c r="D26" s="177" t="s">
        <v>377</v>
      </c>
      <c r="E26" s="178">
        <v>470</v>
      </c>
      <c r="F26" s="179"/>
      <c r="G26" s="180">
        <f>ROUND(E26*F26,2)</f>
        <v>0</v>
      </c>
      <c r="H26" s="163"/>
      <c r="I26" s="162">
        <f>ROUND(E26*H26,2)</f>
        <v>0</v>
      </c>
      <c r="J26" s="163"/>
      <c r="K26" s="162">
        <f>ROUND(E26*J26,2)</f>
        <v>0</v>
      </c>
      <c r="L26" s="162">
        <v>21</v>
      </c>
      <c r="M26" s="162">
        <f>G26*(1+L26/100)</f>
        <v>0</v>
      </c>
      <c r="N26" s="161">
        <v>0</v>
      </c>
      <c r="O26" s="161">
        <f>ROUND(E26*N26,2)</f>
        <v>0</v>
      </c>
      <c r="P26" s="161">
        <v>0</v>
      </c>
      <c r="Q26" s="161">
        <f>ROUND(E26*P26,2)</f>
        <v>0</v>
      </c>
      <c r="R26" s="162"/>
      <c r="S26" s="162" t="s">
        <v>194</v>
      </c>
      <c r="T26" s="162" t="s">
        <v>195</v>
      </c>
      <c r="U26" s="162">
        <v>0</v>
      </c>
      <c r="V26" s="162">
        <f>ROUND(E26*U26,2)</f>
        <v>0</v>
      </c>
      <c r="W26" s="162"/>
      <c r="X26" s="162" t="s">
        <v>363</v>
      </c>
      <c r="Y26" s="162" t="s">
        <v>134</v>
      </c>
      <c r="Z26" s="152"/>
      <c r="AA26" s="152"/>
      <c r="AB26" s="152"/>
      <c r="AC26" s="152"/>
      <c r="AD26" s="152"/>
      <c r="AE26" s="152"/>
      <c r="AF26" s="152"/>
      <c r="AG26" s="152" t="s">
        <v>364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272" t="s">
        <v>378</v>
      </c>
      <c r="D27" s="273"/>
      <c r="E27" s="273"/>
      <c r="F27" s="273"/>
      <c r="G27" s="273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329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3" x14ac:dyDescent="0.2">
      <c r="A28" s="159"/>
      <c r="B28" s="160"/>
      <c r="C28" s="270" t="s">
        <v>379</v>
      </c>
      <c r="D28" s="271"/>
      <c r="E28" s="271"/>
      <c r="F28" s="271"/>
      <c r="G28" s="271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329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3" x14ac:dyDescent="0.2">
      <c r="A29" s="159"/>
      <c r="B29" s="160"/>
      <c r="C29" s="270" t="s">
        <v>380</v>
      </c>
      <c r="D29" s="271"/>
      <c r="E29" s="271"/>
      <c r="F29" s="271"/>
      <c r="G29" s="271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2"/>
      <c r="AA29" s="152"/>
      <c r="AB29" s="152"/>
      <c r="AC29" s="152"/>
      <c r="AD29" s="152"/>
      <c r="AE29" s="152"/>
      <c r="AF29" s="152"/>
      <c r="AG29" s="152" t="s">
        <v>329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3" x14ac:dyDescent="0.2">
      <c r="A30" s="159"/>
      <c r="B30" s="160"/>
      <c r="C30" s="270" t="s">
        <v>381</v>
      </c>
      <c r="D30" s="271"/>
      <c r="E30" s="271"/>
      <c r="F30" s="271"/>
      <c r="G30" s="271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329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190" t="s">
        <v>389</v>
      </c>
      <c r="D31" s="164"/>
      <c r="E31" s="165">
        <v>470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143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3" x14ac:dyDescent="0.2">
      <c r="A32" s="159"/>
      <c r="B32" s="160"/>
      <c r="C32" s="190" t="s">
        <v>390</v>
      </c>
      <c r="D32" s="164"/>
      <c r="E32" s="165"/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143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3" x14ac:dyDescent="0.2">
      <c r="A33" s="159"/>
      <c r="B33" s="160"/>
      <c r="C33" s="190" t="s">
        <v>385</v>
      </c>
      <c r="D33" s="164"/>
      <c r="E33" s="165"/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143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 x14ac:dyDescent="0.2">
      <c r="A34" s="175">
        <v>9</v>
      </c>
      <c r="B34" s="176" t="s">
        <v>391</v>
      </c>
      <c r="C34" s="189" t="s">
        <v>392</v>
      </c>
      <c r="D34" s="177" t="s">
        <v>377</v>
      </c>
      <c r="E34" s="178">
        <v>220</v>
      </c>
      <c r="F34" s="179"/>
      <c r="G34" s="180">
        <f>ROUND(E34*F34,2)</f>
        <v>0</v>
      </c>
      <c r="H34" s="163"/>
      <c r="I34" s="162">
        <f>ROUND(E34*H34,2)</f>
        <v>0</v>
      </c>
      <c r="J34" s="163"/>
      <c r="K34" s="162">
        <f>ROUND(E34*J34,2)</f>
        <v>0</v>
      </c>
      <c r="L34" s="162">
        <v>21</v>
      </c>
      <c r="M34" s="162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2"/>
      <c r="S34" s="162" t="s">
        <v>194</v>
      </c>
      <c r="T34" s="162" t="s">
        <v>195</v>
      </c>
      <c r="U34" s="162">
        <v>0</v>
      </c>
      <c r="V34" s="162">
        <f>ROUND(E34*U34,2)</f>
        <v>0</v>
      </c>
      <c r="W34" s="162"/>
      <c r="X34" s="162" t="s">
        <v>363</v>
      </c>
      <c r="Y34" s="162" t="s">
        <v>134</v>
      </c>
      <c r="Z34" s="152"/>
      <c r="AA34" s="152"/>
      <c r="AB34" s="152"/>
      <c r="AC34" s="152"/>
      <c r="AD34" s="152"/>
      <c r="AE34" s="152"/>
      <c r="AF34" s="152"/>
      <c r="AG34" s="152" t="s">
        <v>364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 x14ac:dyDescent="0.2">
      <c r="A35" s="159"/>
      <c r="B35" s="160"/>
      <c r="C35" s="272" t="s">
        <v>378</v>
      </c>
      <c r="D35" s="273"/>
      <c r="E35" s="273"/>
      <c r="F35" s="273"/>
      <c r="G35" s="273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329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3" x14ac:dyDescent="0.2">
      <c r="A36" s="159"/>
      <c r="B36" s="160"/>
      <c r="C36" s="270" t="s">
        <v>379</v>
      </c>
      <c r="D36" s="271"/>
      <c r="E36" s="271"/>
      <c r="F36" s="271"/>
      <c r="G36" s="271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329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 x14ac:dyDescent="0.2">
      <c r="A37" s="159"/>
      <c r="B37" s="160"/>
      <c r="C37" s="270" t="s">
        <v>380</v>
      </c>
      <c r="D37" s="271"/>
      <c r="E37" s="271"/>
      <c r="F37" s="271"/>
      <c r="G37" s="271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329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270" t="s">
        <v>381</v>
      </c>
      <c r="D38" s="271"/>
      <c r="E38" s="271"/>
      <c r="F38" s="271"/>
      <c r="G38" s="271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329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2" x14ac:dyDescent="0.2">
      <c r="A39" s="159"/>
      <c r="B39" s="160"/>
      <c r="C39" s="190" t="s">
        <v>393</v>
      </c>
      <c r="D39" s="164"/>
      <c r="E39" s="165">
        <v>220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143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3" x14ac:dyDescent="0.2">
      <c r="A40" s="159"/>
      <c r="B40" s="160"/>
      <c r="C40" s="190" t="s">
        <v>394</v>
      </c>
      <c r="D40" s="164"/>
      <c r="E40" s="165"/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143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 x14ac:dyDescent="0.2">
      <c r="A41" s="159"/>
      <c r="B41" s="160"/>
      <c r="C41" s="190" t="s">
        <v>384</v>
      </c>
      <c r="D41" s="164"/>
      <c r="E41" s="165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143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190" t="s">
        <v>385</v>
      </c>
      <c r="D42" s="164"/>
      <c r="E42" s="165"/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143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168" t="s">
        <v>127</v>
      </c>
      <c r="B43" s="169" t="s">
        <v>100</v>
      </c>
      <c r="C43" s="187" t="s">
        <v>30</v>
      </c>
      <c r="D43" s="170"/>
      <c r="E43" s="171"/>
      <c r="F43" s="172"/>
      <c r="G43" s="173">
        <f>SUMIF(AG44:AG51,"&lt;&gt;NOR",G44:G51)</f>
        <v>200000</v>
      </c>
      <c r="H43" s="167"/>
      <c r="I43" s="167">
        <f>SUM(I44:I51)</f>
        <v>0</v>
      </c>
      <c r="J43" s="167"/>
      <c r="K43" s="167">
        <f>SUM(K44:K51)</f>
        <v>0</v>
      </c>
      <c r="L43" s="167"/>
      <c r="M43" s="167">
        <f>SUM(M44:M51)</f>
        <v>242000</v>
      </c>
      <c r="N43" s="166"/>
      <c r="O43" s="166">
        <f>SUM(O44:O51)</f>
        <v>0</v>
      </c>
      <c r="P43" s="166"/>
      <c r="Q43" s="166">
        <f>SUM(Q44:Q51)</f>
        <v>0</v>
      </c>
      <c r="R43" s="167"/>
      <c r="S43" s="167"/>
      <c r="T43" s="167"/>
      <c r="U43" s="167"/>
      <c r="V43" s="167">
        <f>SUM(V44:V51)</f>
        <v>0</v>
      </c>
      <c r="W43" s="167"/>
      <c r="X43" s="167"/>
      <c r="Y43" s="167"/>
      <c r="AG43" t="s">
        <v>128</v>
      </c>
    </row>
    <row r="44" spans="1:60" outlineLevel="1" x14ac:dyDescent="0.2">
      <c r="A44" s="181">
        <v>10</v>
      </c>
      <c r="B44" s="182" t="s">
        <v>395</v>
      </c>
      <c r="C44" s="188" t="s">
        <v>396</v>
      </c>
      <c r="D44" s="183" t="s">
        <v>362</v>
      </c>
      <c r="E44" s="184">
        <v>1</v>
      </c>
      <c r="F44" s="185"/>
      <c r="G44" s="186">
        <f t="shared" ref="G44:G51" si="7">ROUND(E44*F44,2)</f>
        <v>0</v>
      </c>
      <c r="H44" s="163"/>
      <c r="I44" s="162">
        <f t="shared" ref="I44:I51" si="8">ROUND(E44*H44,2)</f>
        <v>0</v>
      </c>
      <c r="J44" s="163"/>
      <c r="K44" s="162">
        <f t="shared" ref="K44:K51" si="9">ROUND(E44*J44,2)</f>
        <v>0</v>
      </c>
      <c r="L44" s="162">
        <v>21</v>
      </c>
      <c r="M44" s="162">
        <f t="shared" ref="M44:M51" si="10">G44*(1+L44/100)</f>
        <v>0</v>
      </c>
      <c r="N44" s="161">
        <v>0</v>
      </c>
      <c r="O44" s="161">
        <f t="shared" ref="O44:O51" si="11">ROUND(E44*N44,2)</f>
        <v>0</v>
      </c>
      <c r="P44" s="161">
        <v>0</v>
      </c>
      <c r="Q44" s="161">
        <f t="shared" ref="Q44:Q51" si="12">ROUND(E44*P44,2)</f>
        <v>0</v>
      </c>
      <c r="R44" s="162"/>
      <c r="S44" s="162" t="s">
        <v>132</v>
      </c>
      <c r="T44" s="162" t="s">
        <v>195</v>
      </c>
      <c r="U44" s="162">
        <v>0</v>
      </c>
      <c r="V44" s="162">
        <f t="shared" ref="V44:V51" si="13">ROUND(E44*U44,2)</f>
        <v>0</v>
      </c>
      <c r="W44" s="162"/>
      <c r="X44" s="162" t="s">
        <v>363</v>
      </c>
      <c r="Y44" s="162" t="s">
        <v>134</v>
      </c>
      <c r="Z44" s="152"/>
      <c r="AA44" s="152"/>
      <c r="AB44" s="152"/>
      <c r="AC44" s="152"/>
      <c r="AD44" s="152"/>
      <c r="AE44" s="152"/>
      <c r="AF44" s="152"/>
      <c r="AG44" s="152" t="s">
        <v>364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1">
        <v>11</v>
      </c>
      <c r="B45" s="182" t="s">
        <v>397</v>
      </c>
      <c r="C45" s="188" t="s">
        <v>398</v>
      </c>
      <c r="D45" s="183" t="s">
        <v>362</v>
      </c>
      <c r="E45" s="184">
        <v>1</v>
      </c>
      <c r="F45" s="185"/>
      <c r="G45" s="186">
        <f t="shared" si="7"/>
        <v>0</v>
      </c>
      <c r="H45" s="163"/>
      <c r="I45" s="162">
        <f t="shared" si="8"/>
        <v>0</v>
      </c>
      <c r="J45" s="163"/>
      <c r="K45" s="162">
        <f t="shared" si="9"/>
        <v>0</v>
      </c>
      <c r="L45" s="162">
        <v>21</v>
      </c>
      <c r="M45" s="162">
        <f t="shared" si="10"/>
        <v>0</v>
      </c>
      <c r="N45" s="161">
        <v>0</v>
      </c>
      <c r="O45" s="161">
        <f t="shared" si="11"/>
        <v>0</v>
      </c>
      <c r="P45" s="161">
        <v>0</v>
      </c>
      <c r="Q45" s="161">
        <f t="shared" si="12"/>
        <v>0</v>
      </c>
      <c r="R45" s="162"/>
      <c r="S45" s="162" t="s">
        <v>132</v>
      </c>
      <c r="T45" s="162" t="s">
        <v>195</v>
      </c>
      <c r="U45" s="162">
        <v>0</v>
      </c>
      <c r="V45" s="162">
        <f t="shared" si="13"/>
        <v>0</v>
      </c>
      <c r="W45" s="162"/>
      <c r="X45" s="162" t="s">
        <v>363</v>
      </c>
      <c r="Y45" s="162" t="s">
        <v>134</v>
      </c>
      <c r="Z45" s="152"/>
      <c r="AA45" s="152"/>
      <c r="AB45" s="152"/>
      <c r="AC45" s="152"/>
      <c r="AD45" s="152"/>
      <c r="AE45" s="152"/>
      <c r="AF45" s="152"/>
      <c r="AG45" s="152" t="s">
        <v>364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1">
        <v>12</v>
      </c>
      <c r="B46" s="182" t="s">
        <v>399</v>
      </c>
      <c r="C46" s="188" t="s">
        <v>400</v>
      </c>
      <c r="D46" s="183" t="s">
        <v>362</v>
      </c>
      <c r="E46" s="184">
        <v>1</v>
      </c>
      <c r="F46" s="185"/>
      <c r="G46" s="186">
        <f t="shared" si="7"/>
        <v>0</v>
      </c>
      <c r="H46" s="163"/>
      <c r="I46" s="162">
        <f t="shared" si="8"/>
        <v>0</v>
      </c>
      <c r="J46" s="163"/>
      <c r="K46" s="162">
        <f t="shared" si="9"/>
        <v>0</v>
      </c>
      <c r="L46" s="162">
        <v>21</v>
      </c>
      <c r="M46" s="162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2"/>
      <c r="S46" s="162" t="s">
        <v>132</v>
      </c>
      <c r="T46" s="162" t="s">
        <v>195</v>
      </c>
      <c r="U46" s="162">
        <v>0</v>
      </c>
      <c r="V46" s="162">
        <f t="shared" si="13"/>
        <v>0</v>
      </c>
      <c r="W46" s="162"/>
      <c r="X46" s="162" t="s">
        <v>363</v>
      </c>
      <c r="Y46" s="162" t="s">
        <v>134</v>
      </c>
      <c r="Z46" s="152"/>
      <c r="AA46" s="152"/>
      <c r="AB46" s="152"/>
      <c r="AC46" s="152"/>
      <c r="AD46" s="152"/>
      <c r="AE46" s="152"/>
      <c r="AF46" s="152"/>
      <c r="AG46" s="152" t="s">
        <v>364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1">
        <v>13</v>
      </c>
      <c r="B47" s="182" t="s">
        <v>401</v>
      </c>
      <c r="C47" s="188" t="s">
        <v>402</v>
      </c>
      <c r="D47" s="183" t="s">
        <v>362</v>
      </c>
      <c r="E47" s="184">
        <v>1</v>
      </c>
      <c r="F47" s="185"/>
      <c r="G47" s="186">
        <f t="shared" si="7"/>
        <v>0</v>
      </c>
      <c r="H47" s="163"/>
      <c r="I47" s="162">
        <f t="shared" si="8"/>
        <v>0</v>
      </c>
      <c r="J47" s="163"/>
      <c r="K47" s="162">
        <f t="shared" si="9"/>
        <v>0</v>
      </c>
      <c r="L47" s="162">
        <v>21</v>
      </c>
      <c r="M47" s="162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2"/>
      <c r="S47" s="162" t="s">
        <v>132</v>
      </c>
      <c r="T47" s="162" t="s">
        <v>195</v>
      </c>
      <c r="U47" s="162">
        <v>0</v>
      </c>
      <c r="V47" s="162">
        <f t="shared" si="13"/>
        <v>0</v>
      </c>
      <c r="W47" s="162"/>
      <c r="X47" s="162" t="s">
        <v>363</v>
      </c>
      <c r="Y47" s="162" t="s">
        <v>134</v>
      </c>
      <c r="Z47" s="152"/>
      <c r="AA47" s="152"/>
      <c r="AB47" s="152"/>
      <c r="AC47" s="152"/>
      <c r="AD47" s="152"/>
      <c r="AE47" s="152"/>
      <c r="AF47" s="152"/>
      <c r="AG47" s="152" t="s">
        <v>364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1">
        <v>14</v>
      </c>
      <c r="B48" s="182" t="s">
        <v>403</v>
      </c>
      <c r="C48" s="188" t="s">
        <v>404</v>
      </c>
      <c r="D48" s="183" t="s">
        <v>362</v>
      </c>
      <c r="E48" s="184">
        <v>1</v>
      </c>
      <c r="F48" s="185">
        <v>200000</v>
      </c>
      <c r="G48" s="186">
        <f t="shared" si="7"/>
        <v>200000</v>
      </c>
      <c r="H48" s="163"/>
      <c r="I48" s="162">
        <f t="shared" si="8"/>
        <v>0</v>
      </c>
      <c r="J48" s="163"/>
      <c r="K48" s="162">
        <f t="shared" si="9"/>
        <v>0</v>
      </c>
      <c r="L48" s="162">
        <v>21</v>
      </c>
      <c r="M48" s="162">
        <f t="shared" si="10"/>
        <v>242000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2"/>
      <c r="S48" s="162" t="s">
        <v>132</v>
      </c>
      <c r="T48" s="162" t="s">
        <v>195</v>
      </c>
      <c r="U48" s="162">
        <v>0</v>
      </c>
      <c r="V48" s="162">
        <f t="shared" si="13"/>
        <v>0</v>
      </c>
      <c r="W48" s="162"/>
      <c r="X48" s="162" t="s">
        <v>363</v>
      </c>
      <c r="Y48" s="162" t="s">
        <v>134</v>
      </c>
      <c r="Z48" s="152"/>
      <c r="AA48" s="152"/>
      <c r="AB48" s="152"/>
      <c r="AC48" s="152"/>
      <c r="AD48" s="152"/>
      <c r="AE48" s="152"/>
      <c r="AF48" s="152"/>
      <c r="AG48" s="152" t="s">
        <v>364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81">
        <v>15</v>
      </c>
      <c r="B49" s="182" t="s">
        <v>405</v>
      </c>
      <c r="C49" s="188" t="s">
        <v>406</v>
      </c>
      <c r="D49" s="183" t="s">
        <v>362</v>
      </c>
      <c r="E49" s="184">
        <v>1</v>
      </c>
      <c r="F49" s="185"/>
      <c r="G49" s="186">
        <f t="shared" si="7"/>
        <v>0</v>
      </c>
      <c r="H49" s="163"/>
      <c r="I49" s="162">
        <f t="shared" si="8"/>
        <v>0</v>
      </c>
      <c r="J49" s="163"/>
      <c r="K49" s="162">
        <f t="shared" si="9"/>
        <v>0</v>
      </c>
      <c r="L49" s="162">
        <v>21</v>
      </c>
      <c r="M49" s="162">
        <f t="shared" si="10"/>
        <v>0</v>
      </c>
      <c r="N49" s="161">
        <v>0</v>
      </c>
      <c r="O49" s="161">
        <f t="shared" si="11"/>
        <v>0</v>
      </c>
      <c r="P49" s="161">
        <v>0</v>
      </c>
      <c r="Q49" s="161">
        <f t="shared" si="12"/>
        <v>0</v>
      </c>
      <c r="R49" s="162"/>
      <c r="S49" s="162" t="s">
        <v>194</v>
      </c>
      <c r="T49" s="162" t="s">
        <v>195</v>
      </c>
      <c r="U49" s="162">
        <v>0</v>
      </c>
      <c r="V49" s="162">
        <f t="shared" si="13"/>
        <v>0</v>
      </c>
      <c r="W49" s="162"/>
      <c r="X49" s="162" t="s">
        <v>363</v>
      </c>
      <c r="Y49" s="162" t="s">
        <v>134</v>
      </c>
      <c r="Z49" s="152"/>
      <c r="AA49" s="152"/>
      <c r="AB49" s="152"/>
      <c r="AC49" s="152"/>
      <c r="AD49" s="152"/>
      <c r="AE49" s="152"/>
      <c r="AF49" s="152"/>
      <c r="AG49" s="152" t="s">
        <v>364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81">
        <v>16</v>
      </c>
      <c r="B50" s="182" t="s">
        <v>407</v>
      </c>
      <c r="C50" s="188" t="s">
        <v>408</v>
      </c>
      <c r="D50" s="183" t="s">
        <v>362</v>
      </c>
      <c r="E50" s="184">
        <v>1</v>
      </c>
      <c r="F50" s="185"/>
      <c r="G50" s="186">
        <f t="shared" si="7"/>
        <v>0</v>
      </c>
      <c r="H50" s="163"/>
      <c r="I50" s="162">
        <f t="shared" si="8"/>
        <v>0</v>
      </c>
      <c r="J50" s="163"/>
      <c r="K50" s="162">
        <f t="shared" si="9"/>
        <v>0</v>
      </c>
      <c r="L50" s="162">
        <v>21</v>
      </c>
      <c r="M50" s="162">
        <f t="shared" si="10"/>
        <v>0</v>
      </c>
      <c r="N50" s="161">
        <v>0</v>
      </c>
      <c r="O50" s="161">
        <f t="shared" si="11"/>
        <v>0</v>
      </c>
      <c r="P50" s="161">
        <v>0</v>
      </c>
      <c r="Q50" s="161">
        <f t="shared" si="12"/>
        <v>0</v>
      </c>
      <c r="R50" s="162"/>
      <c r="S50" s="162" t="s">
        <v>194</v>
      </c>
      <c r="T50" s="162" t="s">
        <v>195</v>
      </c>
      <c r="U50" s="162">
        <v>0</v>
      </c>
      <c r="V50" s="162">
        <f t="shared" si="13"/>
        <v>0</v>
      </c>
      <c r="W50" s="162"/>
      <c r="X50" s="162" t="s">
        <v>363</v>
      </c>
      <c r="Y50" s="162" t="s">
        <v>134</v>
      </c>
      <c r="Z50" s="152"/>
      <c r="AA50" s="152"/>
      <c r="AB50" s="152"/>
      <c r="AC50" s="152"/>
      <c r="AD50" s="152"/>
      <c r="AE50" s="152"/>
      <c r="AF50" s="152"/>
      <c r="AG50" s="152" t="s">
        <v>364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5">
        <v>17</v>
      </c>
      <c r="B51" s="176" t="s">
        <v>409</v>
      </c>
      <c r="C51" s="189" t="s">
        <v>410</v>
      </c>
      <c r="D51" s="177" t="s">
        <v>362</v>
      </c>
      <c r="E51" s="178">
        <v>1</v>
      </c>
      <c r="F51" s="179"/>
      <c r="G51" s="180">
        <f t="shared" si="7"/>
        <v>0</v>
      </c>
      <c r="H51" s="163"/>
      <c r="I51" s="162">
        <f t="shared" si="8"/>
        <v>0</v>
      </c>
      <c r="J51" s="163"/>
      <c r="K51" s="162">
        <f t="shared" si="9"/>
        <v>0</v>
      </c>
      <c r="L51" s="162">
        <v>21</v>
      </c>
      <c r="M51" s="162">
        <f t="shared" si="10"/>
        <v>0</v>
      </c>
      <c r="N51" s="161">
        <v>0</v>
      </c>
      <c r="O51" s="161">
        <f t="shared" si="11"/>
        <v>0</v>
      </c>
      <c r="P51" s="161">
        <v>0</v>
      </c>
      <c r="Q51" s="161">
        <f t="shared" si="12"/>
        <v>0</v>
      </c>
      <c r="R51" s="162"/>
      <c r="S51" s="162" t="s">
        <v>194</v>
      </c>
      <c r="T51" s="162" t="s">
        <v>195</v>
      </c>
      <c r="U51" s="162">
        <v>0</v>
      </c>
      <c r="V51" s="162">
        <f t="shared" si="13"/>
        <v>0</v>
      </c>
      <c r="W51" s="162"/>
      <c r="X51" s="162" t="s">
        <v>363</v>
      </c>
      <c r="Y51" s="162" t="s">
        <v>134</v>
      </c>
      <c r="Z51" s="152"/>
      <c r="AA51" s="152"/>
      <c r="AB51" s="152"/>
      <c r="AC51" s="152"/>
      <c r="AD51" s="152"/>
      <c r="AE51" s="152"/>
      <c r="AF51" s="152"/>
      <c r="AG51" s="152" t="s">
        <v>364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x14ac:dyDescent="0.2">
      <c r="A52" s="3"/>
      <c r="B52" s="4"/>
      <c r="C52" s="191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113</v>
      </c>
    </row>
    <row r="53" spans="1:60" x14ac:dyDescent="0.2">
      <c r="A53" s="155"/>
      <c r="B53" s="156" t="s">
        <v>31</v>
      </c>
      <c r="C53" s="192"/>
      <c r="D53" s="157"/>
      <c r="E53" s="158"/>
      <c r="F53" s="158"/>
      <c r="G53" s="174">
        <f>G8+G43</f>
        <v>200000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200000</v>
      </c>
      <c r="AG53" t="s">
        <v>282</v>
      </c>
    </row>
    <row r="54" spans="1:60" x14ac:dyDescent="0.2">
      <c r="A54" s="3"/>
      <c r="B54" s="4"/>
      <c r="C54" s="191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">
      <c r="A55" s="3"/>
      <c r="B55" s="4"/>
      <c r="C55" s="191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256" t="s">
        <v>283</v>
      </c>
      <c r="B56" s="256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58"/>
      <c r="B57" s="259"/>
      <c r="C57" s="260"/>
      <c r="D57" s="259"/>
      <c r="E57" s="259"/>
      <c r="F57" s="259"/>
      <c r="G57" s="26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G57" t="s">
        <v>284</v>
      </c>
    </row>
    <row r="58" spans="1:60" x14ac:dyDescent="0.2">
      <c r="A58" s="262"/>
      <c r="B58" s="263"/>
      <c r="C58" s="264"/>
      <c r="D58" s="263"/>
      <c r="E58" s="263"/>
      <c r="F58" s="263"/>
      <c r="G58" s="26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62"/>
      <c r="B59" s="263"/>
      <c r="C59" s="264"/>
      <c r="D59" s="263"/>
      <c r="E59" s="263"/>
      <c r="F59" s="263"/>
      <c r="G59" s="26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62"/>
      <c r="B60" s="263"/>
      <c r="C60" s="264"/>
      <c r="D60" s="263"/>
      <c r="E60" s="263"/>
      <c r="F60" s="263"/>
      <c r="G60" s="26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66"/>
      <c r="B61" s="267"/>
      <c r="C61" s="268"/>
      <c r="D61" s="267"/>
      <c r="E61" s="267"/>
      <c r="F61" s="267"/>
      <c r="G61" s="26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3"/>
      <c r="B62" s="4"/>
      <c r="C62" s="191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C63" s="193"/>
      <c r="D63" s="10"/>
      <c r="AG63" t="s">
        <v>285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nhX0cR9lAIIyb9/DSe+se6DZrccEEEy9zWBZOu/Cipz3bwaeTcvgiItRfneprXkIn72/nbylXGiTPLgrU/DqA==" saltValue="CCTiWjapgEMe3GgtdZzr6g==" spinCount="100000" sheet="1" formatRows="0"/>
  <mergeCells count="18">
    <mergeCell ref="A57:G61"/>
    <mergeCell ref="C16:G16"/>
    <mergeCell ref="C17:G17"/>
    <mergeCell ref="C18:G18"/>
    <mergeCell ref="C19:G19"/>
    <mergeCell ref="A1:G1"/>
    <mergeCell ref="C2:G2"/>
    <mergeCell ref="C3:G3"/>
    <mergeCell ref="C4:G4"/>
    <mergeCell ref="A56:C56"/>
    <mergeCell ref="C37:G37"/>
    <mergeCell ref="C38:G38"/>
    <mergeCell ref="C27:G27"/>
    <mergeCell ref="C28:G28"/>
    <mergeCell ref="C29:G29"/>
    <mergeCell ref="C30:G30"/>
    <mergeCell ref="C35:G35"/>
    <mergeCell ref="C36:G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 1 Pol</vt:lpstr>
      <vt:lpstr>1 2 Pol</vt:lpstr>
      <vt:lpstr>1 3 Pol</vt:lpstr>
      <vt:lpstr>2 1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'1 3 Pol'!Názvy_tisku</vt:lpstr>
      <vt:lpstr>'2 1 Naklady'!Názvy_tisku</vt:lpstr>
      <vt:lpstr>oadresa</vt:lpstr>
      <vt:lpstr>Stavba!Objednatel</vt:lpstr>
      <vt:lpstr>Stavba!Objekt</vt:lpstr>
      <vt:lpstr>'1 1 Pol'!Oblast_tisku</vt:lpstr>
      <vt:lpstr>'1 2 Pol'!Oblast_tisku</vt:lpstr>
      <vt:lpstr>'1 3 Pol'!Oblast_tisku</vt:lpstr>
      <vt:lpstr>'2 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Kujan</dc:creator>
  <cp:lastModifiedBy>Eva Janatová</cp:lastModifiedBy>
  <cp:lastPrinted>2025-04-04T08:25:21Z</cp:lastPrinted>
  <dcterms:created xsi:type="dcterms:W3CDTF">2009-04-08T07:15:50Z</dcterms:created>
  <dcterms:modified xsi:type="dcterms:W3CDTF">2025-04-04T08:25:25Z</dcterms:modified>
</cp:coreProperties>
</file>