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00 00 Naklady" sheetId="12" r:id="rId4"/>
    <sheet name="305 305.1 Pol" sheetId="13" r:id="rId5"/>
    <sheet name="305 305.2 Pol" sheetId="14" r:id="rId6"/>
    <sheet name="305 305.3 Pol" sheetId="15" r:id="rId7"/>
    <sheet name="305 305.4 Pol" sheetId="16" r:id="rId8"/>
    <sheet name="306 306.1 Pol" sheetId="17" r:id="rId9"/>
    <sheet name="306 306.2 Pol" sheetId="18" r:id="rId10"/>
    <sheet name="306 306.3 Pol" sheetId="19" r:id="rId11"/>
    <sheet name="307 307.1 Pol" sheetId="20" r:id="rId12"/>
    <sheet name="308 308.1 Pol" sheetId="21" r:id="rId13"/>
  </sheets>
  <externalReferences>
    <externalReference r:id="rId14"/>
  </externalReferences>
  <definedNames>
    <definedName name="CelkemDPHVypocet" localSheetId="1">Stavba!$H$56</definedName>
    <definedName name="CenaCelkem">Stavba!$G$29</definedName>
    <definedName name="CenaCelkemBezDPH">Stavba!$G$28</definedName>
    <definedName name="CenaCelkemVypocet" localSheetId="1">Stavba!$I$56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 00 Naklady'!$1:$7</definedName>
    <definedName name="_xlnm.Print_Titles" localSheetId="4">'305 305.1 Pol'!$1:$7</definedName>
    <definedName name="_xlnm.Print_Titles" localSheetId="5">'305 305.2 Pol'!$1:$7</definedName>
    <definedName name="_xlnm.Print_Titles" localSheetId="6">'305 305.3 Pol'!$1:$7</definedName>
    <definedName name="_xlnm.Print_Titles" localSheetId="7">'305 305.4 Pol'!$1:$7</definedName>
    <definedName name="_xlnm.Print_Titles" localSheetId="8">'306 306.1 Pol'!$1:$7</definedName>
    <definedName name="_xlnm.Print_Titles" localSheetId="9">'306 306.2 Pol'!$1:$7</definedName>
    <definedName name="_xlnm.Print_Titles" localSheetId="10">'306 306.3 Pol'!$1:$7</definedName>
    <definedName name="_xlnm.Print_Titles" localSheetId="11">'307 307.1 Pol'!$1:$7</definedName>
    <definedName name="_xlnm.Print_Titles" localSheetId="12">'308 308.1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 00 Naklady'!$A$1:$X$41</definedName>
    <definedName name="_xlnm.Print_Area" localSheetId="4">'305 305.1 Pol'!$A$1:$X$294</definedName>
    <definedName name="_xlnm.Print_Area" localSheetId="5">'305 305.2 Pol'!$A$1:$X$211</definedName>
    <definedName name="_xlnm.Print_Area" localSheetId="6">'305 305.3 Pol'!$A$1:$X$187</definedName>
    <definedName name="_xlnm.Print_Area" localSheetId="7">'305 305.4 Pol'!$A$1:$X$175</definedName>
    <definedName name="_xlnm.Print_Area" localSheetId="8">'306 306.1 Pol'!$A$1:$X$193</definedName>
    <definedName name="_xlnm.Print_Area" localSheetId="9">'306 306.2 Pol'!$A$1:$X$138</definedName>
    <definedName name="_xlnm.Print_Area" localSheetId="10">'306 306.3 Pol'!$A$1:$X$127</definedName>
    <definedName name="_xlnm.Print_Area" localSheetId="11">'307 307.1 Pol'!$A$1:$X$199</definedName>
    <definedName name="_xlnm.Print_Area" localSheetId="12">'308 308.1 Pol'!$A$1:$X$158</definedName>
    <definedName name="_xlnm.Print_Area" localSheetId="1">Stavba!$A$1:$J$97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Stavba!$F$56</definedName>
    <definedName name="ZakladDPHZakl">Stavba!$G$25</definedName>
    <definedName name="ZakladDPHZaklVypocet" localSheetId="1">Stavba!$G$56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95" i="1" l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157" i="21"/>
  <c r="BA113" i="21"/>
  <c r="BA111" i="21"/>
  <c r="BA79" i="21"/>
  <c r="BA51" i="21"/>
  <c r="BA48" i="21"/>
  <c r="BA39" i="21"/>
  <c r="BA36" i="21"/>
  <c r="BA33" i="21"/>
  <c r="BA30" i="21"/>
  <c r="BA27" i="21"/>
  <c r="BA24" i="21"/>
  <c r="BA22" i="21"/>
  <c r="BA20" i="21"/>
  <c r="BA18" i="21"/>
  <c r="BA16" i="21"/>
  <c r="BA14" i="21"/>
  <c r="G9" i="21"/>
  <c r="M9" i="21" s="1"/>
  <c r="I9" i="21"/>
  <c r="I8" i="21" s="1"/>
  <c r="K9" i="21"/>
  <c r="K8" i="21" s="1"/>
  <c r="O9" i="21"/>
  <c r="Q9" i="21"/>
  <c r="Q8" i="21" s="1"/>
  <c r="V9" i="21"/>
  <c r="V8" i="21" s="1"/>
  <c r="G11" i="21"/>
  <c r="I11" i="21"/>
  <c r="K11" i="21"/>
  <c r="M11" i="21"/>
  <c r="O11" i="21"/>
  <c r="Q11" i="21"/>
  <c r="V11" i="21"/>
  <c r="G12" i="21"/>
  <c r="I12" i="21"/>
  <c r="K12" i="21"/>
  <c r="M12" i="21"/>
  <c r="O12" i="21"/>
  <c r="Q12" i="21"/>
  <c r="V12" i="21"/>
  <c r="G13" i="21"/>
  <c r="G8" i="21" s="1"/>
  <c r="I13" i="21"/>
  <c r="K13" i="21"/>
  <c r="O13" i="21"/>
  <c r="O8" i="21" s="1"/>
  <c r="Q13" i="21"/>
  <c r="V13" i="21"/>
  <c r="G15" i="21"/>
  <c r="M15" i="21" s="1"/>
  <c r="I15" i="21"/>
  <c r="K15" i="21"/>
  <c r="O15" i="21"/>
  <c r="Q15" i="21"/>
  <c r="V15" i="21"/>
  <c r="G17" i="21"/>
  <c r="I17" i="21"/>
  <c r="K17" i="21"/>
  <c r="M17" i="21"/>
  <c r="O17" i="21"/>
  <c r="Q17" i="21"/>
  <c r="V17" i="21"/>
  <c r="G19" i="21"/>
  <c r="I19" i="21"/>
  <c r="K19" i="21"/>
  <c r="M19" i="21"/>
  <c r="O19" i="21"/>
  <c r="Q19" i="21"/>
  <c r="V19" i="21"/>
  <c r="G21" i="21"/>
  <c r="M21" i="21" s="1"/>
  <c r="I21" i="21"/>
  <c r="K21" i="21"/>
  <c r="O21" i="21"/>
  <c r="Q21" i="21"/>
  <c r="V21" i="21"/>
  <c r="G23" i="21"/>
  <c r="M23" i="21" s="1"/>
  <c r="I23" i="21"/>
  <c r="K23" i="21"/>
  <c r="O23" i="21"/>
  <c r="Q23" i="21"/>
  <c r="V23" i="21"/>
  <c r="G26" i="21"/>
  <c r="I26" i="21"/>
  <c r="K26" i="21"/>
  <c r="M26" i="21"/>
  <c r="O26" i="21"/>
  <c r="Q26" i="21"/>
  <c r="V26" i="21"/>
  <c r="G29" i="21"/>
  <c r="I29" i="21"/>
  <c r="K29" i="21"/>
  <c r="M29" i="21"/>
  <c r="O29" i="21"/>
  <c r="Q29" i="21"/>
  <c r="V29" i="21"/>
  <c r="G32" i="21"/>
  <c r="M32" i="21" s="1"/>
  <c r="I32" i="21"/>
  <c r="K32" i="21"/>
  <c r="O32" i="21"/>
  <c r="Q32" i="21"/>
  <c r="V32" i="21"/>
  <c r="G35" i="21"/>
  <c r="M35" i="21" s="1"/>
  <c r="I35" i="21"/>
  <c r="K35" i="21"/>
  <c r="O35" i="21"/>
  <c r="Q35" i="21"/>
  <c r="V35" i="21"/>
  <c r="G38" i="21"/>
  <c r="I38" i="21"/>
  <c r="K38" i="21"/>
  <c r="M38" i="21"/>
  <c r="O38" i="21"/>
  <c r="Q38" i="21"/>
  <c r="V38" i="21"/>
  <c r="G41" i="21"/>
  <c r="I41" i="21"/>
  <c r="K41" i="21"/>
  <c r="M41" i="21"/>
  <c r="O41" i="21"/>
  <c r="Q41" i="21"/>
  <c r="V41" i="21"/>
  <c r="G44" i="21"/>
  <c r="M44" i="21" s="1"/>
  <c r="I44" i="21"/>
  <c r="K44" i="21"/>
  <c r="O44" i="21"/>
  <c r="Q44" i="21"/>
  <c r="V44" i="21"/>
  <c r="G47" i="21"/>
  <c r="I47" i="21"/>
  <c r="K47" i="21"/>
  <c r="M47" i="21"/>
  <c r="O47" i="21"/>
  <c r="Q47" i="21"/>
  <c r="V47" i="21"/>
  <c r="G50" i="21"/>
  <c r="I50" i="21"/>
  <c r="K50" i="21"/>
  <c r="M50" i="21"/>
  <c r="O50" i="21"/>
  <c r="Q50" i="21"/>
  <c r="V50" i="21"/>
  <c r="G53" i="21"/>
  <c r="I53" i="21"/>
  <c r="K53" i="21"/>
  <c r="M53" i="21"/>
  <c r="O53" i="21"/>
  <c r="Q53" i="21"/>
  <c r="V53" i="21"/>
  <c r="G56" i="21"/>
  <c r="M56" i="21" s="1"/>
  <c r="I56" i="21"/>
  <c r="K56" i="21"/>
  <c r="O56" i="21"/>
  <c r="Q56" i="21"/>
  <c r="V56" i="21"/>
  <c r="G59" i="21"/>
  <c r="I59" i="21"/>
  <c r="K59" i="21"/>
  <c r="M59" i="21"/>
  <c r="O59" i="21"/>
  <c r="Q59" i="21"/>
  <c r="V59" i="21"/>
  <c r="G61" i="21"/>
  <c r="I61" i="21"/>
  <c r="K61" i="21"/>
  <c r="M61" i="21"/>
  <c r="O61" i="21"/>
  <c r="Q61" i="21"/>
  <c r="V61" i="21"/>
  <c r="G63" i="21"/>
  <c r="I63" i="21"/>
  <c r="K63" i="21"/>
  <c r="M63" i="21"/>
  <c r="O63" i="21"/>
  <c r="Q63" i="21"/>
  <c r="V63" i="21"/>
  <c r="G66" i="21"/>
  <c r="M66" i="21" s="1"/>
  <c r="I66" i="21"/>
  <c r="K66" i="21"/>
  <c r="O66" i="21"/>
  <c r="Q66" i="21"/>
  <c r="V66" i="21"/>
  <c r="G69" i="21"/>
  <c r="I69" i="21"/>
  <c r="K69" i="21"/>
  <c r="M69" i="21"/>
  <c r="O69" i="21"/>
  <c r="Q69" i="21"/>
  <c r="V69" i="21"/>
  <c r="G70" i="21"/>
  <c r="I70" i="21"/>
  <c r="K70" i="21"/>
  <c r="M70" i="21"/>
  <c r="O70" i="21"/>
  <c r="Q70" i="21"/>
  <c r="V70" i="21"/>
  <c r="G71" i="21"/>
  <c r="I71" i="21"/>
  <c r="K71" i="21"/>
  <c r="M71" i="21"/>
  <c r="O71" i="21"/>
  <c r="Q71" i="21"/>
  <c r="V71" i="21"/>
  <c r="G73" i="21"/>
  <c r="M73" i="21" s="1"/>
  <c r="I73" i="21"/>
  <c r="K73" i="21"/>
  <c r="O73" i="21"/>
  <c r="Q73" i="21"/>
  <c r="V73" i="21"/>
  <c r="G78" i="21"/>
  <c r="I78" i="21"/>
  <c r="K78" i="21"/>
  <c r="M78" i="21"/>
  <c r="O78" i="21"/>
  <c r="Q78" i="21"/>
  <c r="V78" i="21"/>
  <c r="G81" i="21"/>
  <c r="M81" i="21" s="1"/>
  <c r="I81" i="21"/>
  <c r="K81" i="21"/>
  <c r="O81" i="21"/>
  <c r="Q81" i="21"/>
  <c r="V81" i="21"/>
  <c r="G82" i="21"/>
  <c r="I82" i="21"/>
  <c r="K82" i="21"/>
  <c r="M82" i="21"/>
  <c r="O82" i="21"/>
  <c r="Q82" i="21"/>
  <c r="V82" i="21"/>
  <c r="G83" i="21"/>
  <c r="M83" i="21" s="1"/>
  <c r="I83" i="21"/>
  <c r="K83" i="21"/>
  <c r="O83" i="21"/>
  <c r="Q83" i="21"/>
  <c r="V83" i="21"/>
  <c r="G85" i="21"/>
  <c r="I85" i="21"/>
  <c r="K85" i="21"/>
  <c r="M85" i="21"/>
  <c r="O85" i="21"/>
  <c r="Q85" i="21"/>
  <c r="V85" i="21"/>
  <c r="K87" i="21"/>
  <c r="V87" i="21"/>
  <c r="G88" i="21"/>
  <c r="I88" i="21"/>
  <c r="I87" i="21" s="1"/>
  <c r="K88" i="21"/>
  <c r="M88" i="21"/>
  <c r="O88" i="21"/>
  <c r="Q88" i="21"/>
  <c r="Q87" i="21" s="1"/>
  <c r="V88" i="21"/>
  <c r="G91" i="21"/>
  <c r="G87" i="21" s="1"/>
  <c r="I91" i="21"/>
  <c r="K91" i="21"/>
  <c r="O91" i="21"/>
  <c r="O87" i="21" s="1"/>
  <c r="Q91" i="21"/>
  <c r="V91" i="21"/>
  <c r="G94" i="21"/>
  <c r="I94" i="21"/>
  <c r="K94" i="21"/>
  <c r="M94" i="21"/>
  <c r="O94" i="21"/>
  <c r="Q94" i="21"/>
  <c r="V94" i="21"/>
  <c r="G98" i="21"/>
  <c r="I98" i="21"/>
  <c r="I97" i="21" s="1"/>
  <c r="K98" i="21"/>
  <c r="M98" i="21"/>
  <c r="O98" i="21"/>
  <c r="Q98" i="21"/>
  <c r="Q97" i="21" s="1"/>
  <c r="V98" i="21"/>
  <c r="G100" i="21"/>
  <c r="G97" i="21" s="1"/>
  <c r="I100" i="21"/>
  <c r="K100" i="21"/>
  <c r="K97" i="21" s="1"/>
  <c r="O100" i="21"/>
  <c r="O97" i="21" s="1"/>
  <c r="Q100" i="21"/>
  <c r="V100" i="21"/>
  <c r="V97" i="21" s="1"/>
  <c r="G103" i="21"/>
  <c r="M103" i="21" s="1"/>
  <c r="I103" i="21"/>
  <c r="K103" i="21"/>
  <c r="K102" i="21" s="1"/>
  <c r="O103" i="21"/>
  <c r="O102" i="21" s="1"/>
  <c r="Q103" i="21"/>
  <c r="V103" i="21"/>
  <c r="V102" i="21" s="1"/>
  <c r="G104" i="21"/>
  <c r="I104" i="21"/>
  <c r="I102" i="21" s="1"/>
  <c r="K104" i="21"/>
  <c r="M104" i="21"/>
  <c r="O104" i="21"/>
  <c r="Q104" i="21"/>
  <c r="Q102" i="21" s="1"/>
  <c r="V104" i="21"/>
  <c r="G106" i="21"/>
  <c r="M106" i="21" s="1"/>
  <c r="I106" i="21"/>
  <c r="K106" i="21"/>
  <c r="O106" i="21"/>
  <c r="Q106" i="21"/>
  <c r="V106" i="21"/>
  <c r="G108" i="21"/>
  <c r="I108" i="21"/>
  <c r="K108" i="21"/>
  <c r="M108" i="21"/>
  <c r="O108" i="21"/>
  <c r="Q108" i="21"/>
  <c r="V108" i="21"/>
  <c r="G109" i="21"/>
  <c r="M109" i="21" s="1"/>
  <c r="I109" i="21"/>
  <c r="K109" i="21"/>
  <c r="O109" i="21"/>
  <c r="Q109" i="21"/>
  <c r="V109" i="21"/>
  <c r="G110" i="21"/>
  <c r="I110" i="21"/>
  <c r="K110" i="21"/>
  <c r="M110" i="21"/>
  <c r="O110" i="21"/>
  <c r="Q110" i="21"/>
  <c r="V110" i="21"/>
  <c r="G112" i="21"/>
  <c r="M112" i="21" s="1"/>
  <c r="I112" i="21"/>
  <c r="K112" i="21"/>
  <c r="O112" i="21"/>
  <c r="Q112" i="21"/>
  <c r="V112" i="21"/>
  <c r="G114" i="21"/>
  <c r="I114" i="21"/>
  <c r="K114" i="21"/>
  <c r="M114" i="21"/>
  <c r="O114" i="21"/>
  <c r="Q114" i="21"/>
  <c r="V114" i="21"/>
  <c r="G116" i="21"/>
  <c r="M116" i="21" s="1"/>
  <c r="I116" i="21"/>
  <c r="K116" i="21"/>
  <c r="O116" i="21"/>
  <c r="Q116" i="21"/>
  <c r="V116" i="21"/>
  <c r="G117" i="21"/>
  <c r="I117" i="21"/>
  <c r="K117" i="21"/>
  <c r="M117" i="21"/>
  <c r="O117" i="21"/>
  <c r="Q117" i="21"/>
  <c r="V117" i="21"/>
  <c r="G118" i="21"/>
  <c r="M118" i="21" s="1"/>
  <c r="I118" i="21"/>
  <c r="K118" i="21"/>
  <c r="O118" i="21"/>
  <c r="Q118" i="21"/>
  <c r="V118" i="21"/>
  <c r="G120" i="21"/>
  <c r="I120" i="21"/>
  <c r="K120" i="21"/>
  <c r="M120" i="21"/>
  <c r="O120" i="21"/>
  <c r="Q120" i="21"/>
  <c r="V120" i="21"/>
  <c r="G122" i="21"/>
  <c r="M122" i="21" s="1"/>
  <c r="I122" i="21"/>
  <c r="K122" i="21"/>
  <c r="O122" i="21"/>
  <c r="Q122" i="21"/>
  <c r="V122" i="21"/>
  <c r="G124" i="21"/>
  <c r="I124" i="21"/>
  <c r="K124" i="21"/>
  <c r="M124" i="21"/>
  <c r="O124" i="21"/>
  <c r="Q124" i="21"/>
  <c r="V124" i="21"/>
  <c r="G126" i="21"/>
  <c r="M126" i="21" s="1"/>
  <c r="I126" i="21"/>
  <c r="K126" i="21"/>
  <c r="O126" i="21"/>
  <c r="Q126" i="21"/>
  <c r="V126" i="21"/>
  <c r="G128" i="21"/>
  <c r="I128" i="21"/>
  <c r="K128" i="21"/>
  <c r="M128" i="21"/>
  <c r="O128" i="21"/>
  <c r="Q128" i="21"/>
  <c r="V128" i="21"/>
  <c r="G129" i="21"/>
  <c r="M129" i="21" s="1"/>
  <c r="I129" i="21"/>
  <c r="K129" i="21"/>
  <c r="O129" i="21"/>
  <c r="Q129" i="21"/>
  <c r="V129" i="21"/>
  <c r="G130" i="21"/>
  <c r="I130" i="21"/>
  <c r="K130" i="21"/>
  <c r="M130" i="21"/>
  <c r="O130" i="21"/>
  <c r="Q130" i="21"/>
  <c r="V130" i="21"/>
  <c r="G132" i="21"/>
  <c r="I132" i="21"/>
  <c r="I131" i="21" s="1"/>
  <c r="K132" i="21"/>
  <c r="M132" i="21"/>
  <c r="O132" i="21"/>
  <c r="Q132" i="21"/>
  <c r="Q131" i="21" s="1"/>
  <c r="V132" i="21"/>
  <c r="G133" i="21"/>
  <c r="M133" i="21" s="1"/>
  <c r="I133" i="21"/>
  <c r="K133" i="21"/>
  <c r="K131" i="21" s="1"/>
  <c r="O133" i="21"/>
  <c r="Q133" i="21"/>
  <c r="V133" i="21"/>
  <c r="V131" i="21" s="1"/>
  <c r="G134" i="21"/>
  <c r="I134" i="21"/>
  <c r="K134" i="21"/>
  <c r="M134" i="21"/>
  <c r="O134" i="21"/>
  <c r="Q134" i="21"/>
  <c r="V134" i="21"/>
  <c r="G135" i="21"/>
  <c r="G131" i="21" s="1"/>
  <c r="I135" i="21"/>
  <c r="K135" i="21"/>
  <c r="O135" i="21"/>
  <c r="O131" i="21" s="1"/>
  <c r="Q135" i="21"/>
  <c r="V135" i="21"/>
  <c r="G136" i="21"/>
  <c r="I136" i="21"/>
  <c r="K136" i="21"/>
  <c r="M136" i="21"/>
  <c r="O136" i="21"/>
  <c r="Q136" i="21"/>
  <c r="V136" i="21"/>
  <c r="G137" i="21"/>
  <c r="K137" i="21"/>
  <c r="O137" i="21"/>
  <c r="V137" i="21"/>
  <c r="G138" i="21"/>
  <c r="I138" i="21"/>
  <c r="I137" i="21" s="1"/>
  <c r="K138" i="21"/>
  <c r="M138" i="21"/>
  <c r="M137" i="21" s="1"/>
  <c r="O138" i="21"/>
  <c r="Q138" i="21"/>
  <c r="Q137" i="21" s="1"/>
  <c r="V138" i="21"/>
  <c r="G140" i="21"/>
  <c r="I140" i="21"/>
  <c r="I139" i="21" s="1"/>
  <c r="K140" i="21"/>
  <c r="M140" i="21"/>
  <c r="O140" i="21"/>
  <c r="Q140" i="21"/>
  <c r="Q139" i="21" s="1"/>
  <c r="V140" i="21"/>
  <c r="G142" i="21"/>
  <c r="M142" i="21" s="1"/>
  <c r="I142" i="21"/>
  <c r="K142" i="21"/>
  <c r="K139" i="21" s="1"/>
  <c r="O142" i="21"/>
  <c r="Q142" i="21"/>
  <c r="V142" i="21"/>
  <c r="V139" i="21" s="1"/>
  <c r="G143" i="21"/>
  <c r="I143" i="21"/>
  <c r="K143" i="21"/>
  <c r="M143" i="21"/>
  <c r="O143" i="21"/>
  <c r="Q143" i="21"/>
  <c r="V143" i="21"/>
  <c r="G144" i="21"/>
  <c r="G139" i="21" s="1"/>
  <c r="I144" i="21"/>
  <c r="K144" i="21"/>
  <c r="O144" i="21"/>
  <c r="O139" i="21" s="1"/>
  <c r="Q144" i="21"/>
  <c r="V144" i="21"/>
  <c r="G146" i="21"/>
  <c r="I146" i="21"/>
  <c r="K146" i="21"/>
  <c r="M146" i="21"/>
  <c r="O146" i="21"/>
  <c r="Q146" i="21"/>
  <c r="V146" i="21"/>
  <c r="K148" i="21"/>
  <c r="V148" i="21"/>
  <c r="G149" i="21"/>
  <c r="I149" i="21"/>
  <c r="I148" i="21" s="1"/>
  <c r="K149" i="21"/>
  <c r="M149" i="21"/>
  <c r="O149" i="21"/>
  <c r="Q149" i="21"/>
  <c r="Q148" i="21" s="1"/>
  <c r="V149" i="21"/>
  <c r="G151" i="21"/>
  <c r="G148" i="21" s="1"/>
  <c r="I151" i="21"/>
  <c r="K151" i="21"/>
  <c r="O151" i="21"/>
  <c r="O148" i="21" s="1"/>
  <c r="Q151" i="21"/>
  <c r="V151" i="21"/>
  <c r="I153" i="21"/>
  <c r="Q153" i="21"/>
  <c r="G154" i="21"/>
  <c r="M154" i="21" s="1"/>
  <c r="M153" i="21" s="1"/>
  <c r="I154" i="21"/>
  <c r="K154" i="21"/>
  <c r="K153" i="21" s="1"/>
  <c r="O154" i="21"/>
  <c r="O153" i="21" s="1"/>
  <c r="Q154" i="21"/>
  <c r="V154" i="21"/>
  <c r="V153" i="21" s="1"/>
  <c r="G155" i="21"/>
  <c r="I155" i="21"/>
  <c r="K155" i="21"/>
  <c r="M155" i="21"/>
  <c r="O155" i="21"/>
  <c r="Q155" i="21"/>
  <c r="V155" i="21"/>
  <c r="AE157" i="21"/>
  <c r="G198" i="20"/>
  <c r="BA150" i="20"/>
  <c r="BA105" i="20"/>
  <c r="BA74" i="20"/>
  <c r="BA71" i="20"/>
  <c r="BA62" i="20"/>
  <c r="BA57" i="20"/>
  <c r="BA52" i="20"/>
  <c r="BA47" i="20"/>
  <c r="BA42" i="20"/>
  <c r="BA36" i="20"/>
  <c r="BA30" i="20"/>
  <c r="BA28" i="20"/>
  <c r="BA26" i="20"/>
  <c r="BA24" i="20"/>
  <c r="BA22" i="20"/>
  <c r="BA20" i="20"/>
  <c r="BA18" i="20"/>
  <c r="BA16" i="20"/>
  <c r="BA14" i="20"/>
  <c r="G9" i="20"/>
  <c r="M9" i="20" s="1"/>
  <c r="I9" i="20"/>
  <c r="I8" i="20" s="1"/>
  <c r="K9" i="20"/>
  <c r="K8" i="20" s="1"/>
  <c r="O9" i="20"/>
  <c r="O8" i="20" s="1"/>
  <c r="Q9" i="20"/>
  <c r="Q8" i="20" s="1"/>
  <c r="V9" i="20"/>
  <c r="V8" i="20" s="1"/>
  <c r="G11" i="20"/>
  <c r="I11" i="20"/>
  <c r="K11" i="20"/>
  <c r="M11" i="20"/>
  <c r="O11" i="20"/>
  <c r="Q11" i="20"/>
  <c r="V11" i="20"/>
  <c r="G12" i="20"/>
  <c r="M12" i="20" s="1"/>
  <c r="I12" i="20"/>
  <c r="K12" i="20"/>
  <c r="O12" i="20"/>
  <c r="Q12" i="20"/>
  <c r="V12" i="20"/>
  <c r="G13" i="20"/>
  <c r="I13" i="20"/>
  <c r="K13" i="20"/>
  <c r="M13" i="20"/>
  <c r="O13" i="20"/>
  <c r="Q13" i="20"/>
  <c r="V13" i="20"/>
  <c r="G15" i="20"/>
  <c r="M15" i="20" s="1"/>
  <c r="I15" i="20"/>
  <c r="K15" i="20"/>
  <c r="O15" i="20"/>
  <c r="Q15" i="20"/>
  <c r="V15" i="20"/>
  <c r="G17" i="20"/>
  <c r="I17" i="20"/>
  <c r="K17" i="20"/>
  <c r="M17" i="20"/>
  <c r="O17" i="20"/>
  <c r="Q17" i="20"/>
  <c r="V17" i="20"/>
  <c r="G19" i="20"/>
  <c r="M19" i="20" s="1"/>
  <c r="I19" i="20"/>
  <c r="K19" i="20"/>
  <c r="O19" i="20"/>
  <c r="Q19" i="20"/>
  <c r="V19" i="20"/>
  <c r="G21" i="20"/>
  <c r="I21" i="20"/>
  <c r="K21" i="20"/>
  <c r="M21" i="20"/>
  <c r="O21" i="20"/>
  <c r="Q21" i="20"/>
  <c r="V21" i="20"/>
  <c r="G23" i="20"/>
  <c r="M23" i="20" s="1"/>
  <c r="I23" i="20"/>
  <c r="K23" i="20"/>
  <c r="O23" i="20"/>
  <c r="Q23" i="20"/>
  <c r="V23" i="20"/>
  <c r="G25" i="20"/>
  <c r="I25" i="20"/>
  <c r="K25" i="20"/>
  <c r="M25" i="20"/>
  <c r="O25" i="20"/>
  <c r="Q25" i="20"/>
  <c r="V25" i="20"/>
  <c r="G27" i="20"/>
  <c r="M27" i="20" s="1"/>
  <c r="I27" i="20"/>
  <c r="K27" i="20"/>
  <c r="O27" i="20"/>
  <c r="Q27" i="20"/>
  <c r="V27" i="20"/>
  <c r="G29" i="20"/>
  <c r="I29" i="20"/>
  <c r="K29" i="20"/>
  <c r="M29" i="20"/>
  <c r="O29" i="20"/>
  <c r="Q29" i="20"/>
  <c r="V29" i="20"/>
  <c r="G35" i="20"/>
  <c r="M35" i="20" s="1"/>
  <c r="I35" i="20"/>
  <c r="K35" i="20"/>
  <c r="O35" i="20"/>
  <c r="Q35" i="20"/>
  <c r="V35" i="20"/>
  <c r="G41" i="20"/>
  <c r="I41" i="20"/>
  <c r="K41" i="20"/>
  <c r="M41" i="20"/>
  <c r="O41" i="20"/>
  <c r="Q41" i="20"/>
  <c r="V41" i="20"/>
  <c r="G46" i="20"/>
  <c r="M46" i="20" s="1"/>
  <c r="I46" i="20"/>
  <c r="K46" i="20"/>
  <c r="O46" i="20"/>
  <c r="Q46" i="20"/>
  <c r="V46" i="20"/>
  <c r="G51" i="20"/>
  <c r="I51" i="20"/>
  <c r="K51" i="20"/>
  <c r="M51" i="20"/>
  <c r="O51" i="20"/>
  <c r="Q51" i="20"/>
  <c r="V51" i="20"/>
  <c r="G56" i="20"/>
  <c r="M56" i="20" s="1"/>
  <c r="I56" i="20"/>
  <c r="K56" i="20"/>
  <c r="O56" i="20"/>
  <c r="Q56" i="20"/>
  <c r="V56" i="20"/>
  <c r="G61" i="20"/>
  <c r="I61" i="20"/>
  <c r="K61" i="20"/>
  <c r="M61" i="20"/>
  <c r="O61" i="20"/>
  <c r="Q61" i="20"/>
  <c r="V61" i="20"/>
  <c r="G66" i="20"/>
  <c r="M66" i="20" s="1"/>
  <c r="I66" i="20"/>
  <c r="K66" i="20"/>
  <c r="O66" i="20"/>
  <c r="Q66" i="20"/>
  <c r="V66" i="20"/>
  <c r="G68" i="20"/>
  <c r="I68" i="20"/>
  <c r="K68" i="20"/>
  <c r="M68" i="20"/>
  <c r="O68" i="20"/>
  <c r="Q68" i="20"/>
  <c r="V68" i="20"/>
  <c r="G70" i="20"/>
  <c r="M70" i="20" s="1"/>
  <c r="I70" i="20"/>
  <c r="K70" i="20"/>
  <c r="O70" i="20"/>
  <c r="Q70" i="20"/>
  <c r="V70" i="20"/>
  <c r="G73" i="20"/>
  <c r="I73" i="20"/>
  <c r="K73" i="20"/>
  <c r="M73" i="20"/>
  <c r="O73" i="20"/>
  <c r="Q73" i="20"/>
  <c r="V73" i="20"/>
  <c r="G76" i="20"/>
  <c r="M76" i="20" s="1"/>
  <c r="I76" i="20"/>
  <c r="K76" i="20"/>
  <c r="O76" i="20"/>
  <c r="Q76" i="20"/>
  <c r="V76" i="20"/>
  <c r="G79" i="20"/>
  <c r="I79" i="20"/>
  <c r="K79" i="20"/>
  <c r="M79" i="20"/>
  <c r="O79" i="20"/>
  <c r="Q79" i="20"/>
  <c r="V79" i="20"/>
  <c r="G82" i="20"/>
  <c r="M82" i="20" s="1"/>
  <c r="I82" i="20"/>
  <c r="K82" i="20"/>
  <c r="O82" i="20"/>
  <c r="Q82" i="20"/>
  <c r="V82" i="20"/>
  <c r="G85" i="20"/>
  <c r="I85" i="20"/>
  <c r="K85" i="20"/>
  <c r="M85" i="20"/>
  <c r="O85" i="20"/>
  <c r="Q85" i="20"/>
  <c r="V85" i="20"/>
  <c r="G88" i="20"/>
  <c r="M88" i="20" s="1"/>
  <c r="I88" i="20"/>
  <c r="K88" i="20"/>
  <c r="O88" i="20"/>
  <c r="Q88" i="20"/>
  <c r="V88" i="20"/>
  <c r="G91" i="20"/>
  <c r="I91" i="20"/>
  <c r="K91" i="20"/>
  <c r="M91" i="20"/>
  <c r="O91" i="20"/>
  <c r="Q91" i="20"/>
  <c r="V91" i="20"/>
  <c r="G94" i="20"/>
  <c r="M94" i="20" s="1"/>
  <c r="I94" i="20"/>
  <c r="K94" i="20"/>
  <c r="O94" i="20"/>
  <c r="Q94" i="20"/>
  <c r="V94" i="20"/>
  <c r="G95" i="20"/>
  <c r="I95" i="20"/>
  <c r="K95" i="20"/>
  <c r="M95" i="20"/>
  <c r="O95" i="20"/>
  <c r="Q95" i="20"/>
  <c r="V95" i="20"/>
  <c r="G96" i="20"/>
  <c r="M96" i="20" s="1"/>
  <c r="I96" i="20"/>
  <c r="K96" i="20"/>
  <c r="O96" i="20"/>
  <c r="Q96" i="20"/>
  <c r="V96" i="20"/>
  <c r="G99" i="20"/>
  <c r="I99" i="20"/>
  <c r="K99" i="20"/>
  <c r="M99" i="20"/>
  <c r="O99" i="20"/>
  <c r="Q99" i="20"/>
  <c r="V99" i="20"/>
  <c r="G104" i="20"/>
  <c r="M104" i="20" s="1"/>
  <c r="I104" i="20"/>
  <c r="K104" i="20"/>
  <c r="O104" i="20"/>
  <c r="Q104" i="20"/>
  <c r="V104" i="20"/>
  <c r="G107" i="20"/>
  <c r="I107" i="20"/>
  <c r="K107" i="20"/>
  <c r="M107" i="20"/>
  <c r="O107" i="20"/>
  <c r="Q107" i="20"/>
  <c r="V107" i="20"/>
  <c r="G108" i="20"/>
  <c r="M108" i="20" s="1"/>
  <c r="I108" i="20"/>
  <c r="K108" i="20"/>
  <c r="O108" i="20"/>
  <c r="Q108" i="20"/>
  <c r="V108" i="20"/>
  <c r="G109" i="20"/>
  <c r="I109" i="20"/>
  <c r="K109" i="20"/>
  <c r="M109" i="20"/>
  <c r="O109" i="20"/>
  <c r="Q109" i="20"/>
  <c r="V109" i="20"/>
  <c r="G111" i="20"/>
  <c r="M111" i="20" s="1"/>
  <c r="I111" i="20"/>
  <c r="K111" i="20"/>
  <c r="O111" i="20"/>
  <c r="Q111" i="20"/>
  <c r="V111" i="20"/>
  <c r="G114" i="20"/>
  <c r="G113" i="20" s="1"/>
  <c r="I114" i="20"/>
  <c r="K114" i="20"/>
  <c r="K113" i="20" s="1"/>
  <c r="O114" i="20"/>
  <c r="O113" i="20" s="1"/>
  <c r="Q114" i="20"/>
  <c r="V114" i="20"/>
  <c r="V113" i="20" s="1"/>
  <c r="G116" i="20"/>
  <c r="I116" i="20"/>
  <c r="I113" i="20" s="1"/>
  <c r="K116" i="20"/>
  <c r="M116" i="20"/>
  <c r="O116" i="20"/>
  <c r="Q116" i="20"/>
  <c r="Q113" i="20" s="1"/>
  <c r="V116" i="20"/>
  <c r="G117" i="20"/>
  <c r="M117" i="20" s="1"/>
  <c r="I117" i="20"/>
  <c r="K117" i="20"/>
  <c r="O117" i="20"/>
  <c r="Q117" i="20"/>
  <c r="V117" i="20"/>
  <c r="G118" i="20"/>
  <c r="I118" i="20"/>
  <c r="K118" i="20"/>
  <c r="M118" i="20"/>
  <c r="O118" i="20"/>
  <c r="Q118" i="20"/>
  <c r="V118" i="20"/>
  <c r="G120" i="20"/>
  <c r="I120" i="20"/>
  <c r="I119" i="20" s="1"/>
  <c r="K120" i="20"/>
  <c r="M120" i="20"/>
  <c r="O120" i="20"/>
  <c r="Q120" i="20"/>
  <c r="Q119" i="20" s="1"/>
  <c r="V120" i="20"/>
  <c r="G123" i="20"/>
  <c r="M123" i="20" s="1"/>
  <c r="I123" i="20"/>
  <c r="K123" i="20"/>
  <c r="K119" i="20" s="1"/>
  <c r="O123" i="20"/>
  <c r="Q123" i="20"/>
  <c r="V123" i="20"/>
  <c r="V119" i="20" s="1"/>
  <c r="G124" i="20"/>
  <c r="I124" i="20"/>
  <c r="K124" i="20"/>
  <c r="M124" i="20"/>
  <c r="O124" i="20"/>
  <c r="Q124" i="20"/>
  <c r="V124" i="20"/>
  <c r="G127" i="20"/>
  <c r="G119" i="20" s="1"/>
  <c r="I127" i="20"/>
  <c r="K127" i="20"/>
  <c r="O127" i="20"/>
  <c r="O119" i="20" s="1"/>
  <c r="Q127" i="20"/>
  <c r="V127" i="20"/>
  <c r="G128" i="20"/>
  <c r="I128" i="20"/>
  <c r="K128" i="20"/>
  <c r="M128" i="20"/>
  <c r="O128" i="20"/>
  <c r="Q128" i="20"/>
  <c r="V128" i="20"/>
  <c r="K129" i="20"/>
  <c r="V129" i="20"/>
  <c r="G130" i="20"/>
  <c r="I130" i="20"/>
  <c r="I129" i="20" s="1"/>
  <c r="K130" i="20"/>
  <c r="M130" i="20"/>
  <c r="O130" i="20"/>
  <c r="Q130" i="20"/>
  <c r="Q129" i="20" s="1"/>
  <c r="V130" i="20"/>
  <c r="G132" i="20"/>
  <c r="G129" i="20" s="1"/>
  <c r="I132" i="20"/>
  <c r="K132" i="20"/>
  <c r="O132" i="20"/>
  <c r="O129" i="20" s="1"/>
  <c r="Q132" i="20"/>
  <c r="V132" i="20"/>
  <c r="G135" i="20"/>
  <c r="M135" i="20" s="1"/>
  <c r="I135" i="20"/>
  <c r="K135" i="20"/>
  <c r="K134" i="20" s="1"/>
  <c r="O135" i="20"/>
  <c r="O134" i="20" s="1"/>
  <c r="Q135" i="20"/>
  <c r="V135" i="20"/>
  <c r="V134" i="20" s="1"/>
  <c r="G137" i="20"/>
  <c r="I137" i="20"/>
  <c r="K137" i="20"/>
  <c r="M137" i="20"/>
  <c r="O137" i="20"/>
  <c r="Q137" i="20"/>
  <c r="V137" i="20"/>
  <c r="G139" i="20"/>
  <c r="M139" i="20" s="1"/>
  <c r="I139" i="20"/>
  <c r="K139" i="20"/>
  <c r="O139" i="20"/>
  <c r="Q139" i="20"/>
  <c r="V139" i="20"/>
  <c r="G141" i="20"/>
  <c r="I141" i="20"/>
  <c r="I134" i="20" s="1"/>
  <c r="K141" i="20"/>
  <c r="M141" i="20"/>
  <c r="O141" i="20"/>
  <c r="Q141" i="20"/>
  <c r="Q134" i="20" s="1"/>
  <c r="V141" i="20"/>
  <c r="G143" i="20"/>
  <c r="M143" i="20" s="1"/>
  <c r="I143" i="20"/>
  <c r="K143" i="20"/>
  <c r="O143" i="20"/>
  <c r="Q143" i="20"/>
  <c r="V143" i="20"/>
  <c r="G145" i="20"/>
  <c r="I145" i="20"/>
  <c r="K145" i="20"/>
  <c r="M145" i="20"/>
  <c r="O145" i="20"/>
  <c r="Q145" i="20"/>
  <c r="V145" i="20"/>
  <c r="G146" i="20"/>
  <c r="M146" i="20" s="1"/>
  <c r="I146" i="20"/>
  <c r="K146" i="20"/>
  <c r="O146" i="20"/>
  <c r="Q146" i="20"/>
  <c r="V146" i="20"/>
  <c r="G147" i="20"/>
  <c r="I147" i="20"/>
  <c r="K147" i="20"/>
  <c r="M147" i="20"/>
  <c r="O147" i="20"/>
  <c r="Q147" i="20"/>
  <c r="V147" i="20"/>
  <c r="G149" i="20"/>
  <c r="M149" i="20" s="1"/>
  <c r="I149" i="20"/>
  <c r="K149" i="20"/>
  <c r="O149" i="20"/>
  <c r="Q149" i="20"/>
  <c r="V149" i="20"/>
  <c r="G151" i="20"/>
  <c r="I151" i="20"/>
  <c r="K151" i="20"/>
  <c r="M151" i="20"/>
  <c r="O151" i="20"/>
  <c r="Q151" i="20"/>
  <c r="V151" i="20"/>
  <c r="G152" i="20"/>
  <c r="M152" i="20" s="1"/>
  <c r="I152" i="20"/>
  <c r="K152" i="20"/>
  <c r="O152" i="20"/>
  <c r="Q152" i="20"/>
  <c r="V152" i="20"/>
  <c r="G155" i="20"/>
  <c r="I155" i="20"/>
  <c r="K155" i="20"/>
  <c r="M155" i="20"/>
  <c r="O155" i="20"/>
  <c r="Q155" i="20"/>
  <c r="V155" i="20"/>
  <c r="G156" i="20"/>
  <c r="M156" i="20" s="1"/>
  <c r="I156" i="20"/>
  <c r="K156" i="20"/>
  <c r="O156" i="20"/>
  <c r="Q156" i="20"/>
  <c r="V156" i="20"/>
  <c r="G157" i="20"/>
  <c r="I157" i="20"/>
  <c r="K157" i="20"/>
  <c r="M157" i="20"/>
  <c r="O157" i="20"/>
  <c r="Q157" i="20"/>
  <c r="V157" i="20"/>
  <c r="G160" i="20"/>
  <c r="M160" i="20" s="1"/>
  <c r="I160" i="20"/>
  <c r="K160" i="20"/>
  <c r="O160" i="20"/>
  <c r="Q160" i="20"/>
  <c r="V160" i="20"/>
  <c r="G162" i="20"/>
  <c r="I162" i="20"/>
  <c r="K162" i="20"/>
  <c r="M162" i="20"/>
  <c r="O162" i="20"/>
  <c r="Q162" i="20"/>
  <c r="V162" i="20"/>
  <c r="G164" i="20"/>
  <c r="M164" i="20" s="1"/>
  <c r="I164" i="20"/>
  <c r="K164" i="20"/>
  <c r="O164" i="20"/>
  <c r="Q164" i="20"/>
  <c r="V164" i="20"/>
  <c r="G166" i="20"/>
  <c r="I166" i="20"/>
  <c r="K166" i="20"/>
  <c r="M166" i="20"/>
  <c r="O166" i="20"/>
  <c r="Q166" i="20"/>
  <c r="V166" i="20"/>
  <c r="G167" i="20"/>
  <c r="M167" i="20" s="1"/>
  <c r="I167" i="20"/>
  <c r="K167" i="20"/>
  <c r="O167" i="20"/>
  <c r="Q167" i="20"/>
  <c r="V167" i="20"/>
  <c r="G168" i="20"/>
  <c r="I168" i="20"/>
  <c r="K168" i="20"/>
  <c r="M168" i="20"/>
  <c r="O168" i="20"/>
  <c r="Q168" i="20"/>
  <c r="V168" i="20"/>
  <c r="G169" i="20"/>
  <c r="M169" i="20" s="1"/>
  <c r="I169" i="20"/>
  <c r="K169" i="20"/>
  <c r="O169" i="20"/>
  <c r="Q169" i="20"/>
  <c r="V169" i="20"/>
  <c r="G170" i="20"/>
  <c r="I170" i="20"/>
  <c r="K170" i="20"/>
  <c r="M170" i="20"/>
  <c r="O170" i="20"/>
  <c r="Q170" i="20"/>
  <c r="V170" i="20"/>
  <c r="G171" i="20"/>
  <c r="M171" i="20" s="1"/>
  <c r="I171" i="20"/>
  <c r="K171" i="20"/>
  <c r="O171" i="20"/>
  <c r="Q171" i="20"/>
  <c r="V171" i="20"/>
  <c r="G173" i="20"/>
  <c r="I173" i="20"/>
  <c r="K173" i="20"/>
  <c r="M173" i="20"/>
  <c r="O173" i="20"/>
  <c r="Q173" i="20"/>
  <c r="V173" i="20"/>
  <c r="G176" i="20"/>
  <c r="I176" i="20"/>
  <c r="I175" i="20" s="1"/>
  <c r="K176" i="20"/>
  <c r="M176" i="20"/>
  <c r="O176" i="20"/>
  <c r="Q176" i="20"/>
  <c r="Q175" i="20" s="1"/>
  <c r="V176" i="20"/>
  <c r="G177" i="20"/>
  <c r="G175" i="20" s="1"/>
  <c r="I177" i="20"/>
  <c r="K177" i="20"/>
  <c r="K175" i="20" s="1"/>
  <c r="O177" i="20"/>
  <c r="O175" i="20" s="1"/>
  <c r="Q177" i="20"/>
  <c r="V177" i="20"/>
  <c r="V175" i="20" s="1"/>
  <c r="I178" i="20"/>
  <c r="Q178" i="20"/>
  <c r="G179" i="20"/>
  <c r="M179" i="20" s="1"/>
  <c r="M178" i="20" s="1"/>
  <c r="I179" i="20"/>
  <c r="K179" i="20"/>
  <c r="K178" i="20" s="1"/>
  <c r="O179" i="20"/>
  <c r="O178" i="20" s="1"/>
  <c r="Q179" i="20"/>
  <c r="V179" i="20"/>
  <c r="V178" i="20" s="1"/>
  <c r="I180" i="20"/>
  <c r="Q180" i="20"/>
  <c r="G181" i="20"/>
  <c r="G180" i="20" s="1"/>
  <c r="I181" i="20"/>
  <c r="K181" i="20"/>
  <c r="K180" i="20" s="1"/>
  <c r="O181" i="20"/>
  <c r="O180" i="20" s="1"/>
  <c r="Q181" i="20"/>
  <c r="V181" i="20"/>
  <c r="V180" i="20" s="1"/>
  <c r="G184" i="20"/>
  <c r="M184" i="20" s="1"/>
  <c r="I184" i="20"/>
  <c r="K184" i="20"/>
  <c r="K183" i="20" s="1"/>
  <c r="O184" i="20"/>
  <c r="O183" i="20" s="1"/>
  <c r="Q184" i="20"/>
  <c r="V184" i="20"/>
  <c r="V183" i="20" s="1"/>
  <c r="G186" i="20"/>
  <c r="I186" i="20"/>
  <c r="I183" i="20" s="1"/>
  <c r="K186" i="20"/>
  <c r="M186" i="20"/>
  <c r="O186" i="20"/>
  <c r="Q186" i="20"/>
  <c r="Q183" i="20" s="1"/>
  <c r="V186" i="20"/>
  <c r="G187" i="20"/>
  <c r="M187" i="20" s="1"/>
  <c r="I187" i="20"/>
  <c r="K187" i="20"/>
  <c r="O187" i="20"/>
  <c r="Q187" i="20"/>
  <c r="V187" i="20"/>
  <c r="G188" i="20"/>
  <c r="I188" i="20"/>
  <c r="K188" i="20"/>
  <c r="M188" i="20"/>
  <c r="O188" i="20"/>
  <c r="Q188" i="20"/>
  <c r="V188" i="20"/>
  <c r="G190" i="20"/>
  <c r="M190" i="20" s="1"/>
  <c r="I190" i="20"/>
  <c r="K190" i="20"/>
  <c r="O190" i="20"/>
  <c r="Q190" i="20"/>
  <c r="V190" i="20"/>
  <c r="G193" i="20"/>
  <c r="G192" i="20" s="1"/>
  <c r="I193" i="20"/>
  <c r="K193" i="20"/>
  <c r="K192" i="20" s="1"/>
  <c r="O193" i="20"/>
  <c r="O192" i="20" s="1"/>
  <c r="Q193" i="20"/>
  <c r="V193" i="20"/>
  <c r="V192" i="20" s="1"/>
  <c r="G195" i="20"/>
  <c r="I195" i="20"/>
  <c r="I192" i="20" s="1"/>
  <c r="K195" i="20"/>
  <c r="M195" i="20"/>
  <c r="O195" i="20"/>
  <c r="Q195" i="20"/>
  <c r="Q192" i="20" s="1"/>
  <c r="V195" i="20"/>
  <c r="AE198" i="20"/>
  <c r="AF198" i="20"/>
  <c r="G126" i="19"/>
  <c r="BA92" i="19"/>
  <c r="BA90" i="19"/>
  <c r="BA69" i="19"/>
  <c r="BA49" i="19"/>
  <c r="BA46" i="19"/>
  <c r="BA37" i="19"/>
  <c r="BA34" i="19"/>
  <c r="BA31" i="19"/>
  <c r="BA28" i="19"/>
  <c r="BA25" i="19"/>
  <c r="BA22" i="19"/>
  <c r="BA20" i="19"/>
  <c r="BA18" i="19"/>
  <c r="BA16" i="19"/>
  <c r="BA14" i="19"/>
  <c r="BA12" i="19"/>
  <c r="G9" i="19"/>
  <c r="M9" i="19" s="1"/>
  <c r="I9" i="19"/>
  <c r="I8" i="19" s="1"/>
  <c r="K9" i="19"/>
  <c r="K8" i="19" s="1"/>
  <c r="O9" i="19"/>
  <c r="Q9" i="19"/>
  <c r="Q8" i="19" s="1"/>
  <c r="V9" i="19"/>
  <c r="V8" i="19" s="1"/>
  <c r="G10" i="19"/>
  <c r="I10" i="19"/>
  <c r="K10" i="19"/>
  <c r="M10" i="19"/>
  <c r="O10" i="19"/>
  <c r="Q10" i="19"/>
  <c r="V10" i="19"/>
  <c r="G11" i="19"/>
  <c r="I11" i="19"/>
  <c r="K11" i="19"/>
  <c r="M11" i="19"/>
  <c r="O11" i="19"/>
  <c r="Q11" i="19"/>
  <c r="V11" i="19"/>
  <c r="G13" i="19"/>
  <c r="G8" i="19" s="1"/>
  <c r="I13" i="19"/>
  <c r="K13" i="19"/>
  <c r="O13" i="19"/>
  <c r="O8" i="19" s="1"/>
  <c r="Q13" i="19"/>
  <c r="V13" i="19"/>
  <c r="G15" i="19"/>
  <c r="M15" i="19" s="1"/>
  <c r="I15" i="19"/>
  <c r="K15" i="19"/>
  <c r="O15" i="19"/>
  <c r="Q15" i="19"/>
  <c r="V15" i="19"/>
  <c r="G17" i="19"/>
  <c r="I17" i="19"/>
  <c r="K17" i="19"/>
  <c r="M17" i="19"/>
  <c r="O17" i="19"/>
  <c r="Q17" i="19"/>
  <c r="V17" i="19"/>
  <c r="G19" i="19"/>
  <c r="I19" i="19"/>
  <c r="K19" i="19"/>
  <c r="M19" i="19"/>
  <c r="O19" i="19"/>
  <c r="Q19" i="19"/>
  <c r="V19" i="19"/>
  <c r="G21" i="19"/>
  <c r="M21" i="19" s="1"/>
  <c r="I21" i="19"/>
  <c r="K21" i="19"/>
  <c r="O21" i="19"/>
  <c r="Q21" i="19"/>
  <c r="V21" i="19"/>
  <c r="G24" i="19"/>
  <c r="I24" i="19"/>
  <c r="K24" i="19"/>
  <c r="M24" i="19"/>
  <c r="O24" i="19"/>
  <c r="Q24" i="19"/>
  <c r="V24" i="19"/>
  <c r="G27" i="19"/>
  <c r="I27" i="19"/>
  <c r="K27" i="19"/>
  <c r="M27" i="19"/>
  <c r="O27" i="19"/>
  <c r="Q27" i="19"/>
  <c r="V27" i="19"/>
  <c r="G30" i="19"/>
  <c r="I30" i="19"/>
  <c r="K30" i="19"/>
  <c r="M30" i="19"/>
  <c r="O30" i="19"/>
  <c r="Q30" i="19"/>
  <c r="V30" i="19"/>
  <c r="G33" i="19"/>
  <c r="M33" i="19" s="1"/>
  <c r="I33" i="19"/>
  <c r="K33" i="19"/>
  <c r="O33" i="19"/>
  <c r="Q33" i="19"/>
  <c r="V33" i="19"/>
  <c r="G36" i="19"/>
  <c r="I36" i="19"/>
  <c r="K36" i="19"/>
  <c r="M36" i="19"/>
  <c r="O36" i="19"/>
  <c r="Q36" i="19"/>
  <c r="V36" i="19"/>
  <c r="G39" i="19"/>
  <c r="I39" i="19"/>
  <c r="K39" i="19"/>
  <c r="M39" i="19"/>
  <c r="O39" i="19"/>
  <c r="Q39" i="19"/>
  <c r="V39" i="19"/>
  <c r="G42" i="19"/>
  <c r="I42" i="19"/>
  <c r="K42" i="19"/>
  <c r="M42" i="19"/>
  <c r="O42" i="19"/>
  <c r="Q42" i="19"/>
  <c r="V42" i="19"/>
  <c r="G45" i="19"/>
  <c r="M45" i="19" s="1"/>
  <c r="I45" i="19"/>
  <c r="K45" i="19"/>
  <c r="O45" i="19"/>
  <c r="Q45" i="19"/>
  <c r="V45" i="19"/>
  <c r="G48" i="19"/>
  <c r="I48" i="19"/>
  <c r="K48" i="19"/>
  <c r="M48" i="19"/>
  <c r="O48" i="19"/>
  <c r="Q48" i="19"/>
  <c r="V48" i="19"/>
  <c r="G51" i="19"/>
  <c r="M51" i="19" s="1"/>
  <c r="I51" i="19"/>
  <c r="K51" i="19"/>
  <c r="O51" i="19"/>
  <c r="Q51" i="19"/>
  <c r="V51" i="19"/>
  <c r="G53" i="19"/>
  <c r="I53" i="19"/>
  <c r="K53" i="19"/>
  <c r="M53" i="19"/>
  <c r="O53" i="19"/>
  <c r="Q53" i="19"/>
  <c r="V53" i="19"/>
  <c r="G55" i="19"/>
  <c r="M55" i="19" s="1"/>
  <c r="I55" i="19"/>
  <c r="K55" i="19"/>
  <c r="O55" i="19"/>
  <c r="Q55" i="19"/>
  <c r="V55" i="19"/>
  <c r="G58" i="19"/>
  <c r="I58" i="19"/>
  <c r="K58" i="19"/>
  <c r="M58" i="19"/>
  <c r="O58" i="19"/>
  <c r="Q58" i="19"/>
  <c r="V58" i="19"/>
  <c r="G61" i="19"/>
  <c r="M61" i="19" s="1"/>
  <c r="I61" i="19"/>
  <c r="K61" i="19"/>
  <c r="O61" i="19"/>
  <c r="Q61" i="19"/>
  <c r="V61" i="19"/>
  <c r="G63" i="19"/>
  <c r="I63" i="19"/>
  <c r="K63" i="19"/>
  <c r="M63" i="19"/>
  <c r="O63" i="19"/>
  <c r="Q63" i="19"/>
  <c r="V63" i="19"/>
  <c r="G68" i="19"/>
  <c r="M68" i="19" s="1"/>
  <c r="I68" i="19"/>
  <c r="K68" i="19"/>
  <c r="O68" i="19"/>
  <c r="Q68" i="19"/>
  <c r="V68" i="19"/>
  <c r="G71" i="19"/>
  <c r="I71" i="19"/>
  <c r="K71" i="19"/>
  <c r="M71" i="19"/>
  <c r="O71" i="19"/>
  <c r="Q71" i="19"/>
  <c r="V71" i="19"/>
  <c r="G72" i="19"/>
  <c r="M72" i="19" s="1"/>
  <c r="I72" i="19"/>
  <c r="K72" i="19"/>
  <c r="O72" i="19"/>
  <c r="Q72" i="19"/>
  <c r="V72" i="19"/>
  <c r="G73" i="19"/>
  <c r="I73" i="19"/>
  <c r="K73" i="19"/>
  <c r="M73" i="19"/>
  <c r="O73" i="19"/>
  <c r="Q73" i="19"/>
  <c r="V73" i="19"/>
  <c r="G75" i="19"/>
  <c r="O75" i="19"/>
  <c r="G76" i="19"/>
  <c r="I76" i="19"/>
  <c r="I75" i="19" s="1"/>
  <c r="K76" i="19"/>
  <c r="K75" i="19" s="1"/>
  <c r="M76" i="19"/>
  <c r="M75" i="19" s="1"/>
  <c r="O76" i="19"/>
  <c r="Q76" i="19"/>
  <c r="Q75" i="19" s="1"/>
  <c r="V76" i="19"/>
  <c r="V75" i="19" s="1"/>
  <c r="G79" i="19"/>
  <c r="K79" i="19"/>
  <c r="O79" i="19"/>
  <c r="V79" i="19"/>
  <c r="G80" i="19"/>
  <c r="I80" i="19"/>
  <c r="I79" i="19" s="1"/>
  <c r="K80" i="19"/>
  <c r="M80" i="19"/>
  <c r="M79" i="19" s="1"/>
  <c r="O80" i="19"/>
  <c r="Q80" i="19"/>
  <c r="Q79" i="19" s="1"/>
  <c r="V80" i="19"/>
  <c r="G83" i="19"/>
  <c r="I83" i="19"/>
  <c r="I82" i="19" s="1"/>
  <c r="K83" i="19"/>
  <c r="M83" i="19"/>
  <c r="O83" i="19"/>
  <c r="Q83" i="19"/>
  <c r="Q82" i="19" s="1"/>
  <c r="V83" i="19"/>
  <c r="G85" i="19"/>
  <c r="M85" i="19" s="1"/>
  <c r="I85" i="19"/>
  <c r="K85" i="19"/>
  <c r="K82" i="19" s="1"/>
  <c r="O85" i="19"/>
  <c r="Q85" i="19"/>
  <c r="V85" i="19"/>
  <c r="V82" i="19" s="1"/>
  <c r="G87" i="19"/>
  <c r="I87" i="19"/>
  <c r="K87" i="19"/>
  <c r="M87" i="19"/>
  <c r="O87" i="19"/>
  <c r="Q87" i="19"/>
  <c r="V87" i="19"/>
  <c r="G88" i="19"/>
  <c r="G82" i="19" s="1"/>
  <c r="I88" i="19"/>
  <c r="K88" i="19"/>
  <c r="O88" i="19"/>
  <c r="O82" i="19" s="1"/>
  <c r="Q88" i="19"/>
  <c r="V88" i="19"/>
  <c r="G89" i="19"/>
  <c r="I89" i="19"/>
  <c r="K89" i="19"/>
  <c r="M89" i="19"/>
  <c r="O89" i="19"/>
  <c r="Q89" i="19"/>
  <c r="V89" i="19"/>
  <c r="G91" i="19"/>
  <c r="M91" i="19" s="1"/>
  <c r="I91" i="19"/>
  <c r="K91" i="19"/>
  <c r="O91" i="19"/>
  <c r="Q91" i="19"/>
  <c r="V91" i="19"/>
  <c r="G93" i="19"/>
  <c r="I93" i="19"/>
  <c r="K93" i="19"/>
  <c r="M93" i="19"/>
  <c r="O93" i="19"/>
  <c r="Q93" i="19"/>
  <c r="V93" i="19"/>
  <c r="G95" i="19"/>
  <c r="M95" i="19" s="1"/>
  <c r="I95" i="19"/>
  <c r="K95" i="19"/>
  <c r="O95" i="19"/>
  <c r="Q95" i="19"/>
  <c r="V95" i="19"/>
  <c r="G96" i="19"/>
  <c r="I96" i="19"/>
  <c r="K96" i="19"/>
  <c r="M96" i="19"/>
  <c r="O96" i="19"/>
  <c r="Q96" i="19"/>
  <c r="V96" i="19"/>
  <c r="G97" i="19"/>
  <c r="M97" i="19" s="1"/>
  <c r="I97" i="19"/>
  <c r="K97" i="19"/>
  <c r="O97" i="19"/>
  <c r="Q97" i="19"/>
  <c r="V97" i="19"/>
  <c r="G98" i="19"/>
  <c r="I98" i="19"/>
  <c r="K98" i="19"/>
  <c r="M98" i="19"/>
  <c r="O98" i="19"/>
  <c r="Q98" i="19"/>
  <c r="V98" i="19"/>
  <c r="G99" i="19"/>
  <c r="M99" i="19" s="1"/>
  <c r="I99" i="19"/>
  <c r="K99" i="19"/>
  <c r="O99" i="19"/>
  <c r="Q99" i="19"/>
  <c r="V99" i="19"/>
  <c r="G100" i="19"/>
  <c r="I100" i="19"/>
  <c r="K100" i="19"/>
  <c r="M100" i="19"/>
  <c r="O100" i="19"/>
  <c r="Q100" i="19"/>
  <c r="V100" i="19"/>
  <c r="G101" i="19"/>
  <c r="M101" i="19" s="1"/>
  <c r="I101" i="19"/>
  <c r="K101" i="19"/>
  <c r="O101" i="19"/>
  <c r="Q101" i="19"/>
  <c r="V101" i="19"/>
  <c r="G103" i="19"/>
  <c r="G102" i="19" s="1"/>
  <c r="I103" i="19"/>
  <c r="I102" i="19" s="1"/>
  <c r="K103" i="19"/>
  <c r="K102" i="19" s="1"/>
  <c r="O103" i="19"/>
  <c r="O102" i="19" s="1"/>
  <c r="Q103" i="19"/>
  <c r="Q102" i="19" s="1"/>
  <c r="V103" i="19"/>
  <c r="V102" i="19" s="1"/>
  <c r="G104" i="19"/>
  <c r="I104" i="19"/>
  <c r="K104" i="19"/>
  <c r="M104" i="19"/>
  <c r="O104" i="19"/>
  <c r="Q104" i="19"/>
  <c r="V104" i="19"/>
  <c r="G105" i="19"/>
  <c r="I105" i="19"/>
  <c r="K105" i="19"/>
  <c r="M105" i="19"/>
  <c r="O105" i="19"/>
  <c r="Q105" i="19"/>
  <c r="V105" i="19"/>
  <c r="G106" i="19"/>
  <c r="I106" i="19"/>
  <c r="K106" i="19"/>
  <c r="M106" i="19"/>
  <c r="O106" i="19"/>
  <c r="Q106" i="19"/>
  <c r="V106" i="19"/>
  <c r="G107" i="19"/>
  <c r="M107" i="19" s="1"/>
  <c r="I107" i="19"/>
  <c r="K107" i="19"/>
  <c r="O107" i="19"/>
  <c r="Q107" i="19"/>
  <c r="V107" i="19"/>
  <c r="I108" i="19"/>
  <c r="Q108" i="19"/>
  <c r="G109" i="19"/>
  <c r="G108" i="19" s="1"/>
  <c r="I109" i="19"/>
  <c r="K109" i="19"/>
  <c r="K108" i="19" s="1"/>
  <c r="M109" i="19"/>
  <c r="M108" i="19" s="1"/>
  <c r="O109" i="19"/>
  <c r="O108" i="19" s="1"/>
  <c r="Q109" i="19"/>
  <c r="V109" i="19"/>
  <c r="V108" i="19" s="1"/>
  <c r="G111" i="19"/>
  <c r="G110" i="19" s="1"/>
  <c r="I111" i="19"/>
  <c r="I110" i="19" s="1"/>
  <c r="K111" i="19"/>
  <c r="K110" i="19" s="1"/>
  <c r="O111" i="19"/>
  <c r="O110" i="19" s="1"/>
  <c r="Q111" i="19"/>
  <c r="Q110" i="19" s="1"/>
  <c r="V111" i="19"/>
  <c r="V110" i="19" s="1"/>
  <c r="G113" i="19"/>
  <c r="I113" i="19"/>
  <c r="K113" i="19"/>
  <c r="M113" i="19"/>
  <c r="O113" i="19"/>
  <c r="Q113" i="19"/>
  <c r="V113" i="19"/>
  <c r="G114" i="19"/>
  <c r="I114" i="19"/>
  <c r="K114" i="19"/>
  <c r="M114" i="19"/>
  <c r="O114" i="19"/>
  <c r="Q114" i="19"/>
  <c r="V114" i="19"/>
  <c r="G115" i="19"/>
  <c r="I115" i="19"/>
  <c r="K115" i="19"/>
  <c r="M115" i="19"/>
  <c r="O115" i="19"/>
  <c r="Q115" i="19"/>
  <c r="V115" i="19"/>
  <c r="G117" i="19"/>
  <c r="M117" i="19" s="1"/>
  <c r="I117" i="19"/>
  <c r="K117" i="19"/>
  <c r="O117" i="19"/>
  <c r="Q117" i="19"/>
  <c r="V117" i="19"/>
  <c r="G119" i="19"/>
  <c r="I119" i="19"/>
  <c r="O119" i="19"/>
  <c r="Q119" i="19"/>
  <c r="G120" i="19"/>
  <c r="I120" i="19"/>
  <c r="K120" i="19"/>
  <c r="K119" i="19" s="1"/>
  <c r="M120" i="19"/>
  <c r="M119" i="19" s="1"/>
  <c r="O120" i="19"/>
  <c r="Q120" i="19"/>
  <c r="V120" i="19"/>
  <c r="V119" i="19" s="1"/>
  <c r="G123" i="19"/>
  <c r="G122" i="19" s="1"/>
  <c r="I123" i="19"/>
  <c r="I122" i="19" s="1"/>
  <c r="K123" i="19"/>
  <c r="O123" i="19"/>
  <c r="O122" i="19" s="1"/>
  <c r="Q123" i="19"/>
  <c r="Q122" i="19" s="1"/>
  <c r="V123" i="19"/>
  <c r="G124" i="19"/>
  <c r="M124" i="19" s="1"/>
  <c r="I124" i="19"/>
  <c r="K124" i="19"/>
  <c r="K122" i="19" s="1"/>
  <c r="O124" i="19"/>
  <c r="Q124" i="19"/>
  <c r="V124" i="19"/>
  <c r="V122" i="19" s="1"/>
  <c r="AE126" i="19"/>
  <c r="G137" i="18"/>
  <c r="BA94" i="18"/>
  <c r="BA92" i="18"/>
  <c r="BA69" i="18"/>
  <c r="BA49" i="18"/>
  <c r="BA46" i="18"/>
  <c r="BA37" i="18"/>
  <c r="BA34" i="18"/>
  <c r="BA31" i="18"/>
  <c r="BA28" i="18"/>
  <c r="BA25" i="18"/>
  <c r="BA22" i="18"/>
  <c r="BA20" i="18"/>
  <c r="BA18" i="18"/>
  <c r="BA16" i="18"/>
  <c r="BA14" i="18"/>
  <c r="BA12" i="18"/>
  <c r="G9" i="18"/>
  <c r="M9" i="18" s="1"/>
  <c r="I9" i="18"/>
  <c r="I8" i="18" s="1"/>
  <c r="K9" i="18"/>
  <c r="K8" i="18" s="1"/>
  <c r="O9" i="18"/>
  <c r="Q9" i="18"/>
  <c r="Q8" i="18" s="1"/>
  <c r="V9" i="18"/>
  <c r="V8" i="18" s="1"/>
  <c r="G10" i="18"/>
  <c r="I10" i="18"/>
  <c r="K10" i="18"/>
  <c r="M10" i="18"/>
  <c r="O10" i="18"/>
  <c r="Q10" i="18"/>
  <c r="V10" i="18"/>
  <c r="G11" i="18"/>
  <c r="I11" i="18"/>
  <c r="K11" i="18"/>
  <c r="M11" i="18"/>
  <c r="O11" i="18"/>
  <c r="Q11" i="18"/>
  <c r="V11" i="18"/>
  <c r="G13" i="18"/>
  <c r="G8" i="18" s="1"/>
  <c r="I13" i="18"/>
  <c r="K13" i="18"/>
  <c r="O13" i="18"/>
  <c r="O8" i="18" s="1"/>
  <c r="Q13" i="18"/>
  <c r="V13" i="18"/>
  <c r="G15" i="18"/>
  <c r="I15" i="18"/>
  <c r="K15" i="18"/>
  <c r="M15" i="18"/>
  <c r="O15" i="18"/>
  <c r="Q15" i="18"/>
  <c r="V15" i="18"/>
  <c r="G17" i="18"/>
  <c r="I17" i="18"/>
  <c r="K17" i="18"/>
  <c r="M17" i="18"/>
  <c r="O17" i="18"/>
  <c r="Q17" i="18"/>
  <c r="V17" i="18"/>
  <c r="G19" i="18"/>
  <c r="I19" i="18"/>
  <c r="K19" i="18"/>
  <c r="M19" i="18"/>
  <c r="O19" i="18"/>
  <c r="Q19" i="18"/>
  <c r="V19" i="18"/>
  <c r="G21" i="18"/>
  <c r="M21" i="18" s="1"/>
  <c r="I21" i="18"/>
  <c r="K21" i="18"/>
  <c r="O21" i="18"/>
  <c r="Q21" i="18"/>
  <c r="V21" i="18"/>
  <c r="G24" i="18"/>
  <c r="I24" i="18"/>
  <c r="K24" i="18"/>
  <c r="M24" i="18"/>
  <c r="O24" i="18"/>
  <c r="Q24" i="18"/>
  <c r="V24" i="18"/>
  <c r="G27" i="18"/>
  <c r="I27" i="18"/>
  <c r="K27" i="18"/>
  <c r="M27" i="18"/>
  <c r="O27" i="18"/>
  <c r="Q27" i="18"/>
  <c r="V27" i="18"/>
  <c r="G30" i="18"/>
  <c r="I30" i="18"/>
  <c r="K30" i="18"/>
  <c r="M30" i="18"/>
  <c r="O30" i="18"/>
  <c r="Q30" i="18"/>
  <c r="V30" i="18"/>
  <c r="G33" i="18"/>
  <c r="M33" i="18" s="1"/>
  <c r="I33" i="18"/>
  <c r="K33" i="18"/>
  <c r="O33" i="18"/>
  <c r="Q33" i="18"/>
  <c r="V33" i="18"/>
  <c r="G36" i="18"/>
  <c r="I36" i="18"/>
  <c r="K36" i="18"/>
  <c r="M36" i="18"/>
  <c r="O36" i="18"/>
  <c r="Q36" i="18"/>
  <c r="V36" i="18"/>
  <c r="G39" i="18"/>
  <c r="I39" i="18"/>
  <c r="K39" i="18"/>
  <c r="M39" i="18"/>
  <c r="O39" i="18"/>
  <c r="Q39" i="18"/>
  <c r="V39" i="18"/>
  <c r="G42" i="18"/>
  <c r="I42" i="18"/>
  <c r="K42" i="18"/>
  <c r="M42" i="18"/>
  <c r="O42" i="18"/>
  <c r="Q42" i="18"/>
  <c r="V42" i="18"/>
  <c r="G45" i="18"/>
  <c r="M45" i="18" s="1"/>
  <c r="I45" i="18"/>
  <c r="K45" i="18"/>
  <c r="O45" i="18"/>
  <c r="Q45" i="18"/>
  <c r="V45" i="18"/>
  <c r="G48" i="18"/>
  <c r="I48" i="18"/>
  <c r="K48" i="18"/>
  <c r="M48" i="18"/>
  <c r="O48" i="18"/>
  <c r="Q48" i="18"/>
  <c r="V48" i="18"/>
  <c r="G51" i="18"/>
  <c r="M51" i="18" s="1"/>
  <c r="I51" i="18"/>
  <c r="K51" i="18"/>
  <c r="O51" i="18"/>
  <c r="Q51" i="18"/>
  <c r="V51" i="18"/>
  <c r="G53" i="18"/>
  <c r="I53" i="18"/>
  <c r="K53" i="18"/>
  <c r="M53" i="18"/>
  <c r="O53" i="18"/>
  <c r="Q53" i="18"/>
  <c r="V53" i="18"/>
  <c r="G55" i="18"/>
  <c r="M55" i="18" s="1"/>
  <c r="I55" i="18"/>
  <c r="K55" i="18"/>
  <c r="O55" i="18"/>
  <c r="Q55" i="18"/>
  <c r="V55" i="18"/>
  <c r="G58" i="18"/>
  <c r="I58" i="18"/>
  <c r="K58" i="18"/>
  <c r="M58" i="18"/>
  <c r="O58" i="18"/>
  <c r="Q58" i="18"/>
  <c r="V58" i="18"/>
  <c r="G61" i="18"/>
  <c r="M61" i="18" s="1"/>
  <c r="I61" i="18"/>
  <c r="K61" i="18"/>
  <c r="O61" i="18"/>
  <c r="Q61" i="18"/>
  <c r="V61" i="18"/>
  <c r="G63" i="18"/>
  <c r="I63" i="18"/>
  <c r="K63" i="18"/>
  <c r="M63" i="18"/>
  <c r="O63" i="18"/>
  <c r="Q63" i="18"/>
  <c r="V63" i="18"/>
  <c r="G68" i="18"/>
  <c r="M68" i="18" s="1"/>
  <c r="I68" i="18"/>
  <c r="K68" i="18"/>
  <c r="O68" i="18"/>
  <c r="Q68" i="18"/>
  <c r="V68" i="18"/>
  <c r="G71" i="18"/>
  <c r="I71" i="18"/>
  <c r="K71" i="18"/>
  <c r="M71" i="18"/>
  <c r="O71" i="18"/>
  <c r="Q71" i="18"/>
  <c r="V71" i="18"/>
  <c r="G72" i="18"/>
  <c r="M72" i="18" s="1"/>
  <c r="I72" i="18"/>
  <c r="K72" i="18"/>
  <c r="O72" i="18"/>
  <c r="Q72" i="18"/>
  <c r="V72" i="18"/>
  <c r="G73" i="18"/>
  <c r="I73" i="18"/>
  <c r="K73" i="18"/>
  <c r="M73" i="18"/>
  <c r="O73" i="18"/>
  <c r="Q73" i="18"/>
  <c r="V73" i="18"/>
  <c r="G75" i="18"/>
  <c r="O75" i="18"/>
  <c r="G76" i="18"/>
  <c r="I76" i="18"/>
  <c r="I75" i="18" s="1"/>
  <c r="K76" i="18"/>
  <c r="K75" i="18" s="1"/>
  <c r="M76" i="18"/>
  <c r="M75" i="18" s="1"/>
  <c r="O76" i="18"/>
  <c r="Q76" i="18"/>
  <c r="Q75" i="18" s="1"/>
  <c r="V76" i="18"/>
  <c r="V75" i="18" s="1"/>
  <c r="G79" i="18"/>
  <c r="K79" i="18"/>
  <c r="O79" i="18"/>
  <c r="V79" i="18"/>
  <c r="G80" i="18"/>
  <c r="I80" i="18"/>
  <c r="I79" i="18" s="1"/>
  <c r="K80" i="18"/>
  <c r="M80" i="18"/>
  <c r="M79" i="18" s="1"/>
  <c r="O80" i="18"/>
  <c r="Q80" i="18"/>
  <c r="Q79" i="18" s="1"/>
  <c r="V80" i="18"/>
  <c r="G83" i="18"/>
  <c r="I83" i="18"/>
  <c r="I82" i="18" s="1"/>
  <c r="K83" i="18"/>
  <c r="M83" i="18"/>
  <c r="O83" i="18"/>
  <c r="Q83" i="18"/>
  <c r="Q82" i="18" s="1"/>
  <c r="V83" i="18"/>
  <c r="G84" i="18"/>
  <c r="M84" i="18" s="1"/>
  <c r="I84" i="18"/>
  <c r="K84" i="18"/>
  <c r="K82" i="18" s="1"/>
  <c r="O84" i="18"/>
  <c r="Q84" i="18"/>
  <c r="V84" i="18"/>
  <c r="V82" i="18" s="1"/>
  <c r="G86" i="18"/>
  <c r="I86" i="18"/>
  <c r="K86" i="18"/>
  <c r="M86" i="18"/>
  <c r="O86" i="18"/>
  <c r="Q86" i="18"/>
  <c r="V86" i="18"/>
  <c r="G88" i="18"/>
  <c r="G82" i="18" s="1"/>
  <c r="I88" i="18"/>
  <c r="K88" i="18"/>
  <c r="O88" i="18"/>
  <c r="O82" i="18" s="1"/>
  <c r="Q88" i="18"/>
  <c r="V88" i="18"/>
  <c r="G89" i="18"/>
  <c r="I89" i="18"/>
  <c r="K89" i="18"/>
  <c r="M89" i="18"/>
  <c r="O89" i="18"/>
  <c r="Q89" i="18"/>
  <c r="V89" i="18"/>
  <c r="G90" i="18"/>
  <c r="M90" i="18" s="1"/>
  <c r="I90" i="18"/>
  <c r="K90" i="18"/>
  <c r="O90" i="18"/>
  <c r="Q90" i="18"/>
  <c r="V90" i="18"/>
  <c r="G91" i="18"/>
  <c r="I91" i="18"/>
  <c r="K91" i="18"/>
  <c r="M91" i="18"/>
  <c r="O91" i="18"/>
  <c r="Q91" i="18"/>
  <c r="V91" i="18"/>
  <c r="G93" i="18"/>
  <c r="M93" i="18" s="1"/>
  <c r="I93" i="18"/>
  <c r="K93" i="18"/>
  <c r="O93" i="18"/>
  <c r="Q93" i="18"/>
  <c r="V93" i="18"/>
  <c r="G95" i="18"/>
  <c r="I95" i="18"/>
  <c r="K95" i="18"/>
  <c r="M95" i="18"/>
  <c r="O95" i="18"/>
  <c r="Q95" i="18"/>
  <c r="V95" i="18"/>
  <c r="G97" i="18"/>
  <c r="M97" i="18" s="1"/>
  <c r="I97" i="18"/>
  <c r="K97" i="18"/>
  <c r="O97" i="18"/>
  <c r="Q97" i="18"/>
  <c r="V97" i="18"/>
  <c r="G99" i="18"/>
  <c r="I99" i="18"/>
  <c r="K99" i="18"/>
  <c r="M99" i="18"/>
  <c r="O99" i="18"/>
  <c r="Q99" i="18"/>
  <c r="V99" i="18"/>
  <c r="G100" i="18"/>
  <c r="M100" i="18" s="1"/>
  <c r="I100" i="18"/>
  <c r="K100" i="18"/>
  <c r="O100" i="18"/>
  <c r="Q100" i="18"/>
  <c r="V100" i="18"/>
  <c r="G101" i="18"/>
  <c r="I101" i="18"/>
  <c r="K101" i="18"/>
  <c r="M101" i="18"/>
  <c r="O101" i="18"/>
  <c r="Q101" i="18"/>
  <c r="V101" i="18"/>
  <c r="G102" i="18"/>
  <c r="M102" i="18" s="1"/>
  <c r="I102" i="18"/>
  <c r="K102" i="18"/>
  <c r="O102" i="18"/>
  <c r="Q102" i="18"/>
  <c r="V102" i="18"/>
  <c r="G103" i="18"/>
  <c r="I103" i="18"/>
  <c r="K103" i="18"/>
  <c r="M103" i="18"/>
  <c r="O103" i="18"/>
  <c r="Q103" i="18"/>
  <c r="V103" i="18"/>
  <c r="G104" i="18"/>
  <c r="M104" i="18" s="1"/>
  <c r="I104" i="18"/>
  <c r="K104" i="18"/>
  <c r="O104" i="18"/>
  <c r="Q104" i="18"/>
  <c r="V104" i="18"/>
  <c r="G105" i="18"/>
  <c r="I105" i="18"/>
  <c r="K105" i="18"/>
  <c r="M105" i="18"/>
  <c r="O105" i="18"/>
  <c r="Q105" i="18"/>
  <c r="V105" i="18"/>
  <c r="G106" i="18"/>
  <c r="M106" i="18" s="1"/>
  <c r="I106" i="18"/>
  <c r="K106" i="18"/>
  <c r="O106" i="18"/>
  <c r="Q106" i="18"/>
  <c r="V106" i="18"/>
  <c r="G107" i="18"/>
  <c r="I107" i="18"/>
  <c r="K107" i="18"/>
  <c r="M107" i="18"/>
  <c r="O107" i="18"/>
  <c r="Q107" i="18"/>
  <c r="V107" i="18"/>
  <c r="G108" i="18"/>
  <c r="M108" i="18" s="1"/>
  <c r="I108" i="18"/>
  <c r="K108" i="18"/>
  <c r="O108" i="18"/>
  <c r="Q108" i="18"/>
  <c r="V108" i="18"/>
  <c r="G109" i="18"/>
  <c r="I109" i="18"/>
  <c r="K109" i="18"/>
  <c r="M109" i="18"/>
  <c r="O109" i="18"/>
  <c r="Q109" i="18"/>
  <c r="V109" i="18"/>
  <c r="G110" i="18"/>
  <c r="M110" i="18" s="1"/>
  <c r="I110" i="18"/>
  <c r="K110" i="18"/>
  <c r="O110" i="18"/>
  <c r="Q110" i="18"/>
  <c r="V110" i="18"/>
  <c r="G111" i="18"/>
  <c r="I111" i="18"/>
  <c r="K111" i="18"/>
  <c r="M111" i="18"/>
  <c r="O111" i="18"/>
  <c r="Q111" i="18"/>
  <c r="V111" i="18"/>
  <c r="G112" i="18"/>
  <c r="M112" i="18" s="1"/>
  <c r="I112" i="18"/>
  <c r="K112" i="18"/>
  <c r="O112" i="18"/>
  <c r="Q112" i="18"/>
  <c r="V112" i="18"/>
  <c r="G114" i="18"/>
  <c r="M114" i="18" s="1"/>
  <c r="I114" i="18"/>
  <c r="K114" i="18"/>
  <c r="K113" i="18" s="1"/>
  <c r="O114" i="18"/>
  <c r="Q114" i="18"/>
  <c r="V114" i="18"/>
  <c r="V113" i="18" s="1"/>
  <c r="G115" i="18"/>
  <c r="I115" i="18"/>
  <c r="K115" i="18"/>
  <c r="M115" i="18"/>
  <c r="O115" i="18"/>
  <c r="Q115" i="18"/>
  <c r="V115" i="18"/>
  <c r="G116" i="18"/>
  <c r="G113" i="18" s="1"/>
  <c r="I116" i="18"/>
  <c r="K116" i="18"/>
  <c r="O116" i="18"/>
  <c r="O113" i="18" s="1"/>
  <c r="Q116" i="18"/>
  <c r="V116" i="18"/>
  <c r="G117" i="18"/>
  <c r="M117" i="18" s="1"/>
  <c r="I117" i="18"/>
  <c r="I113" i="18" s="1"/>
  <c r="K117" i="18"/>
  <c r="O117" i="18"/>
  <c r="Q117" i="18"/>
  <c r="Q113" i="18" s="1"/>
  <c r="V117" i="18"/>
  <c r="G118" i="18"/>
  <c r="M118" i="18" s="1"/>
  <c r="I118" i="18"/>
  <c r="K118" i="18"/>
  <c r="O118" i="18"/>
  <c r="Q118" i="18"/>
  <c r="V118" i="18"/>
  <c r="K119" i="18"/>
  <c r="V119" i="18"/>
  <c r="G120" i="18"/>
  <c r="G119" i="18" s="1"/>
  <c r="I120" i="18"/>
  <c r="I119" i="18" s="1"/>
  <c r="K120" i="18"/>
  <c r="O120" i="18"/>
  <c r="O119" i="18" s="1"/>
  <c r="Q120" i="18"/>
  <c r="Q119" i="18" s="1"/>
  <c r="V120" i="18"/>
  <c r="G122" i="18"/>
  <c r="I122" i="18"/>
  <c r="K122" i="18"/>
  <c r="K121" i="18" s="1"/>
  <c r="M122" i="18"/>
  <c r="O122" i="18"/>
  <c r="Q122" i="18"/>
  <c r="V122" i="18"/>
  <c r="V121" i="18" s="1"/>
  <c r="G124" i="18"/>
  <c r="I124" i="18"/>
  <c r="K124" i="18"/>
  <c r="M124" i="18"/>
  <c r="O124" i="18"/>
  <c r="Q124" i="18"/>
  <c r="V124" i="18"/>
  <c r="G125" i="18"/>
  <c r="G121" i="18" s="1"/>
  <c r="I125" i="18"/>
  <c r="K125" i="18"/>
  <c r="O125" i="18"/>
  <c r="O121" i="18" s="1"/>
  <c r="Q125" i="18"/>
  <c r="V125" i="18"/>
  <c r="G126" i="18"/>
  <c r="M126" i="18" s="1"/>
  <c r="I126" i="18"/>
  <c r="I121" i="18" s="1"/>
  <c r="K126" i="18"/>
  <c r="O126" i="18"/>
  <c r="Q126" i="18"/>
  <c r="Q121" i="18" s="1"/>
  <c r="V126" i="18"/>
  <c r="G128" i="18"/>
  <c r="I128" i="18"/>
  <c r="K128" i="18"/>
  <c r="M128" i="18"/>
  <c r="O128" i="18"/>
  <c r="Q128" i="18"/>
  <c r="V128" i="18"/>
  <c r="K130" i="18"/>
  <c r="V130" i="18"/>
  <c r="G131" i="18"/>
  <c r="G130" i="18" s="1"/>
  <c r="I131" i="18"/>
  <c r="I130" i="18" s="1"/>
  <c r="K131" i="18"/>
  <c r="O131" i="18"/>
  <c r="O130" i="18" s="1"/>
  <c r="Q131" i="18"/>
  <c r="Q130" i="18" s="1"/>
  <c r="V131" i="18"/>
  <c r="G133" i="18"/>
  <c r="I133" i="18"/>
  <c r="O133" i="18"/>
  <c r="Q133" i="18"/>
  <c r="G134" i="18"/>
  <c r="I134" i="18"/>
  <c r="K134" i="18"/>
  <c r="K133" i="18" s="1"/>
  <c r="M134" i="18"/>
  <c r="M133" i="18" s="1"/>
  <c r="O134" i="18"/>
  <c r="Q134" i="18"/>
  <c r="V134" i="18"/>
  <c r="V133" i="18" s="1"/>
  <c r="G135" i="18"/>
  <c r="I135" i="18"/>
  <c r="K135" i="18"/>
  <c r="M135" i="18"/>
  <c r="O135" i="18"/>
  <c r="Q135" i="18"/>
  <c r="V135" i="18"/>
  <c r="AE137" i="18"/>
  <c r="AF137" i="18"/>
  <c r="G192" i="17"/>
  <c r="BA126" i="17"/>
  <c r="BA124" i="17"/>
  <c r="BA78" i="17"/>
  <c r="BA56" i="17"/>
  <c r="BA52" i="17"/>
  <c r="BA43" i="17"/>
  <c r="BA40" i="17"/>
  <c r="BA37" i="17"/>
  <c r="BA34" i="17"/>
  <c r="BA31" i="17"/>
  <c r="BA28" i="17"/>
  <c r="BA25" i="17"/>
  <c r="BA22" i="17"/>
  <c r="BA20" i="17"/>
  <c r="BA18" i="17"/>
  <c r="BA16" i="17"/>
  <c r="BA14" i="17"/>
  <c r="BA12" i="17"/>
  <c r="G9" i="17"/>
  <c r="M9" i="17" s="1"/>
  <c r="I9" i="17"/>
  <c r="I8" i="17" s="1"/>
  <c r="K9" i="17"/>
  <c r="K8" i="17" s="1"/>
  <c r="O9" i="17"/>
  <c r="Q9" i="17"/>
  <c r="Q8" i="17" s="1"/>
  <c r="V9" i="17"/>
  <c r="V8" i="17" s="1"/>
  <c r="G10" i="17"/>
  <c r="I10" i="17"/>
  <c r="K10" i="17"/>
  <c r="M10" i="17"/>
  <c r="O10" i="17"/>
  <c r="Q10" i="17"/>
  <c r="V10" i="17"/>
  <c r="G11" i="17"/>
  <c r="I11" i="17"/>
  <c r="K11" i="17"/>
  <c r="M11" i="17"/>
  <c r="O11" i="17"/>
  <c r="Q11" i="17"/>
  <c r="V11" i="17"/>
  <c r="G13" i="17"/>
  <c r="M13" i="17" s="1"/>
  <c r="I13" i="17"/>
  <c r="K13" i="17"/>
  <c r="O13" i="17"/>
  <c r="O8" i="17" s="1"/>
  <c r="Q13" i="17"/>
  <c r="V13" i="17"/>
  <c r="G15" i="17"/>
  <c r="M15" i="17" s="1"/>
  <c r="I15" i="17"/>
  <c r="K15" i="17"/>
  <c r="O15" i="17"/>
  <c r="Q15" i="17"/>
  <c r="V15" i="17"/>
  <c r="G17" i="17"/>
  <c r="I17" i="17"/>
  <c r="K17" i="17"/>
  <c r="M17" i="17"/>
  <c r="O17" i="17"/>
  <c r="Q17" i="17"/>
  <c r="V17" i="17"/>
  <c r="G19" i="17"/>
  <c r="I19" i="17"/>
  <c r="K19" i="17"/>
  <c r="M19" i="17"/>
  <c r="O19" i="17"/>
  <c r="Q19" i="17"/>
  <c r="V19" i="17"/>
  <c r="G21" i="17"/>
  <c r="M21" i="17" s="1"/>
  <c r="I21" i="17"/>
  <c r="K21" i="17"/>
  <c r="O21" i="17"/>
  <c r="Q21" i="17"/>
  <c r="V21" i="17"/>
  <c r="G24" i="17"/>
  <c r="M24" i="17" s="1"/>
  <c r="I24" i="17"/>
  <c r="K24" i="17"/>
  <c r="O24" i="17"/>
  <c r="Q24" i="17"/>
  <c r="V24" i="17"/>
  <c r="G27" i="17"/>
  <c r="I27" i="17"/>
  <c r="K27" i="17"/>
  <c r="M27" i="17"/>
  <c r="O27" i="17"/>
  <c r="Q27" i="17"/>
  <c r="V27" i="17"/>
  <c r="G30" i="17"/>
  <c r="I30" i="17"/>
  <c r="K30" i="17"/>
  <c r="M30" i="17"/>
  <c r="O30" i="17"/>
  <c r="Q30" i="17"/>
  <c r="V30" i="17"/>
  <c r="G33" i="17"/>
  <c r="M33" i="17" s="1"/>
  <c r="I33" i="17"/>
  <c r="K33" i="17"/>
  <c r="O33" i="17"/>
  <c r="Q33" i="17"/>
  <c r="V33" i="17"/>
  <c r="G36" i="17"/>
  <c r="M36" i="17" s="1"/>
  <c r="I36" i="17"/>
  <c r="K36" i="17"/>
  <c r="O36" i="17"/>
  <c r="Q36" i="17"/>
  <c r="V36" i="17"/>
  <c r="G39" i="17"/>
  <c r="I39" i="17"/>
  <c r="K39" i="17"/>
  <c r="M39" i="17"/>
  <c r="O39" i="17"/>
  <c r="Q39" i="17"/>
  <c r="V39" i="17"/>
  <c r="G42" i="17"/>
  <c r="I42" i="17"/>
  <c r="K42" i="17"/>
  <c r="M42" i="17"/>
  <c r="O42" i="17"/>
  <c r="Q42" i="17"/>
  <c r="V42" i="17"/>
  <c r="G45" i="17"/>
  <c r="M45" i="17" s="1"/>
  <c r="I45" i="17"/>
  <c r="K45" i="17"/>
  <c r="O45" i="17"/>
  <c r="Q45" i="17"/>
  <c r="V45" i="17"/>
  <c r="G48" i="17"/>
  <c r="I48" i="17"/>
  <c r="K48" i="17"/>
  <c r="M48" i="17"/>
  <c r="O48" i="17"/>
  <c r="Q48" i="17"/>
  <c r="V48" i="17"/>
  <c r="G51" i="17"/>
  <c r="I51" i="17"/>
  <c r="K51" i="17"/>
  <c r="M51" i="17"/>
  <c r="O51" i="17"/>
  <c r="Q51" i="17"/>
  <c r="V51" i="17"/>
  <c r="G55" i="17"/>
  <c r="I55" i="17"/>
  <c r="K55" i="17"/>
  <c r="M55" i="17"/>
  <c r="O55" i="17"/>
  <c r="Q55" i="17"/>
  <c r="V55" i="17"/>
  <c r="G59" i="17"/>
  <c r="M59" i="17" s="1"/>
  <c r="I59" i="17"/>
  <c r="K59" i="17"/>
  <c r="O59" i="17"/>
  <c r="Q59" i="17"/>
  <c r="V59" i="17"/>
  <c r="G61" i="17"/>
  <c r="I61" i="17"/>
  <c r="K61" i="17"/>
  <c r="M61" i="17"/>
  <c r="O61" i="17"/>
  <c r="Q61" i="17"/>
  <c r="V61" i="17"/>
  <c r="G63" i="17"/>
  <c r="I63" i="17"/>
  <c r="K63" i="17"/>
  <c r="M63" i="17"/>
  <c r="O63" i="17"/>
  <c r="Q63" i="17"/>
  <c r="V63" i="17"/>
  <c r="G66" i="17"/>
  <c r="I66" i="17"/>
  <c r="K66" i="17"/>
  <c r="M66" i="17"/>
  <c r="O66" i="17"/>
  <c r="Q66" i="17"/>
  <c r="V66" i="17"/>
  <c r="G69" i="17"/>
  <c r="M69" i="17" s="1"/>
  <c r="I69" i="17"/>
  <c r="K69" i="17"/>
  <c r="O69" i="17"/>
  <c r="Q69" i="17"/>
  <c r="V69" i="17"/>
  <c r="G71" i="17"/>
  <c r="I71" i="17"/>
  <c r="K71" i="17"/>
  <c r="M71" i="17"/>
  <c r="O71" i="17"/>
  <c r="Q71" i="17"/>
  <c r="V71" i="17"/>
  <c r="G77" i="17"/>
  <c r="I77" i="17"/>
  <c r="K77" i="17"/>
  <c r="M77" i="17"/>
  <c r="O77" i="17"/>
  <c r="Q77" i="17"/>
  <c r="V77" i="17"/>
  <c r="G80" i="17"/>
  <c r="I80" i="17"/>
  <c r="K80" i="17"/>
  <c r="M80" i="17"/>
  <c r="O80" i="17"/>
  <c r="Q80" i="17"/>
  <c r="V80" i="17"/>
  <c r="G81" i="17"/>
  <c r="M81" i="17" s="1"/>
  <c r="I81" i="17"/>
  <c r="K81" i="17"/>
  <c r="O81" i="17"/>
  <c r="Q81" i="17"/>
  <c r="V81" i="17"/>
  <c r="G82" i="17"/>
  <c r="I82" i="17"/>
  <c r="K82" i="17"/>
  <c r="M82" i="17"/>
  <c r="O82" i="17"/>
  <c r="Q82" i="17"/>
  <c r="V82" i="17"/>
  <c r="G85" i="17"/>
  <c r="I85" i="17"/>
  <c r="I84" i="17" s="1"/>
  <c r="K85" i="17"/>
  <c r="M85" i="17"/>
  <c r="O85" i="17"/>
  <c r="Q85" i="17"/>
  <c r="Q84" i="17" s="1"/>
  <c r="V85" i="17"/>
  <c r="G87" i="17"/>
  <c r="G84" i="17" s="1"/>
  <c r="I87" i="17"/>
  <c r="K87" i="17"/>
  <c r="O87" i="17"/>
  <c r="O84" i="17" s="1"/>
  <c r="Q87" i="17"/>
  <c r="V87" i="17"/>
  <c r="G88" i="17"/>
  <c r="I88" i="17"/>
  <c r="K88" i="17"/>
  <c r="M88" i="17"/>
  <c r="O88" i="17"/>
  <c r="Q88" i="17"/>
  <c r="V88" i="17"/>
  <c r="G89" i="17"/>
  <c r="M89" i="17" s="1"/>
  <c r="I89" i="17"/>
  <c r="K89" i="17"/>
  <c r="K84" i="17" s="1"/>
  <c r="O89" i="17"/>
  <c r="Q89" i="17"/>
  <c r="V89" i="17"/>
  <c r="V84" i="17" s="1"/>
  <c r="G90" i="17"/>
  <c r="I90" i="17"/>
  <c r="K90" i="17"/>
  <c r="M90" i="17"/>
  <c r="O90" i="17"/>
  <c r="Q90" i="17"/>
  <c r="V90" i="17"/>
  <c r="G92" i="17"/>
  <c r="I92" i="17"/>
  <c r="I91" i="17" s="1"/>
  <c r="K92" i="17"/>
  <c r="M92" i="17"/>
  <c r="O92" i="17"/>
  <c r="Q92" i="17"/>
  <c r="Q91" i="17" s="1"/>
  <c r="V92" i="17"/>
  <c r="G95" i="17"/>
  <c r="M95" i="17" s="1"/>
  <c r="I95" i="17"/>
  <c r="K95" i="17"/>
  <c r="K91" i="17" s="1"/>
  <c r="O95" i="17"/>
  <c r="Q95" i="17"/>
  <c r="V95" i="17"/>
  <c r="V91" i="17" s="1"/>
  <c r="G98" i="17"/>
  <c r="I98" i="17"/>
  <c r="K98" i="17"/>
  <c r="M98" i="17"/>
  <c r="O98" i="17"/>
  <c r="Q98" i="17"/>
  <c r="V98" i="17"/>
  <c r="G101" i="17"/>
  <c r="M101" i="17" s="1"/>
  <c r="I101" i="17"/>
  <c r="K101" i="17"/>
  <c r="O101" i="17"/>
  <c r="O91" i="17" s="1"/>
  <c r="Q101" i="17"/>
  <c r="V101" i="17"/>
  <c r="G104" i="17"/>
  <c r="I104" i="17"/>
  <c r="K104" i="17"/>
  <c r="M104" i="17"/>
  <c r="O104" i="17"/>
  <c r="Q104" i="17"/>
  <c r="V104" i="17"/>
  <c r="G107" i="17"/>
  <c r="K107" i="17"/>
  <c r="O107" i="17"/>
  <c r="V107" i="17"/>
  <c r="G108" i="17"/>
  <c r="I108" i="17"/>
  <c r="I107" i="17" s="1"/>
  <c r="K108" i="17"/>
  <c r="M108" i="17"/>
  <c r="M107" i="17" s="1"/>
  <c r="O108" i="17"/>
  <c r="Q108" i="17"/>
  <c r="Q107" i="17" s="1"/>
  <c r="V108" i="17"/>
  <c r="G111" i="17"/>
  <c r="I111" i="17"/>
  <c r="I110" i="17" s="1"/>
  <c r="K111" i="17"/>
  <c r="M111" i="17"/>
  <c r="O111" i="17"/>
  <c r="Q111" i="17"/>
  <c r="Q110" i="17" s="1"/>
  <c r="V111" i="17"/>
  <c r="G112" i="17"/>
  <c r="M112" i="17" s="1"/>
  <c r="I112" i="17"/>
  <c r="K112" i="17"/>
  <c r="K110" i="17" s="1"/>
  <c r="O112" i="17"/>
  <c r="Q112" i="17"/>
  <c r="V112" i="17"/>
  <c r="V110" i="17" s="1"/>
  <c r="G113" i="17"/>
  <c r="I113" i="17"/>
  <c r="K113" i="17"/>
  <c r="M113" i="17"/>
  <c r="O113" i="17"/>
  <c r="Q113" i="17"/>
  <c r="V113" i="17"/>
  <c r="G115" i="17"/>
  <c r="M115" i="17" s="1"/>
  <c r="I115" i="17"/>
  <c r="K115" i="17"/>
  <c r="O115" i="17"/>
  <c r="O110" i="17" s="1"/>
  <c r="Q115" i="17"/>
  <c r="V115" i="17"/>
  <c r="G117" i="17"/>
  <c r="I117" i="17"/>
  <c r="K117" i="17"/>
  <c r="M117" i="17"/>
  <c r="O117" i="17"/>
  <c r="Q117" i="17"/>
  <c r="V117" i="17"/>
  <c r="G118" i="17"/>
  <c r="M118" i="17" s="1"/>
  <c r="I118" i="17"/>
  <c r="K118" i="17"/>
  <c r="O118" i="17"/>
  <c r="Q118" i="17"/>
  <c r="V118" i="17"/>
  <c r="G119" i="17"/>
  <c r="I119" i="17"/>
  <c r="K119" i="17"/>
  <c r="M119" i="17"/>
  <c r="O119" i="17"/>
  <c r="Q119" i="17"/>
  <c r="V119" i="17"/>
  <c r="G120" i="17"/>
  <c r="M120" i="17" s="1"/>
  <c r="I120" i="17"/>
  <c r="K120" i="17"/>
  <c r="O120" i="17"/>
  <c r="Q120" i="17"/>
  <c r="V120" i="17"/>
  <c r="G121" i="17"/>
  <c r="I121" i="17"/>
  <c r="K121" i="17"/>
  <c r="M121" i="17"/>
  <c r="O121" i="17"/>
  <c r="Q121" i="17"/>
  <c r="V121" i="17"/>
  <c r="G122" i="17"/>
  <c r="M122" i="17" s="1"/>
  <c r="I122" i="17"/>
  <c r="K122" i="17"/>
  <c r="O122" i="17"/>
  <c r="Q122" i="17"/>
  <c r="V122" i="17"/>
  <c r="G123" i="17"/>
  <c r="I123" i="17"/>
  <c r="K123" i="17"/>
  <c r="M123" i="17"/>
  <c r="O123" i="17"/>
  <c r="Q123" i="17"/>
  <c r="V123" i="17"/>
  <c r="G125" i="17"/>
  <c r="M125" i="17" s="1"/>
  <c r="I125" i="17"/>
  <c r="K125" i="17"/>
  <c r="O125" i="17"/>
  <c r="Q125" i="17"/>
  <c r="V125" i="17"/>
  <c r="G127" i="17"/>
  <c r="I127" i="17"/>
  <c r="K127" i="17"/>
  <c r="M127" i="17"/>
  <c r="O127" i="17"/>
  <c r="Q127" i="17"/>
  <c r="V127" i="17"/>
  <c r="G129" i="17"/>
  <c r="M129" i="17" s="1"/>
  <c r="I129" i="17"/>
  <c r="K129" i="17"/>
  <c r="O129" i="17"/>
  <c r="Q129" i="17"/>
  <c r="V129" i="17"/>
  <c r="G131" i="17"/>
  <c r="I131" i="17"/>
  <c r="K131" i="17"/>
  <c r="M131" i="17"/>
  <c r="O131" i="17"/>
  <c r="Q131" i="17"/>
  <c r="V131" i="17"/>
  <c r="G133" i="17"/>
  <c r="M133" i="17" s="1"/>
  <c r="I133" i="17"/>
  <c r="K133" i="17"/>
  <c r="O133" i="17"/>
  <c r="Q133" i="17"/>
  <c r="V133" i="17"/>
  <c r="G134" i="17"/>
  <c r="I134" i="17"/>
  <c r="K134" i="17"/>
  <c r="M134" i="17"/>
  <c r="O134" i="17"/>
  <c r="Q134" i="17"/>
  <c r="V134" i="17"/>
  <c r="G135" i="17"/>
  <c r="M135" i="17" s="1"/>
  <c r="I135" i="17"/>
  <c r="K135" i="17"/>
  <c r="O135" i="17"/>
  <c r="Q135" i="17"/>
  <c r="V135" i="17"/>
  <c r="G136" i="17"/>
  <c r="I136" i="17"/>
  <c r="K136" i="17"/>
  <c r="M136" i="17"/>
  <c r="O136" i="17"/>
  <c r="Q136" i="17"/>
  <c r="V136" i="17"/>
  <c r="G137" i="17"/>
  <c r="M137" i="17" s="1"/>
  <c r="I137" i="17"/>
  <c r="K137" i="17"/>
  <c r="O137" i="17"/>
  <c r="Q137" i="17"/>
  <c r="V137" i="17"/>
  <c r="G139" i="17"/>
  <c r="I139" i="17"/>
  <c r="K139" i="17"/>
  <c r="M139" i="17"/>
  <c r="O139" i="17"/>
  <c r="Q139" i="17"/>
  <c r="V139" i="17"/>
  <c r="G141" i="17"/>
  <c r="M141" i="17" s="1"/>
  <c r="I141" i="17"/>
  <c r="K141" i="17"/>
  <c r="O141" i="17"/>
  <c r="Q141" i="17"/>
  <c r="V141" i="17"/>
  <c r="G142" i="17"/>
  <c r="I142" i="17"/>
  <c r="K142" i="17"/>
  <c r="M142" i="17"/>
  <c r="O142" i="17"/>
  <c r="Q142" i="17"/>
  <c r="V142" i="17"/>
  <c r="G143" i="17"/>
  <c r="M143" i="17" s="1"/>
  <c r="I143" i="17"/>
  <c r="K143" i="17"/>
  <c r="O143" i="17"/>
  <c r="Q143" i="17"/>
  <c r="V143" i="17"/>
  <c r="G144" i="17"/>
  <c r="I144" i="17"/>
  <c r="K144" i="17"/>
  <c r="M144" i="17"/>
  <c r="O144" i="17"/>
  <c r="Q144" i="17"/>
  <c r="V144" i="17"/>
  <c r="G145" i="17"/>
  <c r="M145" i="17" s="1"/>
  <c r="I145" i="17"/>
  <c r="K145" i="17"/>
  <c r="O145" i="17"/>
  <c r="Q145" i="17"/>
  <c r="V145" i="17"/>
  <c r="G146" i="17"/>
  <c r="I146" i="17"/>
  <c r="K146" i="17"/>
  <c r="M146" i="17"/>
  <c r="O146" i="17"/>
  <c r="Q146" i="17"/>
  <c r="V146" i="17"/>
  <c r="G147" i="17"/>
  <c r="M147" i="17" s="1"/>
  <c r="I147" i="17"/>
  <c r="K147" i="17"/>
  <c r="O147" i="17"/>
  <c r="Q147" i="17"/>
  <c r="V147" i="17"/>
  <c r="G148" i="17"/>
  <c r="I148" i="17"/>
  <c r="K148" i="17"/>
  <c r="M148" i="17"/>
  <c r="O148" i="17"/>
  <c r="Q148" i="17"/>
  <c r="V148" i="17"/>
  <c r="G149" i="17"/>
  <c r="M149" i="17" s="1"/>
  <c r="I149" i="17"/>
  <c r="K149" i="17"/>
  <c r="O149" i="17"/>
  <c r="Q149" i="17"/>
  <c r="V149" i="17"/>
  <c r="G150" i="17"/>
  <c r="I150" i="17"/>
  <c r="K150" i="17"/>
  <c r="M150" i="17"/>
  <c r="O150" i="17"/>
  <c r="Q150" i="17"/>
  <c r="V150" i="17"/>
  <c r="G151" i="17"/>
  <c r="M151" i="17" s="1"/>
  <c r="I151" i="17"/>
  <c r="K151" i="17"/>
  <c r="O151" i="17"/>
  <c r="Q151" i="17"/>
  <c r="V151" i="17"/>
  <c r="G152" i="17"/>
  <c r="I152" i="17"/>
  <c r="K152" i="17"/>
  <c r="M152" i="17"/>
  <c r="O152" i="17"/>
  <c r="Q152" i="17"/>
  <c r="V152" i="17"/>
  <c r="G153" i="17"/>
  <c r="M153" i="17" s="1"/>
  <c r="I153" i="17"/>
  <c r="K153" i="17"/>
  <c r="O153" i="17"/>
  <c r="Q153" i="17"/>
  <c r="V153" i="17"/>
  <c r="G154" i="17"/>
  <c r="I154" i="17"/>
  <c r="K154" i="17"/>
  <c r="M154" i="17"/>
  <c r="O154" i="17"/>
  <c r="Q154" i="17"/>
  <c r="V154" i="17"/>
  <c r="G155" i="17"/>
  <c r="M155" i="17" s="1"/>
  <c r="I155" i="17"/>
  <c r="K155" i="17"/>
  <c r="O155" i="17"/>
  <c r="Q155" i="17"/>
  <c r="V155" i="17"/>
  <c r="G156" i="17"/>
  <c r="I156" i="17"/>
  <c r="K156" i="17"/>
  <c r="M156" i="17"/>
  <c r="O156" i="17"/>
  <c r="Q156" i="17"/>
  <c r="V156" i="17"/>
  <c r="G157" i="17"/>
  <c r="M157" i="17" s="1"/>
  <c r="I157" i="17"/>
  <c r="K157" i="17"/>
  <c r="O157" i="17"/>
  <c r="Q157" i="17"/>
  <c r="V157" i="17"/>
  <c r="G158" i="17"/>
  <c r="I158" i="17"/>
  <c r="K158" i="17"/>
  <c r="M158" i="17"/>
  <c r="O158" i="17"/>
  <c r="Q158" i="17"/>
  <c r="V158" i="17"/>
  <c r="G159" i="17"/>
  <c r="M159" i="17" s="1"/>
  <c r="I159" i="17"/>
  <c r="K159" i="17"/>
  <c r="O159" i="17"/>
  <c r="Q159" i="17"/>
  <c r="V159" i="17"/>
  <c r="G160" i="17"/>
  <c r="I160" i="17"/>
  <c r="K160" i="17"/>
  <c r="M160" i="17"/>
  <c r="O160" i="17"/>
  <c r="Q160" i="17"/>
  <c r="V160" i="17"/>
  <c r="G161" i="17"/>
  <c r="M161" i="17" s="1"/>
  <c r="I161" i="17"/>
  <c r="K161" i="17"/>
  <c r="O161" i="17"/>
  <c r="Q161" i="17"/>
  <c r="V161" i="17"/>
  <c r="G162" i="17"/>
  <c r="I162" i="17"/>
  <c r="K162" i="17"/>
  <c r="M162" i="17"/>
  <c r="O162" i="17"/>
  <c r="Q162" i="17"/>
  <c r="V162" i="17"/>
  <c r="G164" i="17"/>
  <c r="I164" i="17"/>
  <c r="I163" i="17" s="1"/>
  <c r="K164" i="17"/>
  <c r="M164" i="17"/>
  <c r="O164" i="17"/>
  <c r="Q164" i="17"/>
  <c r="Q163" i="17" s="1"/>
  <c r="V164" i="17"/>
  <c r="G165" i="17"/>
  <c r="M165" i="17" s="1"/>
  <c r="I165" i="17"/>
  <c r="K165" i="17"/>
  <c r="K163" i="17" s="1"/>
  <c r="O165" i="17"/>
  <c r="Q165" i="17"/>
  <c r="V165" i="17"/>
  <c r="V163" i="17" s="1"/>
  <c r="G166" i="17"/>
  <c r="I166" i="17"/>
  <c r="K166" i="17"/>
  <c r="M166" i="17"/>
  <c r="O166" i="17"/>
  <c r="Q166" i="17"/>
  <c r="V166" i="17"/>
  <c r="G167" i="17"/>
  <c r="M167" i="17" s="1"/>
  <c r="I167" i="17"/>
  <c r="K167" i="17"/>
  <c r="O167" i="17"/>
  <c r="O163" i="17" s="1"/>
  <c r="Q167" i="17"/>
  <c r="V167" i="17"/>
  <c r="G168" i="17"/>
  <c r="I168" i="17"/>
  <c r="K168" i="17"/>
  <c r="M168" i="17"/>
  <c r="O168" i="17"/>
  <c r="Q168" i="17"/>
  <c r="V168" i="17"/>
  <c r="K169" i="17"/>
  <c r="V169" i="17"/>
  <c r="G170" i="17"/>
  <c r="I170" i="17"/>
  <c r="I169" i="17" s="1"/>
  <c r="K170" i="17"/>
  <c r="M170" i="17"/>
  <c r="O170" i="17"/>
  <c r="Q170" i="17"/>
  <c r="Q169" i="17" s="1"/>
  <c r="V170" i="17"/>
  <c r="G171" i="17"/>
  <c r="G169" i="17" s="1"/>
  <c r="I171" i="17"/>
  <c r="K171" i="17"/>
  <c r="O171" i="17"/>
  <c r="O169" i="17" s="1"/>
  <c r="Q171" i="17"/>
  <c r="V171" i="17"/>
  <c r="G172" i="17"/>
  <c r="I172" i="17"/>
  <c r="K172" i="17"/>
  <c r="M172" i="17"/>
  <c r="O172" i="17"/>
  <c r="Q172" i="17"/>
  <c r="V172" i="17"/>
  <c r="G173" i="17"/>
  <c r="K173" i="17"/>
  <c r="O173" i="17"/>
  <c r="V173" i="17"/>
  <c r="G174" i="17"/>
  <c r="I174" i="17"/>
  <c r="I173" i="17" s="1"/>
  <c r="K174" i="17"/>
  <c r="M174" i="17"/>
  <c r="M173" i="17" s="1"/>
  <c r="O174" i="17"/>
  <c r="Q174" i="17"/>
  <c r="Q173" i="17" s="1"/>
  <c r="V174" i="17"/>
  <c r="G176" i="17"/>
  <c r="I176" i="17"/>
  <c r="I175" i="17" s="1"/>
  <c r="K176" i="17"/>
  <c r="M176" i="17"/>
  <c r="O176" i="17"/>
  <c r="Q176" i="17"/>
  <c r="Q175" i="17" s="1"/>
  <c r="V176" i="17"/>
  <c r="G178" i="17"/>
  <c r="M178" i="17" s="1"/>
  <c r="I178" i="17"/>
  <c r="K178" i="17"/>
  <c r="K175" i="17" s="1"/>
  <c r="O178" i="17"/>
  <c r="Q178" i="17"/>
  <c r="V178" i="17"/>
  <c r="V175" i="17" s="1"/>
  <c r="G179" i="17"/>
  <c r="I179" i="17"/>
  <c r="K179" i="17"/>
  <c r="M179" i="17"/>
  <c r="O179" i="17"/>
  <c r="Q179" i="17"/>
  <c r="V179" i="17"/>
  <c r="G180" i="17"/>
  <c r="M180" i="17" s="1"/>
  <c r="I180" i="17"/>
  <c r="K180" i="17"/>
  <c r="O180" i="17"/>
  <c r="O175" i="17" s="1"/>
  <c r="Q180" i="17"/>
  <c r="V180" i="17"/>
  <c r="G182" i="17"/>
  <c r="I182" i="17"/>
  <c r="K182" i="17"/>
  <c r="M182" i="17"/>
  <c r="O182" i="17"/>
  <c r="Q182" i="17"/>
  <c r="V182" i="17"/>
  <c r="G184" i="17"/>
  <c r="K184" i="17"/>
  <c r="O184" i="17"/>
  <c r="V184" i="17"/>
  <c r="G185" i="17"/>
  <c r="I185" i="17"/>
  <c r="I184" i="17" s="1"/>
  <c r="K185" i="17"/>
  <c r="M185" i="17"/>
  <c r="M184" i="17" s="1"/>
  <c r="O185" i="17"/>
  <c r="Q185" i="17"/>
  <c r="Q184" i="17" s="1"/>
  <c r="V185" i="17"/>
  <c r="G187" i="17"/>
  <c r="O187" i="17"/>
  <c r="G188" i="17"/>
  <c r="I188" i="17"/>
  <c r="I187" i="17" s="1"/>
  <c r="K188" i="17"/>
  <c r="M188" i="17"/>
  <c r="O188" i="17"/>
  <c r="Q188" i="17"/>
  <c r="Q187" i="17" s="1"/>
  <c r="V188" i="17"/>
  <c r="G189" i="17"/>
  <c r="M189" i="17" s="1"/>
  <c r="I189" i="17"/>
  <c r="K189" i="17"/>
  <c r="K187" i="17" s="1"/>
  <c r="O189" i="17"/>
  <c r="Q189" i="17"/>
  <c r="V189" i="17"/>
  <c r="V187" i="17" s="1"/>
  <c r="G190" i="17"/>
  <c r="I190" i="17"/>
  <c r="K190" i="17"/>
  <c r="M190" i="17"/>
  <c r="O190" i="17"/>
  <c r="Q190" i="17"/>
  <c r="V190" i="17"/>
  <c r="AE192" i="17"/>
  <c r="G174" i="16"/>
  <c r="BA129" i="16"/>
  <c r="BA83" i="16"/>
  <c r="BA60" i="16"/>
  <c r="BA57" i="16"/>
  <c r="BA50" i="16"/>
  <c r="BA47" i="16"/>
  <c r="BA44" i="16"/>
  <c r="BA41" i="16"/>
  <c r="BA37" i="16"/>
  <c r="BA33" i="16"/>
  <c r="BA31" i="16"/>
  <c r="BA29" i="16"/>
  <c r="BA27" i="16"/>
  <c r="BA25" i="16"/>
  <c r="BA23" i="16"/>
  <c r="BA21" i="16"/>
  <c r="BA18" i="16"/>
  <c r="BA16" i="16"/>
  <c r="BA14" i="16"/>
  <c r="BA12" i="16"/>
  <c r="G9" i="16"/>
  <c r="I9" i="16"/>
  <c r="I8" i="16" s="1"/>
  <c r="K9" i="16"/>
  <c r="M9" i="16"/>
  <c r="O9" i="16"/>
  <c r="Q9" i="16"/>
  <c r="Q8" i="16" s="1"/>
  <c r="V9" i="16"/>
  <c r="G10" i="16"/>
  <c r="M10" i="16" s="1"/>
  <c r="I10" i="16"/>
  <c r="K10" i="16"/>
  <c r="K8" i="16" s="1"/>
  <c r="O10" i="16"/>
  <c r="Q10" i="16"/>
  <c r="V10" i="16"/>
  <c r="V8" i="16" s="1"/>
  <c r="G11" i="16"/>
  <c r="I11" i="16"/>
  <c r="K11" i="16"/>
  <c r="M11" i="16"/>
  <c r="O11" i="16"/>
  <c r="Q11" i="16"/>
  <c r="V11" i="16"/>
  <c r="G13" i="16"/>
  <c r="G8" i="16" s="1"/>
  <c r="I13" i="16"/>
  <c r="K13" i="16"/>
  <c r="O13" i="16"/>
  <c r="O8" i="16" s="1"/>
  <c r="Q13" i="16"/>
  <c r="V13" i="16"/>
  <c r="G15" i="16"/>
  <c r="I15" i="16"/>
  <c r="K15" i="16"/>
  <c r="M15" i="16"/>
  <c r="O15" i="16"/>
  <c r="Q15" i="16"/>
  <c r="V15" i="16"/>
  <c r="G17" i="16"/>
  <c r="M17" i="16" s="1"/>
  <c r="I17" i="16"/>
  <c r="K17" i="16"/>
  <c r="O17" i="16"/>
  <c r="Q17" i="16"/>
  <c r="V17" i="16"/>
  <c r="G20" i="16"/>
  <c r="I20" i="16"/>
  <c r="K20" i="16"/>
  <c r="M20" i="16"/>
  <c r="O20" i="16"/>
  <c r="Q20" i="16"/>
  <c r="V20" i="16"/>
  <c r="G22" i="16"/>
  <c r="M22" i="16" s="1"/>
  <c r="I22" i="16"/>
  <c r="K22" i="16"/>
  <c r="O22" i="16"/>
  <c r="Q22" i="16"/>
  <c r="V22" i="16"/>
  <c r="G24" i="16"/>
  <c r="I24" i="16"/>
  <c r="K24" i="16"/>
  <c r="M24" i="16"/>
  <c r="O24" i="16"/>
  <c r="Q24" i="16"/>
  <c r="V24" i="16"/>
  <c r="G26" i="16"/>
  <c r="M26" i="16" s="1"/>
  <c r="I26" i="16"/>
  <c r="K26" i="16"/>
  <c r="O26" i="16"/>
  <c r="Q26" i="16"/>
  <c r="V26" i="16"/>
  <c r="G28" i="16"/>
  <c r="I28" i="16"/>
  <c r="K28" i="16"/>
  <c r="M28" i="16"/>
  <c r="O28" i="16"/>
  <c r="Q28" i="16"/>
  <c r="V28" i="16"/>
  <c r="G30" i="16"/>
  <c r="M30" i="16" s="1"/>
  <c r="I30" i="16"/>
  <c r="K30" i="16"/>
  <c r="O30" i="16"/>
  <c r="Q30" i="16"/>
  <c r="V30" i="16"/>
  <c r="G32" i="16"/>
  <c r="I32" i="16"/>
  <c r="K32" i="16"/>
  <c r="M32" i="16"/>
  <c r="O32" i="16"/>
  <c r="Q32" i="16"/>
  <c r="V32" i="16"/>
  <c r="G36" i="16"/>
  <c r="M36" i="16" s="1"/>
  <c r="I36" i="16"/>
  <c r="K36" i="16"/>
  <c r="O36" i="16"/>
  <c r="Q36" i="16"/>
  <c r="V36" i="16"/>
  <c r="G40" i="16"/>
  <c r="I40" i="16"/>
  <c r="K40" i="16"/>
  <c r="M40" i="16"/>
  <c r="O40" i="16"/>
  <c r="Q40" i="16"/>
  <c r="V40" i="16"/>
  <c r="G43" i="16"/>
  <c r="M43" i="16" s="1"/>
  <c r="I43" i="16"/>
  <c r="K43" i="16"/>
  <c r="O43" i="16"/>
  <c r="Q43" i="16"/>
  <c r="V43" i="16"/>
  <c r="G46" i="16"/>
  <c r="I46" i="16"/>
  <c r="K46" i="16"/>
  <c r="M46" i="16"/>
  <c r="O46" i="16"/>
  <c r="Q46" i="16"/>
  <c r="V46" i="16"/>
  <c r="G49" i="16"/>
  <c r="M49" i="16" s="1"/>
  <c r="I49" i="16"/>
  <c r="K49" i="16"/>
  <c r="O49" i="16"/>
  <c r="Q49" i="16"/>
  <c r="V49" i="16"/>
  <c r="G52" i="16"/>
  <c r="I52" i="16"/>
  <c r="K52" i="16"/>
  <c r="M52" i="16"/>
  <c r="O52" i="16"/>
  <c r="Q52" i="16"/>
  <c r="V52" i="16"/>
  <c r="G54" i="16"/>
  <c r="M54" i="16" s="1"/>
  <c r="I54" i="16"/>
  <c r="K54" i="16"/>
  <c r="O54" i="16"/>
  <c r="Q54" i="16"/>
  <c r="V54" i="16"/>
  <c r="G56" i="16"/>
  <c r="I56" i="16"/>
  <c r="K56" i="16"/>
  <c r="M56" i="16"/>
  <c r="O56" i="16"/>
  <c r="Q56" i="16"/>
  <c r="V56" i="16"/>
  <c r="G59" i="16"/>
  <c r="M59" i="16" s="1"/>
  <c r="I59" i="16"/>
  <c r="K59" i="16"/>
  <c r="O59" i="16"/>
  <c r="Q59" i="16"/>
  <c r="V59" i="16"/>
  <c r="G62" i="16"/>
  <c r="I62" i="16"/>
  <c r="K62" i="16"/>
  <c r="M62" i="16"/>
  <c r="O62" i="16"/>
  <c r="Q62" i="16"/>
  <c r="V62" i="16"/>
  <c r="G65" i="16"/>
  <c r="M65" i="16" s="1"/>
  <c r="I65" i="16"/>
  <c r="K65" i="16"/>
  <c r="O65" i="16"/>
  <c r="Q65" i="16"/>
  <c r="V65" i="16"/>
  <c r="G68" i="16"/>
  <c r="I68" i="16"/>
  <c r="K68" i="16"/>
  <c r="M68" i="16"/>
  <c r="O68" i="16"/>
  <c r="Q68" i="16"/>
  <c r="V68" i="16"/>
  <c r="G71" i="16"/>
  <c r="M71" i="16" s="1"/>
  <c r="I71" i="16"/>
  <c r="K71" i="16"/>
  <c r="O71" i="16"/>
  <c r="Q71" i="16"/>
  <c r="V71" i="16"/>
  <c r="G74" i="16"/>
  <c r="I74" i="16"/>
  <c r="K74" i="16"/>
  <c r="M74" i="16"/>
  <c r="O74" i="16"/>
  <c r="Q74" i="16"/>
  <c r="V74" i="16"/>
  <c r="G77" i="16"/>
  <c r="M77" i="16" s="1"/>
  <c r="I77" i="16"/>
  <c r="K77" i="16"/>
  <c r="O77" i="16"/>
  <c r="Q77" i="16"/>
  <c r="V77" i="16"/>
  <c r="G82" i="16"/>
  <c r="I82" i="16"/>
  <c r="K82" i="16"/>
  <c r="M82" i="16"/>
  <c r="O82" i="16"/>
  <c r="Q82" i="16"/>
  <c r="V82" i="16"/>
  <c r="G85" i="16"/>
  <c r="M85" i="16" s="1"/>
  <c r="I85" i="16"/>
  <c r="K85" i="16"/>
  <c r="O85" i="16"/>
  <c r="Q85" i="16"/>
  <c r="V85" i="16"/>
  <c r="G86" i="16"/>
  <c r="I86" i="16"/>
  <c r="K86" i="16"/>
  <c r="M86" i="16"/>
  <c r="O86" i="16"/>
  <c r="Q86" i="16"/>
  <c r="V86" i="16"/>
  <c r="G87" i="16"/>
  <c r="M87" i="16" s="1"/>
  <c r="I87" i="16"/>
  <c r="K87" i="16"/>
  <c r="O87" i="16"/>
  <c r="Q87" i="16"/>
  <c r="V87" i="16"/>
  <c r="G89" i="16"/>
  <c r="I89" i="16"/>
  <c r="K89" i="16"/>
  <c r="M89" i="16"/>
  <c r="O89" i="16"/>
  <c r="Q89" i="16"/>
  <c r="V89" i="16"/>
  <c r="K91" i="16"/>
  <c r="V91" i="16"/>
  <c r="G92" i="16"/>
  <c r="I92" i="16"/>
  <c r="I91" i="16" s="1"/>
  <c r="K92" i="16"/>
  <c r="M92" i="16"/>
  <c r="O92" i="16"/>
  <c r="Q92" i="16"/>
  <c r="Q91" i="16" s="1"/>
  <c r="V92" i="16"/>
  <c r="G93" i="16"/>
  <c r="G91" i="16" s="1"/>
  <c r="I93" i="16"/>
  <c r="K93" i="16"/>
  <c r="O93" i="16"/>
  <c r="O91" i="16" s="1"/>
  <c r="Q93" i="16"/>
  <c r="V93" i="16"/>
  <c r="G94" i="16"/>
  <c r="I94" i="16"/>
  <c r="K94" i="16"/>
  <c r="M94" i="16"/>
  <c r="O94" i="16"/>
  <c r="Q94" i="16"/>
  <c r="V94" i="16"/>
  <c r="G96" i="16"/>
  <c r="I96" i="16"/>
  <c r="I95" i="16" s="1"/>
  <c r="K96" i="16"/>
  <c r="M96" i="16"/>
  <c r="O96" i="16"/>
  <c r="Q96" i="16"/>
  <c r="Q95" i="16" s="1"/>
  <c r="V96" i="16"/>
  <c r="G99" i="16"/>
  <c r="G95" i="16" s="1"/>
  <c r="I99" i="16"/>
  <c r="K99" i="16"/>
  <c r="O99" i="16"/>
  <c r="O95" i="16" s="1"/>
  <c r="Q99" i="16"/>
  <c r="V99" i="16"/>
  <c r="G102" i="16"/>
  <c r="I102" i="16"/>
  <c r="K102" i="16"/>
  <c r="M102" i="16"/>
  <c r="O102" i="16"/>
  <c r="Q102" i="16"/>
  <c r="V102" i="16"/>
  <c r="G103" i="16"/>
  <c r="M103" i="16" s="1"/>
  <c r="I103" i="16"/>
  <c r="K103" i="16"/>
  <c r="K95" i="16" s="1"/>
  <c r="O103" i="16"/>
  <c r="Q103" i="16"/>
  <c r="V103" i="16"/>
  <c r="V95" i="16" s="1"/>
  <c r="G105" i="16"/>
  <c r="G104" i="16" s="1"/>
  <c r="I105" i="16"/>
  <c r="K105" i="16"/>
  <c r="K104" i="16" s="1"/>
  <c r="O105" i="16"/>
  <c r="O104" i="16" s="1"/>
  <c r="Q105" i="16"/>
  <c r="V105" i="16"/>
  <c r="V104" i="16" s="1"/>
  <c r="G108" i="16"/>
  <c r="I108" i="16"/>
  <c r="I104" i="16" s="1"/>
  <c r="K108" i="16"/>
  <c r="M108" i="16"/>
  <c r="O108" i="16"/>
  <c r="Q108" i="16"/>
  <c r="Q104" i="16" s="1"/>
  <c r="V108" i="16"/>
  <c r="G110" i="16"/>
  <c r="M110" i="16" s="1"/>
  <c r="I110" i="16"/>
  <c r="K110" i="16"/>
  <c r="O110" i="16"/>
  <c r="Q110" i="16"/>
  <c r="V110" i="16"/>
  <c r="G112" i="16"/>
  <c r="G111" i="16" s="1"/>
  <c r="I112" i="16"/>
  <c r="K112" i="16"/>
  <c r="K111" i="16" s="1"/>
  <c r="O112" i="16"/>
  <c r="O111" i="16" s="1"/>
  <c r="Q112" i="16"/>
  <c r="V112" i="16"/>
  <c r="V111" i="16" s="1"/>
  <c r="G114" i="16"/>
  <c r="I114" i="16"/>
  <c r="I111" i="16" s="1"/>
  <c r="K114" i="16"/>
  <c r="M114" i="16"/>
  <c r="O114" i="16"/>
  <c r="Q114" i="16"/>
  <c r="Q111" i="16" s="1"/>
  <c r="V114" i="16"/>
  <c r="G116" i="16"/>
  <c r="M116" i="16" s="1"/>
  <c r="I116" i="16"/>
  <c r="K116" i="16"/>
  <c r="O116" i="16"/>
  <c r="Q116" i="16"/>
  <c r="V116" i="16"/>
  <c r="G118" i="16"/>
  <c r="I118" i="16"/>
  <c r="K118" i="16"/>
  <c r="M118" i="16"/>
  <c r="O118" i="16"/>
  <c r="Q118" i="16"/>
  <c r="V118" i="16"/>
  <c r="G120" i="16"/>
  <c r="M120" i="16" s="1"/>
  <c r="I120" i="16"/>
  <c r="K120" i="16"/>
  <c r="O120" i="16"/>
  <c r="Q120" i="16"/>
  <c r="V120" i="16"/>
  <c r="G122" i="16"/>
  <c r="I122" i="16"/>
  <c r="K122" i="16"/>
  <c r="M122" i="16"/>
  <c r="O122" i="16"/>
  <c r="Q122" i="16"/>
  <c r="V122" i="16"/>
  <c r="G124" i="16"/>
  <c r="M124" i="16" s="1"/>
  <c r="I124" i="16"/>
  <c r="K124" i="16"/>
  <c r="O124" i="16"/>
  <c r="Q124" i="16"/>
  <c r="V124" i="16"/>
  <c r="G125" i="16"/>
  <c r="I125" i="16"/>
  <c r="K125" i="16"/>
  <c r="M125" i="16"/>
  <c r="O125" i="16"/>
  <c r="Q125" i="16"/>
  <c r="V125" i="16"/>
  <c r="G126" i="16"/>
  <c r="M126" i="16" s="1"/>
  <c r="I126" i="16"/>
  <c r="K126" i="16"/>
  <c r="O126" i="16"/>
  <c r="Q126" i="16"/>
  <c r="V126" i="16"/>
  <c r="G128" i="16"/>
  <c r="I128" i="16"/>
  <c r="K128" i="16"/>
  <c r="M128" i="16"/>
  <c r="O128" i="16"/>
  <c r="Q128" i="16"/>
  <c r="V128" i="16"/>
  <c r="G130" i="16"/>
  <c r="M130" i="16" s="1"/>
  <c r="I130" i="16"/>
  <c r="K130" i="16"/>
  <c r="O130" i="16"/>
  <c r="Q130" i="16"/>
  <c r="V130" i="16"/>
  <c r="G131" i="16"/>
  <c r="I131" i="16"/>
  <c r="K131" i="16"/>
  <c r="M131" i="16"/>
  <c r="O131" i="16"/>
  <c r="Q131" i="16"/>
  <c r="V131" i="16"/>
  <c r="G133" i="16"/>
  <c r="M133" i="16" s="1"/>
  <c r="I133" i="16"/>
  <c r="K133" i="16"/>
  <c r="O133" i="16"/>
  <c r="Q133" i="16"/>
  <c r="V133" i="16"/>
  <c r="G134" i="16"/>
  <c r="I134" i="16"/>
  <c r="K134" i="16"/>
  <c r="M134" i="16"/>
  <c r="O134" i="16"/>
  <c r="Q134" i="16"/>
  <c r="V134" i="16"/>
  <c r="G135" i="16"/>
  <c r="M135" i="16" s="1"/>
  <c r="I135" i="16"/>
  <c r="K135" i="16"/>
  <c r="O135" i="16"/>
  <c r="Q135" i="16"/>
  <c r="V135" i="16"/>
  <c r="G136" i="16"/>
  <c r="I136" i="16"/>
  <c r="K136" i="16"/>
  <c r="M136" i="16"/>
  <c r="O136" i="16"/>
  <c r="Q136" i="16"/>
  <c r="V136" i="16"/>
  <c r="G137" i="16"/>
  <c r="M137" i="16" s="1"/>
  <c r="I137" i="16"/>
  <c r="K137" i="16"/>
  <c r="O137" i="16"/>
  <c r="Q137" i="16"/>
  <c r="V137" i="16"/>
  <c r="G138" i="16"/>
  <c r="I138" i="16"/>
  <c r="K138" i="16"/>
  <c r="M138" i="16"/>
  <c r="O138" i="16"/>
  <c r="Q138" i="16"/>
  <c r="V138" i="16"/>
  <c r="G139" i="16"/>
  <c r="M139" i="16" s="1"/>
  <c r="I139" i="16"/>
  <c r="K139" i="16"/>
  <c r="O139" i="16"/>
  <c r="Q139" i="16"/>
  <c r="V139" i="16"/>
  <c r="G140" i="16"/>
  <c r="I140" i="16"/>
  <c r="K140" i="16"/>
  <c r="M140" i="16"/>
  <c r="O140" i="16"/>
  <c r="Q140" i="16"/>
  <c r="V140" i="16"/>
  <c r="G141" i="16"/>
  <c r="M141" i="16" s="1"/>
  <c r="I141" i="16"/>
  <c r="K141" i="16"/>
  <c r="O141" i="16"/>
  <c r="Q141" i="16"/>
  <c r="V141" i="16"/>
  <c r="G142" i="16"/>
  <c r="I142" i="16"/>
  <c r="K142" i="16"/>
  <c r="M142" i="16"/>
  <c r="O142" i="16"/>
  <c r="Q142" i="16"/>
  <c r="V142" i="16"/>
  <c r="G143" i="16"/>
  <c r="M143" i="16" s="1"/>
  <c r="I143" i="16"/>
  <c r="K143" i="16"/>
  <c r="O143" i="16"/>
  <c r="Q143" i="16"/>
  <c r="V143" i="16"/>
  <c r="G144" i="16"/>
  <c r="I144" i="16"/>
  <c r="K144" i="16"/>
  <c r="M144" i="16"/>
  <c r="O144" i="16"/>
  <c r="Q144" i="16"/>
  <c r="V144" i="16"/>
  <c r="G145" i="16"/>
  <c r="O145" i="16"/>
  <c r="G146" i="16"/>
  <c r="I146" i="16"/>
  <c r="I145" i="16" s="1"/>
  <c r="K146" i="16"/>
  <c r="M146" i="16"/>
  <c r="O146" i="16"/>
  <c r="Q146" i="16"/>
  <c r="Q145" i="16" s="1"/>
  <c r="V146" i="16"/>
  <c r="G149" i="16"/>
  <c r="M149" i="16" s="1"/>
  <c r="I149" i="16"/>
  <c r="K149" i="16"/>
  <c r="K145" i="16" s="1"/>
  <c r="O149" i="16"/>
  <c r="Q149" i="16"/>
  <c r="V149" i="16"/>
  <c r="V145" i="16" s="1"/>
  <c r="I150" i="16"/>
  <c r="Q150" i="16"/>
  <c r="G151" i="16"/>
  <c r="G150" i="16" s="1"/>
  <c r="I151" i="16"/>
  <c r="K151" i="16"/>
  <c r="K150" i="16" s="1"/>
  <c r="O151" i="16"/>
  <c r="O150" i="16" s="1"/>
  <c r="Q151" i="16"/>
  <c r="V151" i="16"/>
  <c r="V150" i="16" s="1"/>
  <c r="I152" i="16"/>
  <c r="Q152" i="16"/>
  <c r="G153" i="16"/>
  <c r="M153" i="16" s="1"/>
  <c r="I153" i="16"/>
  <c r="K153" i="16"/>
  <c r="K152" i="16" s="1"/>
  <c r="O153" i="16"/>
  <c r="O152" i="16" s="1"/>
  <c r="Q153" i="16"/>
  <c r="V153" i="16"/>
  <c r="V152" i="16" s="1"/>
  <c r="G155" i="16"/>
  <c r="I155" i="16"/>
  <c r="K155" i="16"/>
  <c r="M155" i="16"/>
  <c r="O155" i="16"/>
  <c r="Q155" i="16"/>
  <c r="V155" i="16"/>
  <c r="G157" i="16"/>
  <c r="M157" i="16" s="1"/>
  <c r="I157" i="16"/>
  <c r="K157" i="16"/>
  <c r="O157" i="16"/>
  <c r="Q157" i="16"/>
  <c r="V157" i="16"/>
  <c r="I158" i="16"/>
  <c r="Q158" i="16"/>
  <c r="G159" i="16"/>
  <c r="M159" i="16" s="1"/>
  <c r="M158" i="16" s="1"/>
  <c r="I159" i="16"/>
  <c r="K159" i="16"/>
  <c r="K158" i="16" s="1"/>
  <c r="O159" i="16"/>
  <c r="O158" i="16" s="1"/>
  <c r="Q159" i="16"/>
  <c r="V159" i="16"/>
  <c r="V158" i="16" s="1"/>
  <c r="G162" i="16"/>
  <c r="G161" i="16" s="1"/>
  <c r="I162" i="16"/>
  <c r="K162" i="16"/>
  <c r="K161" i="16" s="1"/>
  <c r="O162" i="16"/>
  <c r="O161" i="16" s="1"/>
  <c r="Q162" i="16"/>
  <c r="V162" i="16"/>
  <c r="V161" i="16" s="1"/>
  <c r="G164" i="16"/>
  <c r="I164" i="16"/>
  <c r="I161" i="16" s="1"/>
  <c r="K164" i="16"/>
  <c r="M164" i="16"/>
  <c r="O164" i="16"/>
  <c r="Q164" i="16"/>
  <c r="Q161" i="16" s="1"/>
  <c r="V164" i="16"/>
  <c r="G165" i="16"/>
  <c r="M165" i="16" s="1"/>
  <c r="I165" i="16"/>
  <c r="K165" i="16"/>
  <c r="O165" i="16"/>
  <c r="Q165" i="16"/>
  <c r="V165" i="16"/>
  <c r="G166" i="16"/>
  <c r="I166" i="16"/>
  <c r="K166" i="16"/>
  <c r="M166" i="16"/>
  <c r="O166" i="16"/>
  <c r="Q166" i="16"/>
  <c r="V166" i="16"/>
  <c r="G168" i="16"/>
  <c r="M168" i="16" s="1"/>
  <c r="I168" i="16"/>
  <c r="K168" i="16"/>
  <c r="O168" i="16"/>
  <c r="Q168" i="16"/>
  <c r="V168" i="16"/>
  <c r="I170" i="16"/>
  <c r="Q170" i="16"/>
  <c r="G171" i="16"/>
  <c r="M171" i="16" s="1"/>
  <c r="M170" i="16" s="1"/>
  <c r="I171" i="16"/>
  <c r="K171" i="16"/>
  <c r="K170" i="16" s="1"/>
  <c r="O171" i="16"/>
  <c r="O170" i="16" s="1"/>
  <c r="Q171" i="16"/>
  <c r="V171" i="16"/>
  <c r="V170" i="16" s="1"/>
  <c r="AE174" i="16"/>
  <c r="AF174" i="16"/>
  <c r="G186" i="15"/>
  <c r="BA143" i="15"/>
  <c r="BA94" i="15"/>
  <c r="BA71" i="15"/>
  <c r="BA68" i="15"/>
  <c r="BA60" i="15"/>
  <c r="BA56" i="15"/>
  <c r="BA52" i="15"/>
  <c r="BA48" i="15"/>
  <c r="BA43" i="15"/>
  <c r="BA38" i="15"/>
  <c r="BA36" i="15"/>
  <c r="BA34" i="15"/>
  <c r="BA32" i="15"/>
  <c r="BA30" i="15"/>
  <c r="BA28" i="15"/>
  <c r="BA26" i="15"/>
  <c r="BA23" i="15"/>
  <c r="BA21" i="15"/>
  <c r="BA19" i="15"/>
  <c r="BA16" i="15"/>
  <c r="G9" i="15"/>
  <c r="M9" i="15" s="1"/>
  <c r="I9" i="15"/>
  <c r="I8" i="15" s="1"/>
  <c r="K9" i="15"/>
  <c r="K8" i="15" s="1"/>
  <c r="O9" i="15"/>
  <c r="Q9" i="15"/>
  <c r="Q8" i="15" s="1"/>
  <c r="V9" i="15"/>
  <c r="V8" i="15" s="1"/>
  <c r="G12" i="15"/>
  <c r="I12" i="15"/>
  <c r="K12" i="15"/>
  <c r="M12" i="15"/>
  <c r="O12" i="15"/>
  <c r="Q12" i="15"/>
  <c r="V12" i="15"/>
  <c r="G15" i="15"/>
  <c r="I15" i="15"/>
  <c r="K15" i="15"/>
  <c r="M15" i="15"/>
  <c r="O15" i="15"/>
  <c r="Q15" i="15"/>
  <c r="V15" i="15"/>
  <c r="G18" i="15"/>
  <c r="G8" i="15" s="1"/>
  <c r="I18" i="15"/>
  <c r="K18" i="15"/>
  <c r="O18" i="15"/>
  <c r="O8" i="15" s="1"/>
  <c r="Q18" i="15"/>
  <c r="V18" i="15"/>
  <c r="G20" i="15"/>
  <c r="I20" i="15"/>
  <c r="K20" i="15"/>
  <c r="M20" i="15"/>
  <c r="O20" i="15"/>
  <c r="Q20" i="15"/>
  <c r="V20" i="15"/>
  <c r="G22" i="15"/>
  <c r="I22" i="15"/>
  <c r="K22" i="15"/>
  <c r="M22" i="15"/>
  <c r="O22" i="15"/>
  <c r="Q22" i="15"/>
  <c r="V22" i="15"/>
  <c r="G25" i="15"/>
  <c r="I25" i="15"/>
  <c r="K25" i="15"/>
  <c r="M25" i="15"/>
  <c r="O25" i="15"/>
  <c r="Q25" i="15"/>
  <c r="V25" i="15"/>
  <c r="G27" i="15"/>
  <c r="M27" i="15" s="1"/>
  <c r="I27" i="15"/>
  <c r="K27" i="15"/>
  <c r="O27" i="15"/>
  <c r="Q27" i="15"/>
  <c r="V27" i="15"/>
  <c r="G29" i="15"/>
  <c r="I29" i="15"/>
  <c r="K29" i="15"/>
  <c r="M29" i="15"/>
  <c r="O29" i="15"/>
  <c r="Q29" i="15"/>
  <c r="V29" i="15"/>
  <c r="G31" i="15"/>
  <c r="I31" i="15"/>
  <c r="K31" i="15"/>
  <c r="M31" i="15"/>
  <c r="O31" i="15"/>
  <c r="Q31" i="15"/>
  <c r="V31" i="15"/>
  <c r="G33" i="15"/>
  <c r="I33" i="15"/>
  <c r="K33" i="15"/>
  <c r="M33" i="15"/>
  <c r="O33" i="15"/>
  <c r="Q33" i="15"/>
  <c r="V33" i="15"/>
  <c r="G35" i="15"/>
  <c r="M35" i="15" s="1"/>
  <c r="I35" i="15"/>
  <c r="K35" i="15"/>
  <c r="O35" i="15"/>
  <c r="Q35" i="15"/>
  <c r="V35" i="15"/>
  <c r="G37" i="15"/>
  <c r="I37" i="15"/>
  <c r="K37" i="15"/>
  <c r="M37" i="15"/>
  <c r="O37" i="15"/>
  <c r="Q37" i="15"/>
  <c r="V37" i="15"/>
  <c r="G42" i="15"/>
  <c r="M42" i="15" s="1"/>
  <c r="I42" i="15"/>
  <c r="K42" i="15"/>
  <c r="O42" i="15"/>
  <c r="Q42" i="15"/>
  <c r="V42" i="15"/>
  <c r="G47" i="15"/>
  <c r="I47" i="15"/>
  <c r="K47" i="15"/>
  <c r="M47" i="15"/>
  <c r="O47" i="15"/>
  <c r="Q47" i="15"/>
  <c r="V47" i="15"/>
  <c r="G51" i="15"/>
  <c r="M51" i="15" s="1"/>
  <c r="I51" i="15"/>
  <c r="K51" i="15"/>
  <c r="O51" i="15"/>
  <c r="Q51" i="15"/>
  <c r="V51" i="15"/>
  <c r="G55" i="15"/>
  <c r="I55" i="15"/>
  <c r="K55" i="15"/>
  <c r="M55" i="15"/>
  <c r="O55" i="15"/>
  <c r="Q55" i="15"/>
  <c r="V55" i="15"/>
  <c r="G59" i="15"/>
  <c r="M59" i="15" s="1"/>
  <c r="I59" i="15"/>
  <c r="K59" i="15"/>
  <c r="O59" i="15"/>
  <c r="Q59" i="15"/>
  <c r="V59" i="15"/>
  <c r="G63" i="15"/>
  <c r="I63" i="15"/>
  <c r="K63" i="15"/>
  <c r="M63" i="15"/>
  <c r="O63" i="15"/>
  <c r="Q63" i="15"/>
  <c r="V63" i="15"/>
  <c r="G65" i="15"/>
  <c r="M65" i="15" s="1"/>
  <c r="I65" i="15"/>
  <c r="K65" i="15"/>
  <c r="O65" i="15"/>
  <c r="Q65" i="15"/>
  <c r="V65" i="15"/>
  <c r="G67" i="15"/>
  <c r="I67" i="15"/>
  <c r="K67" i="15"/>
  <c r="M67" i="15"/>
  <c r="O67" i="15"/>
  <c r="Q67" i="15"/>
  <c r="V67" i="15"/>
  <c r="G70" i="15"/>
  <c r="M70" i="15" s="1"/>
  <c r="I70" i="15"/>
  <c r="K70" i="15"/>
  <c r="O70" i="15"/>
  <c r="Q70" i="15"/>
  <c r="V70" i="15"/>
  <c r="G73" i="15"/>
  <c r="I73" i="15"/>
  <c r="K73" i="15"/>
  <c r="M73" i="15"/>
  <c r="O73" i="15"/>
  <c r="Q73" i="15"/>
  <c r="V73" i="15"/>
  <c r="G76" i="15"/>
  <c r="M76" i="15" s="1"/>
  <c r="I76" i="15"/>
  <c r="K76" i="15"/>
  <c r="O76" i="15"/>
  <c r="Q76" i="15"/>
  <c r="V76" i="15"/>
  <c r="G79" i="15"/>
  <c r="I79" i="15"/>
  <c r="K79" i="15"/>
  <c r="M79" i="15"/>
  <c r="O79" i="15"/>
  <c r="Q79" i="15"/>
  <c r="V79" i="15"/>
  <c r="G82" i="15"/>
  <c r="M82" i="15" s="1"/>
  <c r="I82" i="15"/>
  <c r="K82" i="15"/>
  <c r="O82" i="15"/>
  <c r="Q82" i="15"/>
  <c r="V82" i="15"/>
  <c r="G85" i="15"/>
  <c r="I85" i="15"/>
  <c r="K85" i="15"/>
  <c r="M85" i="15"/>
  <c r="O85" i="15"/>
  <c r="Q85" i="15"/>
  <c r="V85" i="15"/>
  <c r="G88" i="15"/>
  <c r="M88" i="15" s="1"/>
  <c r="I88" i="15"/>
  <c r="K88" i="15"/>
  <c r="O88" i="15"/>
  <c r="Q88" i="15"/>
  <c r="V88" i="15"/>
  <c r="G93" i="15"/>
  <c r="I93" i="15"/>
  <c r="K93" i="15"/>
  <c r="M93" i="15"/>
  <c r="O93" i="15"/>
  <c r="Q93" i="15"/>
  <c r="V93" i="15"/>
  <c r="G96" i="15"/>
  <c r="M96" i="15" s="1"/>
  <c r="I96" i="15"/>
  <c r="K96" i="15"/>
  <c r="O96" i="15"/>
  <c r="Q96" i="15"/>
  <c r="V96" i="15"/>
  <c r="G97" i="15"/>
  <c r="I97" i="15"/>
  <c r="K97" i="15"/>
  <c r="M97" i="15"/>
  <c r="O97" i="15"/>
  <c r="Q97" i="15"/>
  <c r="V97" i="15"/>
  <c r="G98" i="15"/>
  <c r="M98" i="15" s="1"/>
  <c r="I98" i="15"/>
  <c r="K98" i="15"/>
  <c r="O98" i="15"/>
  <c r="Q98" i="15"/>
  <c r="V98" i="15"/>
  <c r="G100" i="15"/>
  <c r="I100" i="15"/>
  <c r="K100" i="15"/>
  <c r="M100" i="15"/>
  <c r="O100" i="15"/>
  <c r="Q100" i="15"/>
  <c r="V100" i="15"/>
  <c r="K102" i="15"/>
  <c r="V102" i="15"/>
  <c r="G103" i="15"/>
  <c r="I103" i="15"/>
  <c r="I102" i="15" s="1"/>
  <c r="K103" i="15"/>
  <c r="M103" i="15"/>
  <c r="O103" i="15"/>
  <c r="Q103" i="15"/>
  <c r="Q102" i="15" s="1"/>
  <c r="V103" i="15"/>
  <c r="G104" i="15"/>
  <c r="G102" i="15" s="1"/>
  <c r="I104" i="15"/>
  <c r="K104" i="15"/>
  <c r="O104" i="15"/>
  <c r="O102" i="15" s="1"/>
  <c r="Q104" i="15"/>
  <c r="V104" i="15"/>
  <c r="G105" i="15"/>
  <c r="I105" i="15"/>
  <c r="K105" i="15"/>
  <c r="M105" i="15"/>
  <c r="O105" i="15"/>
  <c r="Q105" i="15"/>
  <c r="V105" i="15"/>
  <c r="G107" i="15"/>
  <c r="I107" i="15"/>
  <c r="I106" i="15" s="1"/>
  <c r="K107" i="15"/>
  <c r="M107" i="15"/>
  <c r="O107" i="15"/>
  <c r="Q107" i="15"/>
  <c r="Q106" i="15" s="1"/>
  <c r="V107" i="15"/>
  <c r="G110" i="15"/>
  <c r="G106" i="15" s="1"/>
  <c r="I110" i="15"/>
  <c r="K110" i="15"/>
  <c r="K106" i="15" s="1"/>
  <c r="O110" i="15"/>
  <c r="O106" i="15" s="1"/>
  <c r="Q110" i="15"/>
  <c r="V110" i="15"/>
  <c r="V106" i="15" s="1"/>
  <c r="G113" i="15"/>
  <c r="I113" i="15"/>
  <c r="K113" i="15"/>
  <c r="M113" i="15"/>
  <c r="O113" i="15"/>
  <c r="Q113" i="15"/>
  <c r="V113" i="15"/>
  <c r="G114" i="15"/>
  <c r="M114" i="15" s="1"/>
  <c r="I114" i="15"/>
  <c r="K114" i="15"/>
  <c r="O114" i="15"/>
  <c r="Q114" i="15"/>
  <c r="V114" i="15"/>
  <c r="G117" i="15"/>
  <c r="I117" i="15"/>
  <c r="K117" i="15"/>
  <c r="M117" i="15"/>
  <c r="O117" i="15"/>
  <c r="Q117" i="15"/>
  <c r="V117" i="15"/>
  <c r="G120" i="15"/>
  <c r="M120" i="15" s="1"/>
  <c r="I120" i="15"/>
  <c r="K120" i="15"/>
  <c r="O120" i="15"/>
  <c r="Q120" i="15"/>
  <c r="V120" i="15"/>
  <c r="G121" i="15"/>
  <c r="I121" i="15"/>
  <c r="K121" i="15"/>
  <c r="M121" i="15"/>
  <c r="O121" i="15"/>
  <c r="Q121" i="15"/>
  <c r="V121" i="15"/>
  <c r="G122" i="15"/>
  <c r="O122" i="15"/>
  <c r="G123" i="15"/>
  <c r="I123" i="15"/>
  <c r="I122" i="15" s="1"/>
  <c r="K123" i="15"/>
  <c r="M123" i="15"/>
  <c r="O123" i="15"/>
  <c r="Q123" i="15"/>
  <c r="Q122" i="15" s="1"/>
  <c r="V123" i="15"/>
  <c r="G125" i="15"/>
  <c r="M125" i="15" s="1"/>
  <c r="I125" i="15"/>
  <c r="K125" i="15"/>
  <c r="K122" i="15" s="1"/>
  <c r="O125" i="15"/>
  <c r="Q125" i="15"/>
  <c r="V125" i="15"/>
  <c r="V122" i="15" s="1"/>
  <c r="G127" i="15"/>
  <c r="I127" i="15"/>
  <c r="K127" i="15"/>
  <c r="M127" i="15"/>
  <c r="O127" i="15"/>
  <c r="Q127" i="15"/>
  <c r="V127" i="15"/>
  <c r="G130" i="15"/>
  <c r="I130" i="15"/>
  <c r="I129" i="15" s="1"/>
  <c r="K130" i="15"/>
  <c r="M130" i="15"/>
  <c r="O130" i="15"/>
  <c r="Q130" i="15"/>
  <c r="Q129" i="15" s="1"/>
  <c r="V130" i="15"/>
  <c r="G132" i="15"/>
  <c r="M132" i="15" s="1"/>
  <c r="I132" i="15"/>
  <c r="K132" i="15"/>
  <c r="K129" i="15" s="1"/>
  <c r="O132" i="15"/>
  <c r="Q132" i="15"/>
  <c r="V132" i="15"/>
  <c r="V129" i="15" s="1"/>
  <c r="G134" i="15"/>
  <c r="I134" i="15"/>
  <c r="K134" i="15"/>
  <c r="M134" i="15"/>
  <c r="O134" i="15"/>
  <c r="Q134" i="15"/>
  <c r="V134" i="15"/>
  <c r="G136" i="15"/>
  <c r="M136" i="15" s="1"/>
  <c r="I136" i="15"/>
  <c r="K136" i="15"/>
  <c r="O136" i="15"/>
  <c r="O129" i="15" s="1"/>
  <c r="Q136" i="15"/>
  <c r="V136" i="15"/>
  <c r="G138" i="15"/>
  <c r="I138" i="15"/>
  <c r="K138" i="15"/>
  <c r="M138" i="15"/>
  <c r="O138" i="15"/>
  <c r="Q138" i="15"/>
  <c r="V138" i="15"/>
  <c r="G139" i="15"/>
  <c r="M139" i="15" s="1"/>
  <c r="I139" i="15"/>
  <c r="K139" i="15"/>
  <c r="O139" i="15"/>
  <c r="Q139" i="15"/>
  <c r="V139" i="15"/>
  <c r="G140" i="15"/>
  <c r="I140" i="15"/>
  <c r="K140" i="15"/>
  <c r="M140" i="15"/>
  <c r="O140" i="15"/>
  <c r="Q140" i="15"/>
  <c r="V140" i="15"/>
  <c r="G142" i="15"/>
  <c r="M142" i="15" s="1"/>
  <c r="I142" i="15"/>
  <c r="K142" i="15"/>
  <c r="O142" i="15"/>
  <c r="Q142" i="15"/>
  <c r="V142" i="15"/>
  <c r="G144" i="15"/>
  <c r="I144" i="15"/>
  <c r="K144" i="15"/>
  <c r="M144" i="15"/>
  <c r="O144" i="15"/>
  <c r="Q144" i="15"/>
  <c r="V144" i="15"/>
  <c r="G145" i="15"/>
  <c r="M145" i="15" s="1"/>
  <c r="I145" i="15"/>
  <c r="K145" i="15"/>
  <c r="O145" i="15"/>
  <c r="Q145" i="15"/>
  <c r="V145" i="15"/>
  <c r="G147" i="15"/>
  <c r="I147" i="15"/>
  <c r="K147" i="15"/>
  <c r="M147" i="15"/>
  <c r="O147" i="15"/>
  <c r="Q147" i="15"/>
  <c r="V147" i="15"/>
  <c r="G148" i="15"/>
  <c r="M148" i="15" s="1"/>
  <c r="I148" i="15"/>
  <c r="K148" i="15"/>
  <c r="O148" i="15"/>
  <c r="Q148" i="15"/>
  <c r="V148" i="15"/>
  <c r="G149" i="15"/>
  <c r="I149" i="15"/>
  <c r="K149" i="15"/>
  <c r="M149" i="15"/>
  <c r="O149" i="15"/>
  <c r="Q149" i="15"/>
  <c r="V149" i="15"/>
  <c r="G150" i="15"/>
  <c r="M150" i="15" s="1"/>
  <c r="I150" i="15"/>
  <c r="K150" i="15"/>
  <c r="O150" i="15"/>
  <c r="Q150" i="15"/>
  <c r="V150" i="15"/>
  <c r="G151" i="15"/>
  <c r="I151" i="15"/>
  <c r="K151" i="15"/>
  <c r="M151" i="15"/>
  <c r="O151" i="15"/>
  <c r="Q151" i="15"/>
  <c r="V151" i="15"/>
  <c r="G152" i="15"/>
  <c r="M152" i="15" s="1"/>
  <c r="I152" i="15"/>
  <c r="K152" i="15"/>
  <c r="O152" i="15"/>
  <c r="Q152" i="15"/>
  <c r="V152" i="15"/>
  <c r="G153" i="15"/>
  <c r="I153" i="15"/>
  <c r="K153" i="15"/>
  <c r="M153" i="15"/>
  <c r="O153" i="15"/>
  <c r="Q153" i="15"/>
  <c r="V153" i="15"/>
  <c r="G154" i="15"/>
  <c r="M154" i="15" s="1"/>
  <c r="I154" i="15"/>
  <c r="K154" i="15"/>
  <c r="O154" i="15"/>
  <c r="Q154" i="15"/>
  <c r="V154" i="15"/>
  <c r="G155" i="15"/>
  <c r="I155" i="15"/>
  <c r="K155" i="15"/>
  <c r="M155" i="15"/>
  <c r="O155" i="15"/>
  <c r="Q155" i="15"/>
  <c r="V155" i="15"/>
  <c r="G156" i="15"/>
  <c r="M156" i="15" s="1"/>
  <c r="I156" i="15"/>
  <c r="K156" i="15"/>
  <c r="O156" i="15"/>
  <c r="Q156" i="15"/>
  <c r="V156" i="15"/>
  <c r="G157" i="15"/>
  <c r="I157" i="15"/>
  <c r="K157" i="15"/>
  <c r="M157" i="15"/>
  <c r="O157" i="15"/>
  <c r="Q157" i="15"/>
  <c r="V157" i="15"/>
  <c r="G158" i="15"/>
  <c r="M158" i="15" s="1"/>
  <c r="I158" i="15"/>
  <c r="K158" i="15"/>
  <c r="O158" i="15"/>
  <c r="Q158" i="15"/>
  <c r="V158" i="15"/>
  <c r="G160" i="15"/>
  <c r="M160" i="15" s="1"/>
  <c r="M159" i="15" s="1"/>
  <c r="I160" i="15"/>
  <c r="K160" i="15"/>
  <c r="K159" i="15" s="1"/>
  <c r="O160" i="15"/>
  <c r="O159" i="15" s="1"/>
  <c r="Q160" i="15"/>
  <c r="V160" i="15"/>
  <c r="V159" i="15" s="1"/>
  <c r="G161" i="15"/>
  <c r="I161" i="15"/>
  <c r="I159" i="15" s="1"/>
  <c r="K161" i="15"/>
  <c r="M161" i="15"/>
  <c r="O161" i="15"/>
  <c r="Q161" i="15"/>
  <c r="Q159" i="15" s="1"/>
  <c r="V161" i="15"/>
  <c r="G162" i="15"/>
  <c r="K162" i="15"/>
  <c r="O162" i="15"/>
  <c r="V162" i="15"/>
  <c r="G163" i="15"/>
  <c r="I163" i="15"/>
  <c r="I162" i="15" s="1"/>
  <c r="K163" i="15"/>
  <c r="M163" i="15"/>
  <c r="M162" i="15" s="1"/>
  <c r="O163" i="15"/>
  <c r="Q163" i="15"/>
  <c r="Q162" i="15" s="1"/>
  <c r="V163" i="15"/>
  <c r="G164" i="15"/>
  <c r="O164" i="15"/>
  <c r="G165" i="15"/>
  <c r="I165" i="15"/>
  <c r="I164" i="15" s="1"/>
  <c r="K165" i="15"/>
  <c r="M165" i="15"/>
  <c r="O165" i="15"/>
  <c r="Q165" i="15"/>
  <c r="Q164" i="15" s="1"/>
  <c r="V165" i="15"/>
  <c r="G167" i="15"/>
  <c r="M167" i="15" s="1"/>
  <c r="I167" i="15"/>
  <c r="K167" i="15"/>
  <c r="K164" i="15" s="1"/>
  <c r="O167" i="15"/>
  <c r="Q167" i="15"/>
  <c r="V167" i="15"/>
  <c r="V164" i="15" s="1"/>
  <c r="G169" i="15"/>
  <c r="I169" i="15"/>
  <c r="K169" i="15"/>
  <c r="M169" i="15"/>
  <c r="O169" i="15"/>
  <c r="Q169" i="15"/>
  <c r="V169" i="15"/>
  <c r="G170" i="15"/>
  <c r="K170" i="15"/>
  <c r="O170" i="15"/>
  <c r="V170" i="15"/>
  <c r="G171" i="15"/>
  <c r="I171" i="15"/>
  <c r="I170" i="15" s="1"/>
  <c r="K171" i="15"/>
  <c r="M171" i="15"/>
  <c r="M170" i="15" s="1"/>
  <c r="O171" i="15"/>
  <c r="Q171" i="15"/>
  <c r="Q170" i="15" s="1"/>
  <c r="V171" i="15"/>
  <c r="G174" i="15"/>
  <c r="I174" i="15"/>
  <c r="I173" i="15" s="1"/>
  <c r="K174" i="15"/>
  <c r="M174" i="15"/>
  <c r="O174" i="15"/>
  <c r="Q174" i="15"/>
  <c r="Q173" i="15" s="1"/>
  <c r="V174" i="15"/>
  <c r="G176" i="15"/>
  <c r="G173" i="15" s="1"/>
  <c r="I176" i="15"/>
  <c r="K176" i="15"/>
  <c r="O176" i="15"/>
  <c r="O173" i="15" s="1"/>
  <c r="Q176" i="15"/>
  <c r="V176" i="15"/>
  <c r="G177" i="15"/>
  <c r="I177" i="15"/>
  <c r="K177" i="15"/>
  <c r="M177" i="15"/>
  <c r="O177" i="15"/>
  <c r="Q177" i="15"/>
  <c r="V177" i="15"/>
  <c r="G178" i="15"/>
  <c r="M178" i="15" s="1"/>
  <c r="I178" i="15"/>
  <c r="K178" i="15"/>
  <c r="K173" i="15" s="1"/>
  <c r="O178" i="15"/>
  <c r="Q178" i="15"/>
  <c r="V178" i="15"/>
  <c r="V173" i="15" s="1"/>
  <c r="G180" i="15"/>
  <c r="I180" i="15"/>
  <c r="K180" i="15"/>
  <c r="M180" i="15"/>
  <c r="O180" i="15"/>
  <c r="Q180" i="15"/>
  <c r="V180" i="15"/>
  <c r="G182" i="15"/>
  <c r="K182" i="15"/>
  <c r="O182" i="15"/>
  <c r="V182" i="15"/>
  <c r="G183" i="15"/>
  <c r="I183" i="15"/>
  <c r="I182" i="15" s="1"/>
  <c r="K183" i="15"/>
  <c r="M183" i="15"/>
  <c r="M182" i="15" s="1"/>
  <c r="O183" i="15"/>
  <c r="Q183" i="15"/>
  <c r="Q182" i="15" s="1"/>
  <c r="V183" i="15"/>
  <c r="AE186" i="15"/>
  <c r="G210" i="14"/>
  <c r="BA162" i="14"/>
  <c r="BA110" i="14"/>
  <c r="BA86" i="14"/>
  <c r="BA83" i="14"/>
  <c r="BA71" i="14"/>
  <c r="BA63" i="14"/>
  <c r="BA55" i="14"/>
  <c r="BA47" i="14"/>
  <c r="BA39" i="14"/>
  <c r="BA36" i="14"/>
  <c r="BA34" i="14"/>
  <c r="BA32" i="14"/>
  <c r="BA30" i="14"/>
  <c r="BA28" i="14"/>
  <c r="BA26" i="14"/>
  <c r="BA24" i="14"/>
  <c r="BA21" i="14"/>
  <c r="BA19" i="14"/>
  <c r="BA17" i="14"/>
  <c r="BA15" i="14"/>
  <c r="BA13" i="14"/>
  <c r="G9" i="14"/>
  <c r="M9" i="14" s="1"/>
  <c r="I9" i="14"/>
  <c r="I8" i="14" s="1"/>
  <c r="K9" i="14"/>
  <c r="K8" i="14" s="1"/>
  <c r="O9" i="14"/>
  <c r="Q9" i="14"/>
  <c r="Q8" i="14" s="1"/>
  <c r="V9" i="14"/>
  <c r="V8" i="14" s="1"/>
  <c r="G10" i="14"/>
  <c r="I10" i="14"/>
  <c r="K10" i="14"/>
  <c r="M10" i="14"/>
  <c r="O10" i="14"/>
  <c r="Q10" i="14"/>
  <c r="V10" i="14"/>
  <c r="G11" i="14"/>
  <c r="I11" i="14"/>
  <c r="K11" i="14"/>
  <c r="M11" i="14"/>
  <c r="O11" i="14"/>
  <c r="Q11" i="14"/>
  <c r="V11" i="14"/>
  <c r="G12" i="14"/>
  <c r="M12" i="14" s="1"/>
  <c r="I12" i="14"/>
  <c r="K12" i="14"/>
  <c r="O12" i="14"/>
  <c r="O8" i="14" s="1"/>
  <c r="Q12" i="14"/>
  <c r="V12" i="14"/>
  <c r="G14" i="14"/>
  <c r="M14" i="14" s="1"/>
  <c r="I14" i="14"/>
  <c r="K14" i="14"/>
  <c r="O14" i="14"/>
  <c r="Q14" i="14"/>
  <c r="V14" i="14"/>
  <c r="G16" i="14"/>
  <c r="I16" i="14"/>
  <c r="K16" i="14"/>
  <c r="M16" i="14"/>
  <c r="O16" i="14"/>
  <c r="Q16" i="14"/>
  <c r="V16" i="14"/>
  <c r="G18" i="14"/>
  <c r="I18" i="14"/>
  <c r="K18" i="14"/>
  <c r="M18" i="14"/>
  <c r="O18" i="14"/>
  <c r="Q18" i="14"/>
  <c r="V18" i="14"/>
  <c r="G20" i="14"/>
  <c r="M20" i="14" s="1"/>
  <c r="I20" i="14"/>
  <c r="K20" i="14"/>
  <c r="O20" i="14"/>
  <c r="Q20" i="14"/>
  <c r="V20" i="14"/>
  <c r="G23" i="14"/>
  <c r="M23" i="14" s="1"/>
  <c r="I23" i="14"/>
  <c r="K23" i="14"/>
  <c r="O23" i="14"/>
  <c r="Q23" i="14"/>
  <c r="V23" i="14"/>
  <c r="G25" i="14"/>
  <c r="I25" i="14"/>
  <c r="K25" i="14"/>
  <c r="M25" i="14"/>
  <c r="O25" i="14"/>
  <c r="Q25" i="14"/>
  <c r="V25" i="14"/>
  <c r="G27" i="14"/>
  <c r="I27" i="14"/>
  <c r="K27" i="14"/>
  <c r="M27" i="14"/>
  <c r="O27" i="14"/>
  <c r="Q27" i="14"/>
  <c r="V27" i="14"/>
  <c r="G29" i="14"/>
  <c r="M29" i="14" s="1"/>
  <c r="I29" i="14"/>
  <c r="K29" i="14"/>
  <c r="O29" i="14"/>
  <c r="Q29" i="14"/>
  <c r="V29" i="14"/>
  <c r="G31" i="14"/>
  <c r="I31" i="14"/>
  <c r="K31" i="14"/>
  <c r="M31" i="14"/>
  <c r="O31" i="14"/>
  <c r="Q31" i="14"/>
  <c r="V31" i="14"/>
  <c r="G33" i="14"/>
  <c r="I33" i="14"/>
  <c r="K33" i="14"/>
  <c r="M33" i="14"/>
  <c r="O33" i="14"/>
  <c r="Q33" i="14"/>
  <c r="V33" i="14"/>
  <c r="G35" i="14"/>
  <c r="I35" i="14"/>
  <c r="K35" i="14"/>
  <c r="M35" i="14"/>
  <c r="O35" i="14"/>
  <c r="Q35" i="14"/>
  <c r="V35" i="14"/>
  <c r="G38" i="14"/>
  <c r="M38" i="14" s="1"/>
  <c r="I38" i="14"/>
  <c r="K38" i="14"/>
  <c r="O38" i="14"/>
  <c r="Q38" i="14"/>
  <c r="V38" i="14"/>
  <c r="G46" i="14"/>
  <c r="I46" i="14"/>
  <c r="K46" i="14"/>
  <c r="M46" i="14"/>
  <c r="O46" i="14"/>
  <c r="Q46" i="14"/>
  <c r="V46" i="14"/>
  <c r="G54" i="14"/>
  <c r="I54" i="14"/>
  <c r="K54" i="14"/>
  <c r="M54" i="14"/>
  <c r="O54" i="14"/>
  <c r="Q54" i="14"/>
  <c r="V54" i="14"/>
  <c r="G62" i="14"/>
  <c r="I62" i="14"/>
  <c r="K62" i="14"/>
  <c r="M62" i="14"/>
  <c r="O62" i="14"/>
  <c r="Q62" i="14"/>
  <c r="V62" i="14"/>
  <c r="G70" i="14"/>
  <c r="M70" i="14" s="1"/>
  <c r="I70" i="14"/>
  <c r="K70" i="14"/>
  <c r="O70" i="14"/>
  <c r="Q70" i="14"/>
  <c r="V70" i="14"/>
  <c r="G78" i="14"/>
  <c r="I78" i="14"/>
  <c r="K78" i="14"/>
  <c r="M78" i="14"/>
  <c r="O78" i="14"/>
  <c r="Q78" i="14"/>
  <c r="V78" i="14"/>
  <c r="G80" i="14"/>
  <c r="I80" i="14"/>
  <c r="K80" i="14"/>
  <c r="M80" i="14"/>
  <c r="O80" i="14"/>
  <c r="Q80" i="14"/>
  <c r="V80" i="14"/>
  <c r="G82" i="14"/>
  <c r="I82" i="14"/>
  <c r="K82" i="14"/>
  <c r="M82" i="14"/>
  <c r="O82" i="14"/>
  <c r="Q82" i="14"/>
  <c r="V82" i="14"/>
  <c r="G85" i="14"/>
  <c r="M85" i="14" s="1"/>
  <c r="I85" i="14"/>
  <c r="K85" i="14"/>
  <c r="O85" i="14"/>
  <c r="Q85" i="14"/>
  <c r="V85" i="14"/>
  <c r="G88" i="14"/>
  <c r="I88" i="14"/>
  <c r="K88" i="14"/>
  <c r="M88" i="14"/>
  <c r="O88" i="14"/>
  <c r="Q88" i="14"/>
  <c r="V88" i="14"/>
  <c r="G91" i="14"/>
  <c r="I91" i="14"/>
  <c r="K91" i="14"/>
  <c r="M91" i="14"/>
  <c r="O91" i="14"/>
  <c r="Q91" i="14"/>
  <c r="V91" i="14"/>
  <c r="G94" i="14"/>
  <c r="I94" i="14"/>
  <c r="K94" i="14"/>
  <c r="M94" i="14"/>
  <c r="O94" i="14"/>
  <c r="Q94" i="14"/>
  <c r="V94" i="14"/>
  <c r="G97" i="14"/>
  <c r="M97" i="14" s="1"/>
  <c r="I97" i="14"/>
  <c r="K97" i="14"/>
  <c r="O97" i="14"/>
  <c r="Q97" i="14"/>
  <c r="V97" i="14"/>
  <c r="G100" i="14"/>
  <c r="I100" i="14"/>
  <c r="K100" i="14"/>
  <c r="M100" i="14"/>
  <c r="O100" i="14"/>
  <c r="Q100" i="14"/>
  <c r="V100" i="14"/>
  <c r="G103" i="14"/>
  <c r="I103" i="14"/>
  <c r="K103" i="14"/>
  <c r="M103" i="14"/>
  <c r="O103" i="14"/>
  <c r="Q103" i="14"/>
  <c r="V103" i="14"/>
  <c r="G109" i="14"/>
  <c r="I109" i="14"/>
  <c r="K109" i="14"/>
  <c r="M109" i="14"/>
  <c r="O109" i="14"/>
  <c r="Q109" i="14"/>
  <c r="V109" i="14"/>
  <c r="G112" i="14"/>
  <c r="M112" i="14" s="1"/>
  <c r="I112" i="14"/>
  <c r="K112" i="14"/>
  <c r="O112" i="14"/>
  <c r="Q112" i="14"/>
  <c r="V112" i="14"/>
  <c r="G113" i="14"/>
  <c r="I113" i="14"/>
  <c r="K113" i="14"/>
  <c r="M113" i="14"/>
  <c r="O113" i="14"/>
  <c r="Q113" i="14"/>
  <c r="V113" i="14"/>
  <c r="G114" i="14"/>
  <c r="I114" i="14"/>
  <c r="K114" i="14"/>
  <c r="M114" i="14"/>
  <c r="O114" i="14"/>
  <c r="Q114" i="14"/>
  <c r="V114" i="14"/>
  <c r="G116" i="14"/>
  <c r="I116" i="14"/>
  <c r="K116" i="14"/>
  <c r="M116" i="14"/>
  <c r="O116" i="14"/>
  <c r="Q116" i="14"/>
  <c r="V116" i="14"/>
  <c r="G118" i="14"/>
  <c r="O118" i="14"/>
  <c r="G119" i="14"/>
  <c r="I119" i="14"/>
  <c r="I118" i="14" s="1"/>
  <c r="K119" i="14"/>
  <c r="K118" i="14" s="1"/>
  <c r="M119" i="14"/>
  <c r="M118" i="14" s="1"/>
  <c r="O119" i="14"/>
  <c r="Q119" i="14"/>
  <c r="Q118" i="14" s="1"/>
  <c r="V119" i="14"/>
  <c r="V118" i="14" s="1"/>
  <c r="G120" i="14"/>
  <c r="I120" i="14"/>
  <c r="K120" i="14"/>
  <c r="M120" i="14"/>
  <c r="O120" i="14"/>
  <c r="Q120" i="14"/>
  <c r="V120" i="14"/>
  <c r="G121" i="14"/>
  <c r="I121" i="14"/>
  <c r="K121" i="14"/>
  <c r="M121" i="14"/>
  <c r="O121" i="14"/>
  <c r="Q121" i="14"/>
  <c r="V121" i="14"/>
  <c r="G123" i="14"/>
  <c r="M123" i="14" s="1"/>
  <c r="I123" i="14"/>
  <c r="I122" i="14" s="1"/>
  <c r="K123" i="14"/>
  <c r="K122" i="14" s="1"/>
  <c r="O123" i="14"/>
  <c r="Q123" i="14"/>
  <c r="Q122" i="14" s="1"/>
  <c r="V123" i="14"/>
  <c r="V122" i="14" s="1"/>
  <c r="G127" i="14"/>
  <c r="I127" i="14"/>
  <c r="K127" i="14"/>
  <c r="M127" i="14"/>
  <c r="O127" i="14"/>
  <c r="Q127" i="14"/>
  <c r="V127" i="14"/>
  <c r="G130" i="14"/>
  <c r="I130" i="14"/>
  <c r="K130" i="14"/>
  <c r="M130" i="14"/>
  <c r="O130" i="14"/>
  <c r="Q130" i="14"/>
  <c r="V130" i="14"/>
  <c r="G131" i="14"/>
  <c r="M131" i="14" s="1"/>
  <c r="I131" i="14"/>
  <c r="K131" i="14"/>
  <c r="O131" i="14"/>
  <c r="O122" i="14" s="1"/>
  <c r="Q131" i="14"/>
  <c r="V131" i="14"/>
  <c r="G135" i="14"/>
  <c r="I135" i="14"/>
  <c r="K135" i="14"/>
  <c r="M135" i="14"/>
  <c r="O135" i="14"/>
  <c r="Q135" i="14"/>
  <c r="V135" i="14"/>
  <c r="G139" i="14"/>
  <c r="M139" i="14" s="1"/>
  <c r="I139" i="14"/>
  <c r="K139" i="14"/>
  <c r="O139" i="14"/>
  <c r="Q139" i="14"/>
  <c r="V139" i="14"/>
  <c r="G140" i="14"/>
  <c r="I140" i="14"/>
  <c r="K140" i="14"/>
  <c r="M140" i="14"/>
  <c r="O140" i="14"/>
  <c r="Q140" i="14"/>
  <c r="V140" i="14"/>
  <c r="G141" i="14"/>
  <c r="O141" i="14"/>
  <c r="G142" i="14"/>
  <c r="I142" i="14"/>
  <c r="I141" i="14" s="1"/>
  <c r="K142" i="14"/>
  <c r="K141" i="14" s="1"/>
  <c r="M142" i="14"/>
  <c r="O142" i="14"/>
  <c r="Q142" i="14"/>
  <c r="Q141" i="14" s="1"/>
  <c r="V142" i="14"/>
  <c r="V141" i="14" s="1"/>
  <c r="G144" i="14"/>
  <c r="M144" i="14" s="1"/>
  <c r="I144" i="14"/>
  <c r="K144" i="14"/>
  <c r="O144" i="14"/>
  <c r="Q144" i="14"/>
  <c r="V144" i="14"/>
  <c r="G147" i="14"/>
  <c r="M147" i="14" s="1"/>
  <c r="I147" i="14"/>
  <c r="I146" i="14" s="1"/>
  <c r="K147" i="14"/>
  <c r="K146" i="14" s="1"/>
  <c r="O147" i="14"/>
  <c r="O146" i="14" s="1"/>
  <c r="Q147" i="14"/>
  <c r="Q146" i="14" s="1"/>
  <c r="V147" i="14"/>
  <c r="V146" i="14" s="1"/>
  <c r="G149" i="14"/>
  <c r="I149" i="14"/>
  <c r="K149" i="14"/>
  <c r="M149" i="14"/>
  <c r="O149" i="14"/>
  <c r="Q149" i="14"/>
  <c r="V149" i="14"/>
  <c r="G151" i="14"/>
  <c r="I151" i="14"/>
  <c r="K151" i="14"/>
  <c r="M151" i="14"/>
  <c r="O151" i="14"/>
  <c r="Q151" i="14"/>
  <c r="V151" i="14"/>
  <c r="G153" i="14"/>
  <c r="I153" i="14"/>
  <c r="K153" i="14"/>
  <c r="M153" i="14"/>
  <c r="O153" i="14"/>
  <c r="Q153" i="14"/>
  <c r="V153" i="14"/>
  <c r="G155" i="14"/>
  <c r="M155" i="14" s="1"/>
  <c r="I155" i="14"/>
  <c r="K155" i="14"/>
  <c r="O155" i="14"/>
  <c r="Q155" i="14"/>
  <c r="V155" i="14"/>
  <c r="G156" i="14"/>
  <c r="I156" i="14"/>
  <c r="K156" i="14"/>
  <c r="M156" i="14"/>
  <c r="O156" i="14"/>
  <c r="Q156" i="14"/>
  <c r="V156" i="14"/>
  <c r="G157" i="14"/>
  <c r="I157" i="14"/>
  <c r="K157" i="14"/>
  <c r="M157" i="14"/>
  <c r="O157" i="14"/>
  <c r="Q157" i="14"/>
  <c r="V157" i="14"/>
  <c r="G159" i="14"/>
  <c r="I159" i="14"/>
  <c r="K159" i="14"/>
  <c r="M159" i="14"/>
  <c r="O159" i="14"/>
  <c r="Q159" i="14"/>
  <c r="V159" i="14"/>
  <c r="G161" i="14"/>
  <c r="M161" i="14" s="1"/>
  <c r="I161" i="14"/>
  <c r="K161" i="14"/>
  <c r="O161" i="14"/>
  <c r="Q161" i="14"/>
  <c r="V161" i="14"/>
  <c r="G163" i="14"/>
  <c r="I163" i="14"/>
  <c r="K163" i="14"/>
  <c r="M163" i="14"/>
  <c r="O163" i="14"/>
  <c r="Q163" i="14"/>
  <c r="V163" i="14"/>
  <c r="G164" i="14"/>
  <c r="I164" i="14"/>
  <c r="K164" i="14"/>
  <c r="M164" i="14"/>
  <c r="O164" i="14"/>
  <c r="Q164" i="14"/>
  <c r="V164" i="14"/>
  <c r="G168" i="14"/>
  <c r="I168" i="14"/>
  <c r="K168" i="14"/>
  <c r="M168" i="14"/>
  <c r="O168" i="14"/>
  <c r="Q168" i="14"/>
  <c r="V168" i="14"/>
  <c r="G169" i="14"/>
  <c r="M169" i="14" s="1"/>
  <c r="I169" i="14"/>
  <c r="K169" i="14"/>
  <c r="O169" i="14"/>
  <c r="Q169" i="14"/>
  <c r="V169" i="14"/>
  <c r="G170" i="14"/>
  <c r="I170" i="14"/>
  <c r="K170" i="14"/>
  <c r="M170" i="14"/>
  <c r="O170" i="14"/>
  <c r="Q170" i="14"/>
  <c r="V170" i="14"/>
  <c r="G171" i="14"/>
  <c r="I171" i="14"/>
  <c r="K171" i="14"/>
  <c r="M171" i="14"/>
  <c r="O171" i="14"/>
  <c r="Q171" i="14"/>
  <c r="V171" i="14"/>
  <c r="G172" i="14"/>
  <c r="I172" i="14"/>
  <c r="K172" i="14"/>
  <c r="M172" i="14"/>
  <c r="O172" i="14"/>
  <c r="Q172" i="14"/>
  <c r="V172" i="14"/>
  <c r="G173" i="14"/>
  <c r="M173" i="14" s="1"/>
  <c r="I173" i="14"/>
  <c r="K173" i="14"/>
  <c r="O173" i="14"/>
  <c r="Q173" i="14"/>
  <c r="V173" i="14"/>
  <c r="G174" i="14"/>
  <c r="I174" i="14"/>
  <c r="K174" i="14"/>
  <c r="M174" i="14"/>
  <c r="O174" i="14"/>
  <c r="Q174" i="14"/>
  <c r="V174" i="14"/>
  <c r="G175" i="14"/>
  <c r="I175" i="14"/>
  <c r="K175" i="14"/>
  <c r="M175" i="14"/>
  <c r="O175" i="14"/>
  <c r="Q175" i="14"/>
  <c r="V175" i="14"/>
  <c r="G176" i="14"/>
  <c r="I176" i="14"/>
  <c r="K176" i="14"/>
  <c r="M176" i="14"/>
  <c r="O176" i="14"/>
  <c r="Q176" i="14"/>
  <c r="V176" i="14"/>
  <c r="G177" i="14"/>
  <c r="M177" i="14" s="1"/>
  <c r="I177" i="14"/>
  <c r="K177" i="14"/>
  <c r="O177" i="14"/>
  <c r="Q177" i="14"/>
  <c r="V177" i="14"/>
  <c r="G178" i="14"/>
  <c r="I178" i="14"/>
  <c r="K178" i="14"/>
  <c r="M178" i="14"/>
  <c r="O178" i="14"/>
  <c r="Q178" i="14"/>
  <c r="V178" i="14"/>
  <c r="G179" i="14"/>
  <c r="I179" i="14"/>
  <c r="K179" i="14"/>
  <c r="M179" i="14"/>
  <c r="O179" i="14"/>
  <c r="Q179" i="14"/>
  <c r="V179" i="14"/>
  <c r="G180" i="14"/>
  <c r="I180" i="14"/>
  <c r="K180" i="14"/>
  <c r="M180" i="14"/>
  <c r="O180" i="14"/>
  <c r="Q180" i="14"/>
  <c r="V180" i="14"/>
  <c r="G181" i="14"/>
  <c r="O181" i="14"/>
  <c r="G182" i="14"/>
  <c r="I182" i="14"/>
  <c r="I181" i="14" s="1"/>
  <c r="K182" i="14"/>
  <c r="K181" i="14" s="1"/>
  <c r="M182" i="14"/>
  <c r="M181" i="14" s="1"/>
  <c r="O182" i="14"/>
  <c r="Q182" i="14"/>
  <c r="Q181" i="14" s="1"/>
  <c r="V182" i="14"/>
  <c r="V181" i="14" s="1"/>
  <c r="G183" i="14"/>
  <c r="I183" i="14"/>
  <c r="K183" i="14"/>
  <c r="M183" i="14"/>
  <c r="O183" i="14"/>
  <c r="Q183" i="14"/>
  <c r="V183" i="14"/>
  <c r="G185" i="14"/>
  <c r="M185" i="14" s="1"/>
  <c r="M184" i="14" s="1"/>
  <c r="I185" i="14"/>
  <c r="I184" i="14" s="1"/>
  <c r="K185" i="14"/>
  <c r="K184" i="14" s="1"/>
  <c r="O185" i="14"/>
  <c r="O184" i="14" s="1"/>
  <c r="Q185" i="14"/>
  <c r="Q184" i="14" s="1"/>
  <c r="V185" i="14"/>
  <c r="V184" i="14" s="1"/>
  <c r="I187" i="14"/>
  <c r="Q187" i="14"/>
  <c r="G188" i="14"/>
  <c r="I188" i="14"/>
  <c r="K188" i="14"/>
  <c r="K187" i="14" s="1"/>
  <c r="M188" i="14"/>
  <c r="M187" i="14" s="1"/>
  <c r="O188" i="14"/>
  <c r="Q188" i="14"/>
  <c r="V188" i="14"/>
  <c r="V187" i="14" s="1"/>
  <c r="G190" i="14"/>
  <c r="G187" i="14" s="1"/>
  <c r="I190" i="14"/>
  <c r="K190" i="14"/>
  <c r="M190" i="14"/>
  <c r="O190" i="14"/>
  <c r="O187" i="14" s="1"/>
  <c r="Q190" i="14"/>
  <c r="V190" i="14"/>
  <c r="G192" i="14"/>
  <c r="O192" i="14"/>
  <c r="G193" i="14"/>
  <c r="M193" i="14" s="1"/>
  <c r="M192" i="14" s="1"/>
  <c r="I193" i="14"/>
  <c r="I192" i="14" s="1"/>
  <c r="K193" i="14"/>
  <c r="K192" i="14" s="1"/>
  <c r="O193" i="14"/>
  <c r="Q193" i="14"/>
  <c r="Q192" i="14" s="1"/>
  <c r="V193" i="14"/>
  <c r="V192" i="14" s="1"/>
  <c r="G196" i="14"/>
  <c r="G195" i="14" s="1"/>
  <c r="I196" i="14"/>
  <c r="K196" i="14"/>
  <c r="M196" i="14"/>
  <c r="O196" i="14"/>
  <c r="O195" i="14" s="1"/>
  <c r="Q196" i="14"/>
  <c r="V196" i="14"/>
  <c r="G198" i="14"/>
  <c r="M198" i="14" s="1"/>
  <c r="I198" i="14"/>
  <c r="I195" i="14" s="1"/>
  <c r="K198" i="14"/>
  <c r="O198" i="14"/>
  <c r="Q198" i="14"/>
  <c r="Q195" i="14" s="1"/>
  <c r="V198" i="14"/>
  <c r="G199" i="14"/>
  <c r="M199" i="14" s="1"/>
  <c r="I199" i="14"/>
  <c r="K199" i="14"/>
  <c r="O199" i="14"/>
  <c r="Q199" i="14"/>
  <c r="V199" i="14"/>
  <c r="G200" i="14"/>
  <c r="I200" i="14"/>
  <c r="K200" i="14"/>
  <c r="K195" i="14" s="1"/>
  <c r="M200" i="14"/>
  <c r="O200" i="14"/>
  <c r="Q200" i="14"/>
  <c r="V200" i="14"/>
  <c r="V195" i="14" s="1"/>
  <c r="G202" i="14"/>
  <c r="I202" i="14"/>
  <c r="K202" i="14"/>
  <c r="M202" i="14"/>
  <c r="O202" i="14"/>
  <c r="Q202" i="14"/>
  <c r="V202" i="14"/>
  <c r="G204" i="14"/>
  <c r="O204" i="14"/>
  <c r="G205" i="14"/>
  <c r="M205" i="14" s="1"/>
  <c r="M204" i="14" s="1"/>
  <c r="I205" i="14"/>
  <c r="I204" i="14" s="1"/>
  <c r="K205" i="14"/>
  <c r="K204" i="14" s="1"/>
  <c r="O205" i="14"/>
  <c r="Q205" i="14"/>
  <c r="Q204" i="14" s="1"/>
  <c r="V205" i="14"/>
  <c r="V204" i="14" s="1"/>
  <c r="G207" i="14"/>
  <c r="I207" i="14"/>
  <c r="K207" i="14"/>
  <c r="M207" i="14"/>
  <c r="O207" i="14"/>
  <c r="Q207" i="14"/>
  <c r="V207" i="14"/>
  <c r="AE210" i="14"/>
  <c r="G293" i="13"/>
  <c r="BA234" i="13"/>
  <c r="BA158" i="13"/>
  <c r="BA131" i="13"/>
  <c r="BA101" i="13"/>
  <c r="BA99" i="13"/>
  <c r="BA88" i="13"/>
  <c r="BA81" i="13"/>
  <c r="BA74" i="13"/>
  <c r="BA67" i="13"/>
  <c r="BA60" i="13"/>
  <c r="BA52" i="13"/>
  <c r="BA44" i="13"/>
  <c r="BA41" i="13"/>
  <c r="BA39" i="13"/>
  <c r="BA36" i="13"/>
  <c r="BA34" i="13"/>
  <c r="BA31" i="13"/>
  <c r="BA28" i="13"/>
  <c r="BA25" i="13"/>
  <c r="BA22" i="13"/>
  <c r="BA20" i="13"/>
  <c r="BA18" i="13"/>
  <c r="BA16" i="13"/>
  <c r="BA14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1" i="13"/>
  <c r="I11" i="13"/>
  <c r="K11" i="13"/>
  <c r="M11" i="13"/>
  <c r="O11" i="13"/>
  <c r="Q11" i="13"/>
  <c r="V11" i="13"/>
  <c r="G12" i="13"/>
  <c r="I12" i="13"/>
  <c r="K12" i="13"/>
  <c r="M12" i="13"/>
  <c r="O12" i="13"/>
  <c r="Q12" i="13"/>
  <c r="V12" i="13"/>
  <c r="G13" i="13"/>
  <c r="G8" i="13" s="1"/>
  <c r="I13" i="13"/>
  <c r="K13" i="13"/>
  <c r="O13" i="13"/>
  <c r="O8" i="13" s="1"/>
  <c r="Q13" i="13"/>
  <c r="V13" i="13"/>
  <c r="G15" i="13"/>
  <c r="I15" i="13"/>
  <c r="K15" i="13"/>
  <c r="M15" i="13"/>
  <c r="O15" i="13"/>
  <c r="Q15" i="13"/>
  <c r="V15" i="13"/>
  <c r="G17" i="13"/>
  <c r="I17" i="13"/>
  <c r="K17" i="13"/>
  <c r="M17" i="13"/>
  <c r="O17" i="13"/>
  <c r="Q17" i="13"/>
  <c r="V17" i="13"/>
  <c r="G19" i="13"/>
  <c r="I19" i="13"/>
  <c r="K19" i="13"/>
  <c r="M19" i="13"/>
  <c r="O19" i="13"/>
  <c r="Q19" i="13"/>
  <c r="V19" i="13"/>
  <c r="G21" i="13"/>
  <c r="M21" i="13" s="1"/>
  <c r="I21" i="13"/>
  <c r="K21" i="13"/>
  <c r="O21" i="13"/>
  <c r="Q21" i="13"/>
  <c r="V21" i="13"/>
  <c r="G24" i="13"/>
  <c r="I24" i="13"/>
  <c r="K24" i="13"/>
  <c r="M24" i="13"/>
  <c r="O24" i="13"/>
  <c r="Q24" i="13"/>
  <c r="V24" i="13"/>
  <c r="G27" i="13"/>
  <c r="I27" i="13"/>
  <c r="K27" i="13"/>
  <c r="M27" i="13"/>
  <c r="O27" i="13"/>
  <c r="Q27" i="13"/>
  <c r="V27" i="13"/>
  <c r="G30" i="13"/>
  <c r="I30" i="13"/>
  <c r="K30" i="13"/>
  <c r="M30" i="13"/>
  <c r="O30" i="13"/>
  <c r="Q30" i="13"/>
  <c r="V30" i="13"/>
  <c r="G33" i="13"/>
  <c r="M33" i="13" s="1"/>
  <c r="I33" i="13"/>
  <c r="K33" i="13"/>
  <c r="O33" i="13"/>
  <c r="Q33" i="13"/>
  <c r="V33" i="13"/>
  <c r="G35" i="13"/>
  <c r="I35" i="13"/>
  <c r="K35" i="13"/>
  <c r="M35" i="13"/>
  <c r="O35" i="13"/>
  <c r="Q35" i="13"/>
  <c r="V35" i="13"/>
  <c r="G38" i="13"/>
  <c r="I38" i="13"/>
  <c r="K38" i="13"/>
  <c r="M38" i="13"/>
  <c r="O38" i="13"/>
  <c r="Q38" i="13"/>
  <c r="V38" i="13"/>
  <c r="G40" i="13"/>
  <c r="I40" i="13"/>
  <c r="K40" i="13"/>
  <c r="M40" i="13"/>
  <c r="O40" i="13"/>
  <c r="Q40" i="13"/>
  <c r="V40" i="13"/>
  <c r="G43" i="13"/>
  <c r="M43" i="13" s="1"/>
  <c r="I43" i="13"/>
  <c r="K43" i="13"/>
  <c r="O43" i="13"/>
  <c r="Q43" i="13"/>
  <c r="V43" i="13"/>
  <c r="G51" i="13"/>
  <c r="I51" i="13"/>
  <c r="K51" i="13"/>
  <c r="M51" i="13"/>
  <c r="O51" i="13"/>
  <c r="Q51" i="13"/>
  <c r="V51" i="13"/>
  <c r="G59" i="13"/>
  <c r="M59" i="13" s="1"/>
  <c r="I59" i="13"/>
  <c r="K59" i="13"/>
  <c r="O59" i="13"/>
  <c r="Q59" i="13"/>
  <c r="V59" i="13"/>
  <c r="G66" i="13"/>
  <c r="I66" i="13"/>
  <c r="K66" i="13"/>
  <c r="M66" i="13"/>
  <c r="O66" i="13"/>
  <c r="Q66" i="13"/>
  <c r="V66" i="13"/>
  <c r="G73" i="13"/>
  <c r="M73" i="13" s="1"/>
  <c r="I73" i="13"/>
  <c r="K73" i="13"/>
  <c r="O73" i="13"/>
  <c r="Q73" i="13"/>
  <c r="V73" i="13"/>
  <c r="G80" i="13"/>
  <c r="I80" i="13"/>
  <c r="K80" i="13"/>
  <c r="M80" i="13"/>
  <c r="O80" i="13"/>
  <c r="Q80" i="13"/>
  <c r="V80" i="13"/>
  <c r="G87" i="13"/>
  <c r="M87" i="13" s="1"/>
  <c r="I87" i="13"/>
  <c r="K87" i="13"/>
  <c r="O87" i="13"/>
  <c r="Q87" i="13"/>
  <c r="V87" i="13"/>
  <c r="G94" i="13"/>
  <c r="I94" i="13"/>
  <c r="K94" i="13"/>
  <c r="M94" i="13"/>
  <c r="O94" i="13"/>
  <c r="Q94" i="13"/>
  <c r="V94" i="13"/>
  <c r="G96" i="13"/>
  <c r="M96" i="13" s="1"/>
  <c r="I96" i="13"/>
  <c r="K96" i="13"/>
  <c r="O96" i="13"/>
  <c r="Q96" i="13"/>
  <c r="V96" i="13"/>
  <c r="G98" i="13"/>
  <c r="I98" i="13"/>
  <c r="K98" i="13"/>
  <c r="M98" i="13"/>
  <c r="O98" i="13"/>
  <c r="Q98" i="13"/>
  <c r="V98" i="13"/>
  <c r="G100" i="13"/>
  <c r="M100" i="13" s="1"/>
  <c r="I100" i="13"/>
  <c r="K100" i="13"/>
  <c r="O100" i="13"/>
  <c r="Q100" i="13"/>
  <c r="V100" i="13"/>
  <c r="G102" i="13"/>
  <c r="I102" i="13"/>
  <c r="K102" i="13"/>
  <c r="M102" i="13"/>
  <c r="O102" i="13"/>
  <c r="Q102" i="13"/>
  <c r="V102" i="13"/>
  <c r="G105" i="13"/>
  <c r="M105" i="13" s="1"/>
  <c r="I105" i="13"/>
  <c r="K105" i="13"/>
  <c r="O105" i="13"/>
  <c r="Q105" i="13"/>
  <c r="V105" i="13"/>
  <c r="G108" i="13"/>
  <c r="I108" i="13"/>
  <c r="K108" i="13"/>
  <c r="M108" i="13"/>
  <c r="O108" i="13"/>
  <c r="Q108" i="13"/>
  <c r="V108" i="13"/>
  <c r="G111" i="13"/>
  <c r="M111" i="13" s="1"/>
  <c r="I111" i="13"/>
  <c r="K111" i="13"/>
  <c r="O111" i="13"/>
  <c r="Q111" i="13"/>
  <c r="V111" i="13"/>
  <c r="G114" i="13"/>
  <c r="I114" i="13"/>
  <c r="K114" i="13"/>
  <c r="M114" i="13"/>
  <c r="O114" i="13"/>
  <c r="Q114" i="13"/>
  <c r="V114" i="13"/>
  <c r="G115" i="13"/>
  <c r="M115" i="13" s="1"/>
  <c r="I115" i="13"/>
  <c r="K115" i="13"/>
  <c r="O115" i="13"/>
  <c r="Q115" i="13"/>
  <c r="V115" i="13"/>
  <c r="G130" i="13"/>
  <c r="I130" i="13"/>
  <c r="K130" i="13"/>
  <c r="M130" i="13"/>
  <c r="O130" i="13"/>
  <c r="Q130" i="13"/>
  <c r="V130" i="13"/>
  <c r="G134" i="13"/>
  <c r="M134" i="13" s="1"/>
  <c r="I134" i="13"/>
  <c r="K134" i="13"/>
  <c r="O134" i="13"/>
  <c r="Q134" i="13"/>
  <c r="V134" i="13"/>
  <c r="G135" i="13"/>
  <c r="I135" i="13"/>
  <c r="K135" i="13"/>
  <c r="M135" i="13"/>
  <c r="O135" i="13"/>
  <c r="Q135" i="13"/>
  <c r="V135" i="13"/>
  <c r="G136" i="13"/>
  <c r="M136" i="13" s="1"/>
  <c r="I136" i="13"/>
  <c r="K136" i="13"/>
  <c r="O136" i="13"/>
  <c r="Q136" i="13"/>
  <c r="V136" i="13"/>
  <c r="G137" i="13"/>
  <c r="I137" i="13"/>
  <c r="K137" i="13"/>
  <c r="M137" i="13"/>
  <c r="O137" i="13"/>
  <c r="Q137" i="13"/>
  <c r="V137" i="13"/>
  <c r="G138" i="13"/>
  <c r="M138" i="13" s="1"/>
  <c r="I138" i="13"/>
  <c r="K138" i="13"/>
  <c r="O138" i="13"/>
  <c r="Q138" i="13"/>
  <c r="V138" i="13"/>
  <c r="G139" i="13"/>
  <c r="I139" i="13"/>
  <c r="K139" i="13"/>
  <c r="M139" i="13"/>
  <c r="O139" i="13"/>
  <c r="Q139" i="13"/>
  <c r="V139" i="13"/>
  <c r="G140" i="13"/>
  <c r="M140" i="13" s="1"/>
  <c r="I140" i="13"/>
  <c r="K140" i="13"/>
  <c r="O140" i="13"/>
  <c r="Q140" i="13"/>
  <c r="V140" i="13"/>
  <c r="G145" i="13"/>
  <c r="I145" i="13"/>
  <c r="K145" i="13"/>
  <c r="M145" i="13"/>
  <c r="O145" i="13"/>
  <c r="Q145" i="13"/>
  <c r="V145" i="13"/>
  <c r="G146" i="13"/>
  <c r="M146" i="13" s="1"/>
  <c r="I146" i="13"/>
  <c r="K146" i="13"/>
  <c r="O146" i="13"/>
  <c r="Q146" i="13"/>
  <c r="V146" i="13"/>
  <c r="G151" i="13"/>
  <c r="I151" i="13"/>
  <c r="K151" i="13"/>
  <c r="M151" i="13"/>
  <c r="O151" i="13"/>
  <c r="Q151" i="13"/>
  <c r="V151" i="13"/>
  <c r="G154" i="13"/>
  <c r="M154" i="13" s="1"/>
  <c r="I154" i="13"/>
  <c r="K154" i="13"/>
  <c r="O154" i="13"/>
  <c r="Q154" i="13"/>
  <c r="V154" i="13"/>
  <c r="I156" i="13"/>
  <c r="Q156" i="13"/>
  <c r="G157" i="13"/>
  <c r="M157" i="13" s="1"/>
  <c r="I157" i="13"/>
  <c r="K157" i="13"/>
  <c r="K156" i="13" s="1"/>
  <c r="O157" i="13"/>
  <c r="Q157" i="13"/>
  <c r="V157" i="13"/>
  <c r="V156" i="13" s="1"/>
  <c r="G159" i="13"/>
  <c r="I159" i="13"/>
  <c r="K159" i="13"/>
  <c r="M159" i="13"/>
  <c r="O159" i="13"/>
  <c r="Q159" i="13"/>
  <c r="V159" i="13"/>
  <c r="G160" i="13"/>
  <c r="G156" i="13" s="1"/>
  <c r="I160" i="13"/>
  <c r="K160" i="13"/>
  <c r="O160" i="13"/>
  <c r="O156" i="13" s="1"/>
  <c r="Q160" i="13"/>
  <c r="V160" i="13"/>
  <c r="G162" i="13"/>
  <c r="I162" i="13"/>
  <c r="I161" i="13" s="1"/>
  <c r="K162" i="13"/>
  <c r="K161" i="13" s="1"/>
  <c r="M162" i="13"/>
  <c r="O162" i="13"/>
  <c r="Q162" i="13"/>
  <c r="Q161" i="13" s="1"/>
  <c r="V162" i="13"/>
  <c r="V161" i="13" s="1"/>
  <c r="G166" i="13"/>
  <c r="I166" i="13"/>
  <c r="K166" i="13"/>
  <c r="M166" i="13"/>
  <c r="O166" i="13"/>
  <c r="Q166" i="13"/>
  <c r="V166" i="13"/>
  <c r="G170" i="13"/>
  <c r="G161" i="13" s="1"/>
  <c r="I170" i="13"/>
  <c r="K170" i="13"/>
  <c r="M170" i="13"/>
  <c r="O170" i="13"/>
  <c r="O161" i="13" s="1"/>
  <c r="Q170" i="13"/>
  <c r="V170" i="13"/>
  <c r="G171" i="13"/>
  <c r="M171" i="13" s="1"/>
  <c r="I171" i="13"/>
  <c r="K171" i="13"/>
  <c r="O171" i="13"/>
  <c r="Q171" i="13"/>
  <c r="V171" i="13"/>
  <c r="G172" i="13"/>
  <c r="I172" i="13"/>
  <c r="K172" i="13"/>
  <c r="M172" i="13"/>
  <c r="O172" i="13"/>
  <c r="Q172" i="13"/>
  <c r="V172" i="13"/>
  <c r="G173" i="13"/>
  <c r="I173" i="13"/>
  <c r="K173" i="13"/>
  <c r="M173" i="13"/>
  <c r="O173" i="13"/>
  <c r="Q173" i="13"/>
  <c r="V173" i="13"/>
  <c r="G174" i="13"/>
  <c r="I174" i="13"/>
  <c r="K174" i="13"/>
  <c r="M174" i="13"/>
  <c r="O174" i="13"/>
  <c r="Q174" i="13"/>
  <c r="V174" i="13"/>
  <c r="G175" i="13"/>
  <c r="M175" i="13" s="1"/>
  <c r="I175" i="13"/>
  <c r="K175" i="13"/>
  <c r="O175" i="13"/>
  <c r="Q175" i="13"/>
  <c r="V175" i="13"/>
  <c r="G176" i="13"/>
  <c r="I176" i="13"/>
  <c r="K176" i="13"/>
  <c r="M176" i="13"/>
  <c r="O176" i="13"/>
  <c r="Q176" i="13"/>
  <c r="V176" i="13"/>
  <c r="G177" i="13"/>
  <c r="I177" i="13"/>
  <c r="K177" i="13"/>
  <c r="M177" i="13"/>
  <c r="O177" i="13"/>
  <c r="Q177" i="13"/>
  <c r="V177" i="13"/>
  <c r="G178" i="13"/>
  <c r="I178" i="13"/>
  <c r="K178" i="13"/>
  <c r="M178" i="13"/>
  <c r="O178" i="13"/>
  <c r="Q178" i="13"/>
  <c r="V178" i="13"/>
  <c r="G183" i="13"/>
  <c r="I183" i="13"/>
  <c r="I182" i="13" s="1"/>
  <c r="K183" i="13"/>
  <c r="K182" i="13" s="1"/>
  <c r="M183" i="13"/>
  <c r="M182" i="13" s="1"/>
  <c r="O183" i="13"/>
  <c r="Q183" i="13"/>
  <c r="Q182" i="13" s="1"/>
  <c r="V183" i="13"/>
  <c r="V182" i="13" s="1"/>
  <c r="G190" i="13"/>
  <c r="I190" i="13"/>
  <c r="K190" i="13"/>
  <c r="M190" i="13"/>
  <c r="O190" i="13"/>
  <c r="Q190" i="13"/>
  <c r="V190" i="13"/>
  <c r="G191" i="13"/>
  <c r="I191" i="13"/>
  <c r="K191" i="13"/>
  <c r="M191" i="13"/>
  <c r="O191" i="13"/>
  <c r="Q191" i="13"/>
  <c r="V191" i="13"/>
  <c r="G198" i="13"/>
  <c r="M198" i="13" s="1"/>
  <c r="I198" i="13"/>
  <c r="K198" i="13"/>
  <c r="O198" i="13"/>
  <c r="O182" i="13" s="1"/>
  <c r="Q198" i="13"/>
  <c r="V198" i="13"/>
  <c r="G202" i="13"/>
  <c r="I202" i="13"/>
  <c r="K202" i="13"/>
  <c r="M202" i="13"/>
  <c r="O202" i="13"/>
  <c r="Q202" i="13"/>
  <c r="V202" i="13"/>
  <c r="G203" i="13"/>
  <c r="I203" i="13"/>
  <c r="K203" i="13"/>
  <c r="M203" i="13"/>
  <c r="O203" i="13"/>
  <c r="Q203" i="13"/>
  <c r="V203" i="13"/>
  <c r="G204" i="13"/>
  <c r="I204" i="13"/>
  <c r="K204" i="13"/>
  <c r="M204" i="13"/>
  <c r="O204" i="13"/>
  <c r="Q204" i="13"/>
  <c r="V204" i="13"/>
  <c r="G205" i="13"/>
  <c r="O205" i="13"/>
  <c r="G206" i="13"/>
  <c r="I206" i="13"/>
  <c r="I205" i="13" s="1"/>
  <c r="K206" i="13"/>
  <c r="K205" i="13" s="1"/>
  <c r="M206" i="13"/>
  <c r="M205" i="13" s="1"/>
  <c r="O206" i="13"/>
  <c r="Q206" i="13"/>
  <c r="Q205" i="13" s="1"/>
  <c r="V206" i="13"/>
  <c r="V205" i="13" s="1"/>
  <c r="G207" i="13"/>
  <c r="I207" i="13"/>
  <c r="K207" i="13"/>
  <c r="M207" i="13"/>
  <c r="O207" i="13"/>
  <c r="Q207" i="13"/>
  <c r="V207" i="13"/>
  <c r="G209" i="13"/>
  <c r="I209" i="13"/>
  <c r="K209" i="13"/>
  <c r="M209" i="13"/>
  <c r="O209" i="13"/>
  <c r="Q209" i="13"/>
  <c r="V209" i="13"/>
  <c r="G211" i="13"/>
  <c r="O211" i="13"/>
  <c r="G212" i="13"/>
  <c r="M212" i="13" s="1"/>
  <c r="M211" i="13" s="1"/>
  <c r="I212" i="13"/>
  <c r="I211" i="13" s="1"/>
  <c r="K212" i="13"/>
  <c r="K211" i="13" s="1"/>
  <c r="O212" i="13"/>
  <c r="Q212" i="13"/>
  <c r="Q211" i="13" s="1"/>
  <c r="V212" i="13"/>
  <c r="V211" i="13" s="1"/>
  <c r="G216" i="13"/>
  <c r="I216" i="13"/>
  <c r="K216" i="13"/>
  <c r="M216" i="13"/>
  <c r="O216" i="13"/>
  <c r="Q216" i="13"/>
  <c r="V216" i="13"/>
  <c r="G221" i="13"/>
  <c r="G220" i="13" s="1"/>
  <c r="I221" i="13"/>
  <c r="I220" i="13" s="1"/>
  <c r="K221" i="13"/>
  <c r="K220" i="13" s="1"/>
  <c r="O221" i="13"/>
  <c r="O220" i="13" s="1"/>
  <c r="Q221" i="13"/>
  <c r="Q220" i="13" s="1"/>
  <c r="V221" i="13"/>
  <c r="V220" i="13" s="1"/>
  <c r="G223" i="13"/>
  <c r="M223" i="13" s="1"/>
  <c r="I223" i="13"/>
  <c r="K223" i="13"/>
  <c r="O223" i="13"/>
  <c r="Q223" i="13"/>
  <c r="V223" i="13"/>
  <c r="G225" i="13"/>
  <c r="I225" i="13"/>
  <c r="K225" i="13"/>
  <c r="M225" i="13"/>
  <c r="O225" i="13"/>
  <c r="Q225" i="13"/>
  <c r="V225" i="13"/>
  <c r="G227" i="13"/>
  <c r="I227" i="13"/>
  <c r="K227" i="13"/>
  <c r="M227" i="13"/>
  <c r="O227" i="13"/>
  <c r="Q227" i="13"/>
  <c r="V227" i="13"/>
  <c r="G228" i="13"/>
  <c r="M228" i="13" s="1"/>
  <c r="I228" i="13"/>
  <c r="K228" i="13"/>
  <c r="O228" i="13"/>
  <c r="Q228" i="13"/>
  <c r="V228" i="13"/>
  <c r="G229" i="13"/>
  <c r="M229" i="13" s="1"/>
  <c r="I229" i="13"/>
  <c r="K229" i="13"/>
  <c r="O229" i="13"/>
  <c r="Q229" i="13"/>
  <c r="V229" i="13"/>
  <c r="G231" i="13"/>
  <c r="I231" i="13"/>
  <c r="K231" i="13"/>
  <c r="M231" i="13"/>
  <c r="O231" i="13"/>
  <c r="Q231" i="13"/>
  <c r="V231" i="13"/>
  <c r="G233" i="13"/>
  <c r="I233" i="13"/>
  <c r="K233" i="13"/>
  <c r="M233" i="13"/>
  <c r="O233" i="13"/>
  <c r="Q233" i="13"/>
  <c r="V233" i="13"/>
  <c r="G235" i="13"/>
  <c r="M235" i="13" s="1"/>
  <c r="I235" i="13"/>
  <c r="K235" i="13"/>
  <c r="O235" i="13"/>
  <c r="Q235" i="13"/>
  <c r="V235" i="13"/>
  <c r="G236" i="13"/>
  <c r="I236" i="13"/>
  <c r="K236" i="13"/>
  <c r="M236" i="13"/>
  <c r="O236" i="13"/>
  <c r="Q236" i="13"/>
  <c r="V236" i="13"/>
  <c r="G237" i="13"/>
  <c r="I237" i="13"/>
  <c r="K237" i="13"/>
  <c r="M237" i="13"/>
  <c r="O237" i="13"/>
  <c r="Q237" i="13"/>
  <c r="V237" i="13"/>
  <c r="G238" i="13"/>
  <c r="I238" i="13"/>
  <c r="K238" i="13"/>
  <c r="M238" i="13"/>
  <c r="O238" i="13"/>
  <c r="Q238" i="13"/>
  <c r="V238" i="13"/>
  <c r="G240" i="13"/>
  <c r="M240" i="13" s="1"/>
  <c r="I240" i="13"/>
  <c r="K240" i="13"/>
  <c r="O240" i="13"/>
  <c r="Q240" i="13"/>
  <c r="V240" i="13"/>
  <c r="G242" i="13"/>
  <c r="I242" i="13"/>
  <c r="K242" i="13"/>
  <c r="M242" i="13"/>
  <c r="O242" i="13"/>
  <c r="Q242" i="13"/>
  <c r="V242" i="13"/>
  <c r="G243" i="13"/>
  <c r="I243" i="13"/>
  <c r="K243" i="13"/>
  <c r="M243" i="13"/>
  <c r="O243" i="13"/>
  <c r="Q243" i="13"/>
  <c r="V243" i="13"/>
  <c r="G244" i="13"/>
  <c r="I244" i="13"/>
  <c r="K244" i="13"/>
  <c r="M244" i="13"/>
  <c r="O244" i="13"/>
  <c r="Q244" i="13"/>
  <c r="V244" i="13"/>
  <c r="G245" i="13"/>
  <c r="M245" i="13" s="1"/>
  <c r="I245" i="13"/>
  <c r="K245" i="13"/>
  <c r="O245" i="13"/>
  <c r="Q245" i="13"/>
  <c r="V245" i="13"/>
  <c r="G246" i="13"/>
  <c r="I246" i="13"/>
  <c r="K246" i="13"/>
  <c r="M246" i="13"/>
  <c r="O246" i="13"/>
  <c r="Q246" i="13"/>
  <c r="V246" i="13"/>
  <c r="G247" i="13"/>
  <c r="I247" i="13"/>
  <c r="K247" i="13"/>
  <c r="M247" i="13"/>
  <c r="O247" i="13"/>
  <c r="Q247" i="13"/>
  <c r="V247" i="13"/>
  <c r="G248" i="13"/>
  <c r="I248" i="13"/>
  <c r="K248" i="13"/>
  <c r="M248" i="13"/>
  <c r="O248" i="13"/>
  <c r="Q248" i="13"/>
  <c r="V248" i="13"/>
  <c r="G249" i="13"/>
  <c r="M249" i="13" s="1"/>
  <c r="I249" i="13"/>
  <c r="K249" i="13"/>
  <c r="O249" i="13"/>
  <c r="Q249" i="13"/>
  <c r="V249" i="13"/>
  <c r="G250" i="13"/>
  <c r="I250" i="13"/>
  <c r="K250" i="13"/>
  <c r="M250" i="13"/>
  <c r="O250" i="13"/>
  <c r="Q250" i="13"/>
  <c r="V250" i="13"/>
  <c r="G251" i="13"/>
  <c r="I251" i="13"/>
  <c r="K251" i="13"/>
  <c r="M251" i="13"/>
  <c r="O251" i="13"/>
  <c r="Q251" i="13"/>
  <c r="V251" i="13"/>
  <c r="G252" i="13"/>
  <c r="I252" i="13"/>
  <c r="K252" i="13"/>
  <c r="M252" i="13"/>
  <c r="O252" i="13"/>
  <c r="Q252" i="13"/>
  <c r="V252" i="13"/>
  <c r="G253" i="13"/>
  <c r="M253" i="13" s="1"/>
  <c r="I253" i="13"/>
  <c r="K253" i="13"/>
  <c r="O253" i="13"/>
  <c r="Q253" i="13"/>
  <c r="V253" i="13"/>
  <c r="I254" i="13"/>
  <c r="Q254" i="13"/>
  <c r="G255" i="13"/>
  <c r="I255" i="13"/>
  <c r="K255" i="13"/>
  <c r="K254" i="13" s="1"/>
  <c r="M255" i="13"/>
  <c r="M254" i="13" s="1"/>
  <c r="O255" i="13"/>
  <c r="Q255" i="13"/>
  <c r="V255" i="13"/>
  <c r="V254" i="13" s="1"/>
  <c r="G256" i="13"/>
  <c r="G254" i="13" s="1"/>
  <c r="I256" i="13"/>
  <c r="K256" i="13"/>
  <c r="M256" i="13"/>
  <c r="O256" i="13"/>
  <c r="O254" i="13" s="1"/>
  <c r="Q256" i="13"/>
  <c r="V256" i="13"/>
  <c r="G257" i="13"/>
  <c r="O257" i="13"/>
  <c r="G258" i="13"/>
  <c r="M258" i="13" s="1"/>
  <c r="M257" i="13" s="1"/>
  <c r="I258" i="13"/>
  <c r="I257" i="13" s="1"/>
  <c r="K258" i="13"/>
  <c r="K257" i="13" s="1"/>
  <c r="O258" i="13"/>
  <c r="Q258" i="13"/>
  <c r="Q257" i="13" s="1"/>
  <c r="V258" i="13"/>
  <c r="V257" i="13" s="1"/>
  <c r="G262" i="13"/>
  <c r="I262" i="13"/>
  <c r="K262" i="13"/>
  <c r="M262" i="13"/>
  <c r="O262" i="13"/>
  <c r="Q262" i="13"/>
  <c r="V262" i="13"/>
  <c r="G264" i="13"/>
  <c r="G263" i="13" s="1"/>
  <c r="I264" i="13"/>
  <c r="I263" i="13" s="1"/>
  <c r="K264" i="13"/>
  <c r="O264" i="13"/>
  <c r="O263" i="13" s="1"/>
  <c r="Q264" i="13"/>
  <c r="Q263" i="13" s="1"/>
  <c r="V264" i="13"/>
  <c r="G266" i="13"/>
  <c r="M266" i="13" s="1"/>
  <c r="I266" i="13"/>
  <c r="K266" i="13"/>
  <c r="K263" i="13" s="1"/>
  <c r="O266" i="13"/>
  <c r="Q266" i="13"/>
  <c r="V266" i="13"/>
  <c r="V263" i="13" s="1"/>
  <c r="K267" i="13"/>
  <c r="V267" i="13"/>
  <c r="G268" i="13"/>
  <c r="G267" i="13" s="1"/>
  <c r="I268" i="13"/>
  <c r="I267" i="13" s="1"/>
  <c r="K268" i="13"/>
  <c r="M268" i="13"/>
  <c r="M267" i="13" s="1"/>
  <c r="O268" i="13"/>
  <c r="O267" i="13" s="1"/>
  <c r="Q268" i="13"/>
  <c r="Q267" i="13" s="1"/>
  <c r="V268" i="13"/>
  <c r="G273" i="13"/>
  <c r="O273" i="13"/>
  <c r="G274" i="13"/>
  <c r="M274" i="13" s="1"/>
  <c r="M273" i="13" s="1"/>
  <c r="I274" i="13"/>
  <c r="I273" i="13" s="1"/>
  <c r="K274" i="13"/>
  <c r="K273" i="13" s="1"/>
  <c r="O274" i="13"/>
  <c r="Q274" i="13"/>
  <c r="Q273" i="13" s="1"/>
  <c r="V274" i="13"/>
  <c r="V273" i="13" s="1"/>
  <c r="G276" i="13"/>
  <c r="I276" i="13"/>
  <c r="K276" i="13"/>
  <c r="M276" i="13"/>
  <c r="O276" i="13"/>
  <c r="Q276" i="13"/>
  <c r="V276" i="13"/>
  <c r="G278" i="13"/>
  <c r="I278" i="13"/>
  <c r="K278" i="13"/>
  <c r="M278" i="13"/>
  <c r="O278" i="13"/>
  <c r="Q278" i="13"/>
  <c r="V278" i="13"/>
  <c r="G280" i="13"/>
  <c r="G281" i="13"/>
  <c r="M281" i="13" s="1"/>
  <c r="I281" i="13"/>
  <c r="I280" i="13" s="1"/>
  <c r="K281" i="13"/>
  <c r="K280" i="13" s="1"/>
  <c r="O281" i="13"/>
  <c r="Q281" i="13"/>
  <c r="Q280" i="13" s="1"/>
  <c r="V281" i="13"/>
  <c r="V280" i="13" s="1"/>
  <c r="G283" i="13"/>
  <c r="I283" i="13"/>
  <c r="K283" i="13"/>
  <c r="M283" i="13"/>
  <c r="O283" i="13"/>
  <c r="Q283" i="13"/>
  <c r="V283" i="13"/>
  <c r="G284" i="13"/>
  <c r="I284" i="13"/>
  <c r="K284" i="13"/>
  <c r="M284" i="13"/>
  <c r="O284" i="13"/>
  <c r="Q284" i="13"/>
  <c r="V284" i="13"/>
  <c r="G285" i="13"/>
  <c r="M285" i="13" s="1"/>
  <c r="I285" i="13"/>
  <c r="K285" i="13"/>
  <c r="O285" i="13"/>
  <c r="O280" i="13" s="1"/>
  <c r="Q285" i="13"/>
  <c r="V285" i="13"/>
  <c r="G287" i="13"/>
  <c r="I287" i="13"/>
  <c r="K287" i="13"/>
  <c r="M287" i="13"/>
  <c r="O287" i="13"/>
  <c r="Q287" i="13"/>
  <c r="V287" i="13"/>
  <c r="K289" i="13"/>
  <c r="V289" i="13"/>
  <c r="G290" i="13"/>
  <c r="G289" i="13" s="1"/>
  <c r="I290" i="13"/>
  <c r="I289" i="13" s="1"/>
  <c r="K290" i="13"/>
  <c r="M290" i="13"/>
  <c r="M289" i="13" s="1"/>
  <c r="O290" i="13"/>
  <c r="O289" i="13" s="1"/>
  <c r="Q290" i="13"/>
  <c r="Q289" i="13" s="1"/>
  <c r="V290" i="13"/>
  <c r="AE293" i="13"/>
  <c r="AF293" i="13"/>
  <c r="G9" i="12"/>
  <c r="M9" i="12" s="1"/>
  <c r="I9" i="12"/>
  <c r="I8" i="12" s="1"/>
  <c r="K9" i="12"/>
  <c r="K8" i="12" s="1"/>
  <c r="O9" i="12"/>
  <c r="Q9" i="12"/>
  <c r="Q8" i="12" s="1"/>
  <c r="V9" i="12"/>
  <c r="V8" i="12" s="1"/>
  <c r="G10" i="12"/>
  <c r="I10" i="12"/>
  <c r="K10" i="12"/>
  <c r="M10" i="12"/>
  <c r="O10" i="12"/>
  <c r="Q10" i="12"/>
  <c r="V10" i="12"/>
  <c r="G11" i="12"/>
  <c r="I11" i="12"/>
  <c r="K11" i="12"/>
  <c r="M11" i="12"/>
  <c r="O11" i="12"/>
  <c r="Q11" i="12"/>
  <c r="V11" i="12"/>
  <c r="G12" i="12"/>
  <c r="G8" i="12" s="1"/>
  <c r="I12" i="12"/>
  <c r="K12" i="12"/>
  <c r="O12" i="12"/>
  <c r="O8" i="12" s="1"/>
  <c r="Q12" i="12"/>
  <c r="V12" i="12"/>
  <c r="G13" i="12"/>
  <c r="M13" i="12" s="1"/>
  <c r="I13" i="12"/>
  <c r="K13" i="12"/>
  <c r="O13" i="12"/>
  <c r="Q13" i="12"/>
  <c r="V13" i="12"/>
  <c r="G14" i="12"/>
  <c r="I14" i="12"/>
  <c r="K14" i="12"/>
  <c r="M14" i="12"/>
  <c r="O14" i="12"/>
  <c r="Q14" i="12"/>
  <c r="V14" i="12"/>
  <c r="G15" i="12"/>
  <c r="I15" i="12"/>
  <c r="K15" i="12"/>
  <c r="M15" i="12"/>
  <c r="O15" i="12"/>
  <c r="Q15" i="12"/>
  <c r="V15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I18" i="12"/>
  <c r="K18" i="12"/>
  <c r="M18" i="12"/>
  <c r="O18" i="12"/>
  <c r="Q18" i="12"/>
  <c r="V18" i="12"/>
  <c r="G19" i="12"/>
  <c r="I19" i="12"/>
  <c r="K19" i="12"/>
  <c r="M19" i="12"/>
  <c r="O19" i="12"/>
  <c r="Q19" i="12"/>
  <c r="V19" i="12"/>
  <c r="G20" i="12"/>
  <c r="M20" i="12" s="1"/>
  <c r="I20" i="12"/>
  <c r="K20" i="12"/>
  <c r="O20" i="12"/>
  <c r="Q20" i="12"/>
  <c r="V20" i="12"/>
  <c r="G21" i="12"/>
  <c r="M21" i="12" s="1"/>
  <c r="I21" i="12"/>
  <c r="K21" i="12"/>
  <c r="O21" i="12"/>
  <c r="Q21" i="12"/>
  <c r="V21" i="12"/>
  <c r="G22" i="12"/>
  <c r="I22" i="12"/>
  <c r="K22" i="12"/>
  <c r="M22" i="12"/>
  <c r="O22" i="12"/>
  <c r="Q22" i="12"/>
  <c r="V22" i="12"/>
  <c r="G24" i="12"/>
  <c r="I24" i="12"/>
  <c r="I23" i="12" s="1"/>
  <c r="K24" i="12"/>
  <c r="K23" i="12" s="1"/>
  <c r="O24" i="12"/>
  <c r="O23" i="12" s="1"/>
  <c r="Q24" i="12"/>
  <c r="Q23" i="12" s="1"/>
  <c r="V24" i="12"/>
  <c r="V23" i="12" s="1"/>
  <c r="G25" i="12"/>
  <c r="M25" i="12" s="1"/>
  <c r="I25" i="12"/>
  <c r="K25" i="12"/>
  <c r="O25" i="12"/>
  <c r="Q25" i="12"/>
  <c r="V25" i="12"/>
  <c r="G26" i="12"/>
  <c r="I26" i="12"/>
  <c r="K26" i="12"/>
  <c r="M26" i="12"/>
  <c r="O26" i="12"/>
  <c r="Q26" i="12"/>
  <c r="V26" i="12"/>
  <c r="G27" i="12"/>
  <c r="M27" i="12" s="1"/>
  <c r="I27" i="12"/>
  <c r="K27" i="12"/>
  <c r="O27" i="12"/>
  <c r="Q27" i="12"/>
  <c r="V27" i="12"/>
  <c r="G28" i="12"/>
  <c r="M28" i="12" s="1"/>
  <c r="I28" i="12"/>
  <c r="K28" i="12"/>
  <c r="O28" i="12"/>
  <c r="Q28" i="12"/>
  <c r="V28" i="12"/>
  <c r="G29" i="12"/>
  <c r="M29" i="12" s="1"/>
  <c r="I29" i="12"/>
  <c r="K29" i="12"/>
  <c r="O29" i="12"/>
  <c r="Q29" i="12"/>
  <c r="V29" i="12"/>
  <c r="G30" i="12"/>
  <c r="I30" i="12"/>
  <c r="K30" i="12"/>
  <c r="M30" i="12"/>
  <c r="O30" i="12"/>
  <c r="Q30" i="12"/>
  <c r="V30" i="12"/>
  <c r="G31" i="12"/>
  <c r="AF40" i="12" s="1"/>
  <c r="G41" i="1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3" i="12"/>
  <c r="I33" i="12"/>
  <c r="K33" i="12"/>
  <c r="M33" i="12"/>
  <c r="O33" i="12"/>
  <c r="Q33" i="12"/>
  <c r="V33" i="12"/>
  <c r="G34" i="12"/>
  <c r="I34" i="12"/>
  <c r="K34" i="12"/>
  <c r="M34" i="12"/>
  <c r="O34" i="12"/>
  <c r="Q34" i="12"/>
  <c r="V34" i="12"/>
  <c r="G35" i="12"/>
  <c r="M35" i="12" s="1"/>
  <c r="I35" i="12"/>
  <c r="K35" i="12"/>
  <c r="O35" i="12"/>
  <c r="Q35" i="12"/>
  <c r="V35" i="12"/>
  <c r="G36" i="12"/>
  <c r="M36" i="12" s="1"/>
  <c r="I36" i="12"/>
  <c r="K36" i="12"/>
  <c r="O36" i="12"/>
  <c r="Q36" i="12"/>
  <c r="V36" i="12"/>
  <c r="G37" i="12"/>
  <c r="I37" i="12"/>
  <c r="K37" i="12"/>
  <c r="M37" i="12"/>
  <c r="O37" i="12"/>
  <c r="Q37" i="12"/>
  <c r="V37" i="12"/>
  <c r="G38" i="12"/>
  <c r="I38" i="12"/>
  <c r="K38" i="12"/>
  <c r="M38" i="12"/>
  <c r="O38" i="12"/>
  <c r="Q38" i="12"/>
  <c r="V38" i="12"/>
  <c r="AE40" i="12"/>
  <c r="F41" i="1" s="1"/>
  <c r="I41" i="1" s="1"/>
  <c r="I19" i="1"/>
  <c r="I18" i="1"/>
  <c r="I17" i="1"/>
  <c r="I16" i="1"/>
  <c r="H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G23" i="12" l="1"/>
  <c r="I96" i="1" s="1"/>
  <c r="I97" i="1" s="1"/>
  <c r="F40" i="1"/>
  <c r="I40" i="1" s="1"/>
  <c r="G40" i="1"/>
  <c r="F39" i="1"/>
  <c r="G39" i="1"/>
  <c r="G56" i="1" s="1"/>
  <c r="G25" i="1" s="1"/>
  <c r="M102" i="21"/>
  <c r="G153" i="21"/>
  <c r="M151" i="21"/>
  <c r="M148" i="21" s="1"/>
  <c r="M144" i="21"/>
  <c r="M139" i="21" s="1"/>
  <c r="M135" i="21"/>
  <c r="M131" i="21" s="1"/>
  <c r="G102" i="21"/>
  <c r="M100" i="21"/>
  <c r="M97" i="21" s="1"/>
  <c r="M91" i="21"/>
  <c r="M87" i="21" s="1"/>
  <c r="M13" i="21"/>
  <c r="M8" i="21" s="1"/>
  <c r="AF157" i="21"/>
  <c r="M8" i="20"/>
  <c r="M183" i="20"/>
  <c r="M134" i="20"/>
  <c r="M193" i="20"/>
  <c r="M192" i="20" s="1"/>
  <c r="G183" i="20"/>
  <c r="M181" i="20"/>
  <c r="M180" i="20" s="1"/>
  <c r="G178" i="20"/>
  <c r="M177" i="20"/>
  <c r="M175" i="20" s="1"/>
  <c r="G134" i="20"/>
  <c r="M132" i="20"/>
  <c r="M129" i="20" s="1"/>
  <c r="M127" i="20"/>
  <c r="M119" i="20" s="1"/>
  <c r="M114" i="20"/>
  <c r="M113" i="20" s="1"/>
  <c r="G8" i="20"/>
  <c r="AF126" i="19"/>
  <c r="M123" i="19"/>
  <c r="M122" i="19" s="1"/>
  <c r="M111" i="19"/>
  <c r="M110" i="19" s="1"/>
  <c r="M103" i="19"/>
  <c r="M102" i="19" s="1"/>
  <c r="M88" i="19"/>
  <c r="M82" i="19" s="1"/>
  <c r="M13" i="19"/>
  <c r="M8" i="19" s="1"/>
  <c r="M113" i="18"/>
  <c r="M82" i="18"/>
  <c r="M131" i="18"/>
  <c r="M130" i="18" s="1"/>
  <c r="M125" i="18"/>
  <c r="M121" i="18" s="1"/>
  <c r="M120" i="18"/>
  <c r="M119" i="18" s="1"/>
  <c r="M116" i="18"/>
  <c r="M88" i="18"/>
  <c r="M13" i="18"/>
  <c r="M8" i="18" s="1"/>
  <c r="M187" i="17"/>
  <c r="M163" i="17"/>
  <c r="M110" i="17"/>
  <c r="M91" i="17"/>
  <c r="M8" i="17"/>
  <c r="M175" i="17"/>
  <c r="AF192" i="17"/>
  <c r="G175" i="17"/>
  <c r="G163" i="17"/>
  <c r="G110" i="17"/>
  <c r="G91" i="17"/>
  <c r="G8" i="17"/>
  <c r="M171" i="17"/>
  <c r="M169" i="17" s="1"/>
  <c r="M87" i="17"/>
  <c r="M84" i="17" s="1"/>
  <c r="M152" i="16"/>
  <c r="M145" i="16"/>
  <c r="G170" i="16"/>
  <c r="M162" i="16"/>
  <c r="M161" i="16" s="1"/>
  <c r="G158" i="16"/>
  <c r="G152" i="16"/>
  <c r="M151" i="16"/>
  <c r="M150" i="16" s="1"/>
  <c r="M112" i="16"/>
  <c r="M111" i="16" s="1"/>
  <c r="M105" i="16"/>
  <c r="M104" i="16" s="1"/>
  <c r="M99" i="16"/>
  <c r="M95" i="16" s="1"/>
  <c r="M93" i="16"/>
  <c r="M91" i="16" s="1"/>
  <c r="M13" i="16"/>
  <c r="M8" i="16" s="1"/>
  <c r="M164" i="15"/>
  <c r="M129" i="15"/>
  <c r="M122" i="15"/>
  <c r="G159" i="15"/>
  <c r="M110" i="15"/>
  <c r="M106" i="15" s="1"/>
  <c r="M104" i="15"/>
  <c r="M102" i="15" s="1"/>
  <c r="M18" i="15"/>
  <c r="M8" i="15" s="1"/>
  <c r="G129" i="15"/>
  <c r="AF186" i="15"/>
  <c r="M176" i="15"/>
  <c r="M173" i="15" s="1"/>
  <c r="M146" i="14"/>
  <c r="M195" i="14"/>
  <c r="M122" i="14"/>
  <c r="M141" i="14"/>
  <c r="M8" i="14"/>
  <c r="AF210" i="14"/>
  <c r="G184" i="14"/>
  <c r="G146" i="14"/>
  <c r="G122" i="14"/>
  <c r="G8" i="14"/>
  <c r="M280" i="13"/>
  <c r="M161" i="13"/>
  <c r="G182" i="13"/>
  <c r="M160" i="13"/>
  <c r="M156" i="13" s="1"/>
  <c r="M13" i="13"/>
  <c r="M8" i="13" s="1"/>
  <c r="M264" i="13"/>
  <c r="M263" i="13" s="1"/>
  <c r="M221" i="13"/>
  <c r="M220" i="13" s="1"/>
  <c r="M31" i="12"/>
  <c r="M24" i="12"/>
  <c r="M23" i="12" s="1"/>
  <c r="M12" i="12"/>
  <c r="M8" i="12" s="1"/>
  <c r="J28" i="1"/>
  <c r="J26" i="1"/>
  <c r="G38" i="1"/>
  <c r="F38" i="1"/>
  <c r="J23" i="1"/>
  <c r="J24" i="1"/>
  <c r="J25" i="1"/>
  <c r="J27" i="1"/>
  <c r="E24" i="1"/>
  <c r="G24" i="1"/>
  <c r="E26" i="1"/>
  <c r="G26" i="1"/>
  <c r="J96" i="1" l="1"/>
  <c r="J91" i="1"/>
  <c r="J81" i="1"/>
  <c r="J89" i="1"/>
  <c r="J92" i="1"/>
  <c r="J88" i="1"/>
  <c r="J86" i="1"/>
  <c r="J83" i="1"/>
  <c r="J93" i="1"/>
  <c r="J85" i="1"/>
  <c r="J87" i="1"/>
  <c r="J90" i="1"/>
  <c r="J79" i="1"/>
  <c r="J82" i="1"/>
  <c r="J84" i="1"/>
  <c r="J80" i="1"/>
  <c r="J95" i="1"/>
  <c r="I20" i="1"/>
  <c r="I21" i="1" s="1"/>
  <c r="G40" i="12"/>
  <c r="J94" i="1"/>
  <c r="J97" i="1" s="1"/>
  <c r="F56" i="1"/>
  <c r="G23" i="1" s="1"/>
  <c r="A27" i="1" s="1"/>
  <c r="A28" i="1" s="1"/>
  <c r="I39" i="1"/>
  <c r="I56" i="1" s="1"/>
  <c r="G28" i="1" l="1"/>
  <c r="G27" i="1" s="1"/>
  <c r="G29" i="1" s="1"/>
  <c r="J44" i="1"/>
  <c r="J49" i="1"/>
  <c r="J39" i="1"/>
  <c r="J56" i="1" s="1"/>
  <c r="J50" i="1"/>
  <c r="J55" i="1"/>
  <c r="J53" i="1"/>
  <c r="J45" i="1"/>
  <c r="J46" i="1"/>
  <c r="J48" i="1"/>
  <c r="J51" i="1"/>
  <c r="J43" i="1"/>
  <c r="J41" i="1"/>
  <c r="J40" i="1"/>
  <c r="J54" i="1"/>
  <c r="J47" i="1"/>
  <c r="J52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10.xml><?xml version="1.0" encoding="utf-8"?>
<comments xmlns="http://schemas.openxmlformats.org/spreadsheetml/2006/main">
  <authors>
    <author>Ing. František Kujan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1.xml><?xml version="1.0" encoding="utf-8"?>
<comments xmlns="http://schemas.openxmlformats.org/spreadsheetml/2006/main">
  <authors>
    <author>Ing. František Kujan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>
  <authors>
    <author>Ing. František Kujan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Ing. František Kujan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Ing. František Kujan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Ing. František Kujan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Ing. František Kujan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>Ing. František Kujan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>Ing. František Kujan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>
  <authors>
    <author>Ing. František Kujan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<sst xmlns="http://schemas.openxmlformats.org/spreadsheetml/2006/main" count="8511" uniqueCount="1111">
  <si>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</si>
  <si>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</si>
  <si>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</si>
  <si>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</si>
  <si>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</si>
  <si>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</si>
  <si>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</si>
  <si>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</si>
  <si>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</si>
  <si>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</si>
  <si>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</si>
  <si>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</si>
  <si>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</si>
  <si>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</si>
  <si>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</si>
  <si>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</si>
  <si>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</si>
  <si>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</si>
  <si>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</si>
  <si>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</si>
  <si>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</si>
  <si>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</si>
  <si>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</si>
  <si>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</si>
  <si>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</si>
  <si>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</si>
  <si>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</si>
  <si>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</si>
  <si>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</si>
  <si>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</si>
  <si>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</si>
  <si>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</si>
  <si>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</si>
  <si>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</si>
  <si>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</si>
  <si>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</si>
  <si>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</si>
  <si>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</si>
  <si>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</si>
  <si>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</si>
  <si>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</si>
  <si>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</si>
  <si>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</si>
  <si>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370.10</t>
  </si>
  <si>
    <t>HOŘICE - REKONSTRUKCE KOMUNIKACÍ, KARLOVA ULICE, ...........</t>
  </si>
  <si>
    <t>Stavba</t>
  </si>
  <si>
    <t>Ostatní a vedlejší náklady</t>
  </si>
  <si>
    <t>00</t>
  </si>
  <si>
    <t>Vedlejší a ostatní náklady</t>
  </si>
  <si>
    <t>Stavební objekt</t>
  </si>
  <si>
    <t>305</t>
  </si>
  <si>
    <t>Rekonstrukce kanalizace v ul. Karlova a Brandlova</t>
  </si>
  <si>
    <t>305.1</t>
  </si>
  <si>
    <t>ul. Karlova - úsek K0 - K2</t>
  </si>
  <si>
    <t>305.2</t>
  </si>
  <si>
    <t>ul. Karlova - úsek K2 - K5</t>
  </si>
  <si>
    <t>305.3</t>
  </si>
  <si>
    <t>ul. Brandlova - úsek K2 - K2.2</t>
  </si>
  <si>
    <t>305.4</t>
  </si>
  <si>
    <t>ul. Nerudova - úsek K2.1 - K2.1.1</t>
  </si>
  <si>
    <t>306</t>
  </si>
  <si>
    <t>Rekonstrukce vodovodu v ul. Karlova a Brandlova</t>
  </si>
  <si>
    <t>306.1</t>
  </si>
  <si>
    <t>ul. Karlova - řad "V1"</t>
  </si>
  <si>
    <t>306.2</t>
  </si>
  <si>
    <t>ul. Brandlova - řad "V2"</t>
  </si>
  <si>
    <t>306.3</t>
  </si>
  <si>
    <t>ul. Nerudova - řad "V3"</t>
  </si>
  <si>
    <t>307</t>
  </si>
  <si>
    <t>Rekonstrukce kanalizace v ul. Škrétova</t>
  </si>
  <si>
    <t>307.1</t>
  </si>
  <si>
    <t>ul. Škrétova - úsek K5 - K8</t>
  </si>
  <si>
    <t>308</t>
  </si>
  <si>
    <t>Rekonstrukce vodovodu v ul. Škrétova</t>
  </si>
  <si>
    <t>308.1</t>
  </si>
  <si>
    <t>ul. Škrétova - řad "V1"</t>
  </si>
  <si>
    <t>Celkem za stavbu</t>
  </si>
  <si>
    <t>CZK</t>
  </si>
  <si>
    <t>#POPS</t>
  </si>
  <si>
    <t>Popis stavby: 370.10 - HOŘICE - REKONSTRUKCE KOMUNIKACÍ, KARLOVA ULICE, ...........</t>
  </si>
  <si>
    <t>#POPO</t>
  </si>
  <si>
    <t>Popis objektu: 00 - Vedlejší a ostatní náklady</t>
  </si>
  <si>
    <t>#POPR</t>
  </si>
  <si>
    <t>Popis rozpočtu: 00 - Vedlejší a ostatní náklady</t>
  </si>
  <si>
    <t>Popis objektu: 305 - Rekonstrukce kanalizace v ul. Karlova a Brandlova</t>
  </si>
  <si>
    <t>Popis rozpočtu: 305.1 - ul. Karlova - úsek K0 - K2</t>
  </si>
  <si>
    <t>Popis rozpočtu: 305.2 - ul. Karlova - úsek K2 - K5</t>
  </si>
  <si>
    <t>Popis rozpočtu: 305.3 - ul. Brandlova - úsek K2 - K2.2</t>
  </si>
  <si>
    <t>Popis rozpočtu: 305.4 - ul. Nerudova - úsek K2.1 - K2.1.1</t>
  </si>
  <si>
    <t>Popis objektu: 306 - Rekonstrukce vodovodu v ul. Karlova a Brandlova</t>
  </si>
  <si>
    <t>Popis rozpočtu: 306.1 - ul. Karlova - řad "V1"</t>
  </si>
  <si>
    <t>Popis rozpočtu: 306.2 - ul. Brandlova - řad "V2"</t>
  </si>
  <si>
    <t>Popis rozpočtu: 306.3 - ul. Nerudova - řad "V3"</t>
  </si>
  <si>
    <t>Popis objektu: 307 - Rekonstrukce kanalizace v ul. Škrétova</t>
  </si>
  <si>
    <t>Popis rozpočtu: 307.1 - ul. Škrétova - úsek K5 - K8</t>
  </si>
  <si>
    <t>Popis objektu: 308 - Rekonstrukce vodovodu v ul. Škrétova</t>
  </si>
  <si>
    <t>Popis rozpočtu: 308.1 - ul. Škrétova - řad "V1"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</si>
  <si>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</si>
  <si>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</si>
  <si>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</si>
  <si>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</si>
  <si>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</si>
  <si>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</si>
  <si>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</si>
  <si>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</si>
  <si>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</si>
  <si>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</si>
  <si>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</si>
  <si>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</si>
  <si>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</si>
  <si>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Úpravy povrchů vnitřní</t>
  </si>
  <si>
    <t>8</t>
  </si>
  <si>
    <t>Trubní vedení</t>
  </si>
  <si>
    <t>87</t>
  </si>
  <si>
    <t>Potrubí z trub z plastických hmot</t>
  </si>
  <si>
    <t>89</t>
  </si>
  <si>
    <t>Ostatní konstrukce na trubním vedení</t>
  </si>
  <si>
    <t>891,18</t>
  </si>
  <si>
    <t>91</t>
  </si>
  <si>
    <t>Doplňující práce na komunikaci</t>
  </si>
  <si>
    <t>93</t>
  </si>
  <si>
    <t>Dokončovací práce inženýrských staveb</t>
  </si>
  <si>
    <t>96</t>
  </si>
  <si>
    <t>Bourání konstrukcí</t>
  </si>
  <si>
    <t>97</t>
  </si>
  <si>
    <t>Přesuny suti a vybouraných hmot</t>
  </si>
  <si>
    <t>99</t>
  </si>
  <si>
    <t>Staveništní přesun hmot</t>
  </si>
  <si>
    <t>722</t>
  </si>
  <si>
    <t>Vnitřní vodovod</t>
  </si>
  <si>
    <t>VN</t>
  </si>
  <si>
    <t>ON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</si>
  <si>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</si>
  <si>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</si>
  <si>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</si>
  <si>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</si>
  <si>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</si>
  <si>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</si>
  <si>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</si>
  <si>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</si>
  <si>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</si>
  <si>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</si>
  <si>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</si>
  <si>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</si>
  <si>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</si>
  <si>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</si>
  <si>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</si>
  <si>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</si>
  <si>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</si>
  <si>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</si>
  <si>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</si>
  <si>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</si>
  <si>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</si>
  <si>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</si>
  <si>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</si>
  <si>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</si>
  <si>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</si>
  <si>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</si>
  <si>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</si>
  <si>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</si>
  <si>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</si>
  <si>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005111020R</t>
  </si>
  <si>
    <t>Vytyčení stavby</t>
  </si>
  <si>
    <t>Soubor</t>
  </si>
  <si>
    <t>RTS 22/ II</t>
  </si>
  <si>
    <t>Indiv</t>
  </si>
  <si>
    <t>VRN</t>
  </si>
  <si>
    <t>POL99_8</t>
  </si>
  <si>
    <t>005111021R</t>
  </si>
  <si>
    <t>Vytyčení inženýrských sítí</t>
  </si>
  <si>
    <t>005121 R</t>
  </si>
  <si>
    <t>Zařízení staveniště</t>
  </si>
  <si>
    <t>POL99_3</t>
  </si>
  <si>
    <t>005122 R</t>
  </si>
  <si>
    <t>Provozní vlivy</t>
  </si>
  <si>
    <t>005124010R</t>
  </si>
  <si>
    <t>Koordinační činnost</t>
  </si>
  <si>
    <t>VN1</t>
  </si>
  <si>
    <t>Inženýrsko-geologický průzkum</t>
  </si>
  <si>
    <t>Vlastní</t>
  </si>
  <si>
    <t>VN2</t>
  </si>
  <si>
    <t>Pasporty - objekty, oplocení, mezideponie</t>
  </si>
  <si>
    <t>VN3</t>
  </si>
  <si>
    <t>Hydrogeologický průzkum, sledování vlivů na okolní objekty</t>
  </si>
  <si>
    <t>VN4</t>
  </si>
  <si>
    <t>Stavebně-statický průzkum, sledování vlivů na okolní objekty</t>
  </si>
  <si>
    <t>VN5</t>
  </si>
  <si>
    <t>Plán zásad organizace výstavby (ZOV)</t>
  </si>
  <si>
    <t>VN6</t>
  </si>
  <si>
    <t>Obnovení platnosti vyjádření správců sítí</t>
  </si>
  <si>
    <t>VN7</t>
  </si>
  <si>
    <t>Monitorování úrovně hladiny vody ve studnách</t>
  </si>
  <si>
    <t>VN8</t>
  </si>
  <si>
    <t>Zajištění souhlasu pro nakládání s vodami při čerpání vody v průběhu stavby</t>
  </si>
  <si>
    <t>VN9</t>
  </si>
  <si>
    <t>Detailní harmonogram výstavby</t>
  </si>
  <si>
    <t>005211030R</t>
  </si>
  <si>
    <t xml:space="preserve">Dočasná dopravní opatření </t>
  </si>
  <si>
    <t>005211020R</t>
  </si>
  <si>
    <t>Ochrana stávaj. inženýrských sítí na staveništi</t>
  </si>
  <si>
    <t>005241020R</t>
  </si>
  <si>
    <t xml:space="preserve">Geodetické zaměření skutečného provedení  </t>
  </si>
  <si>
    <t>005241010R</t>
  </si>
  <si>
    <t xml:space="preserve">Dokumentace skutečného provedení </t>
  </si>
  <si>
    <t>00524 R</t>
  </si>
  <si>
    <t>Předání a převzetí díla</t>
  </si>
  <si>
    <t>005261030R</t>
  </si>
  <si>
    <t xml:space="preserve">Finanční rezerva </t>
  </si>
  <si>
    <t>005281010R</t>
  </si>
  <si>
    <t>Propagace</t>
  </si>
  <si>
    <t>ON1</t>
  </si>
  <si>
    <t>Poplatky za omezení provozu</t>
  </si>
  <si>
    <t>ON2</t>
  </si>
  <si>
    <t>Pevné oplocení staveniště výšky 1,80 m, přechody, lávky, zábradlí, .....</t>
  </si>
  <si>
    <t>ON3</t>
  </si>
  <si>
    <t>Úklid komunikací a chodníků v průběhu stavby</t>
  </si>
  <si>
    <t>ON4</t>
  </si>
  <si>
    <t>Vyklizení mezideponie</t>
  </si>
  <si>
    <t>ON5</t>
  </si>
  <si>
    <t>Geodetické práce při provádění stavby</t>
  </si>
  <si>
    <t>ON6</t>
  </si>
  <si>
    <t>Kanalizační řád</t>
  </si>
  <si>
    <t>ON7</t>
  </si>
  <si>
    <t>Zkoušky hutnění - statické</t>
  </si>
  <si>
    <t xml:space="preserve">ks    </t>
  </si>
  <si>
    <t>ON8</t>
  </si>
  <si>
    <t>Zkoušky hutnění - dynamické</t>
  </si>
  <si>
    <t>SUM</t>
  </si>
  <si>
    <t>END</t>
  </si>
  <si>
    <t>Položkový soupis prací a dodávek</t>
  </si>
  <si>
    <t>113106211R00</t>
  </si>
  <si>
    <t>Rozebrání vozovek a ploch s jakoukoliv výplní spár _x000D_
 v ploše jednotlivě do 200 m2, z velkých kostek, kladených do lože z kameniva těženého, škváry nebo strusky</t>
  </si>
  <si>
    <t>m2</t>
  </si>
  <si>
    <t>822-1</t>
  </si>
  <si>
    <t>Práce</t>
  </si>
  <si>
    <t>POL1_</t>
  </si>
  <si>
    <t>s přemístěním hmot na skládku na vzdálenost do 3 m nebo s naložením na dopravní prostředek</t>
  </si>
  <si>
    <t>SPI</t>
  </si>
  <si>
    <t>113107830R00</t>
  </si>
  <si>
    <t>Odstranění podkladů nebo krytů z kameniva hrubého drceného se štětem, v ploše jednotlivě nad 50 m2, tloušťka vrstvy 300 mm</t>
  </si>
  <si>
    <t>113108410R00</t>
  </si>
  <si>
    <t>Odstranění podkladů nebo krytů živičných, v ploše jednotlivě nad 50 m2, tloušťka vrstvy 100 mm</t>
  </si>
  <si>
    <t>113153219R00</t>
  </si>
  <si>
    <t>Odstranění podkladu, krytu frézováním povrch betonový, plochy přes 500 m2 na jednom objektu nebo při provádění pruhu šířky přes  750 mm bez překážek v trase, tloušťky 100 mm</t>
  </si>
  <si>
    <t>s naložením na dopravní prostředek, očištění povrchu od frézované plochy, opotřebování frézovacích nástrojů (nožů, upínacích kroužků, držáků) nutné ruční odstranění (vybourání) živičného krytu kolem překážek,</t>
  </si>
  <si>
    <t>115001103R00</t>
  </si>
  <si>
    <t>Převedení vody při průměru potrubí DN přes 150 do 200 mm</t>
  </si>
  <si>
    <t>m</t>
  </si>
  <si>
    <t>800-1</t>
  </si>
  <si>
    <t>získané při čerpání, potrubím nebo žlaby. Montáž, demontáž a opotřebení potrubí nebo žlabu a jeho utěsnění po dobu provozu. Včetně nutné podpěrné konstrukce.</t>
  </si>
  <si>
    <t>115101202R00</t>
  </si>
  <si>
    <t>Čerpání vody na dopravní výšku do 10 m_x000D_
 s uvažovaným průměrným přítokem přes 500 do 1 000 l/min</t>
  </si>
  <si>
    <t>h</t>
  </si>
  <si>
    <t>na vzdálenost od hladiny vody v jímce po výšku roviny proložené osou nejvyššího bodu výtlačného potrubí. Včetně odpadní potrubí v délce do 20 m.</t>
  </si>
  <si>
    <t>115101203R00</t>
  </si>
  <si>
    <t>Čerpání vody na dopravní výšku do 10 m_x000D_
 s uvažovaným průměrným přítokem přes 1 000 do 2 000 l/min</t>
  </si>
  <si>
    <t>115101302R00</t>
  </si>
  <si>
    <t>Pohotovost záložní čerpací soupravy na dopravní výšku do 10 m_x000D_
 s uvažovaným průměrným přítokem přes 500 do 1 000 l/min</t>
  </si>
  <si>
    <t>den</t>
  </si>
  <si>
    <t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t>
  </si>
  <si>
    <t>2 čerpadla : 90*2</t>
  </si>
  <si>
    <t>VV</t>
  </si>
  <si>
    <t>115101303R00</t>
  </si>
  <si>
    <t>Pohotovost záložní čerpací soupravy na dopravní výšku do 10 m_x000D_
 s uvažovaným průměrným přítokem přes 1 000 do 2 000 l/min</t>
  </si>
  <si>
    <t>2 čerpadla : 30*2</t>
  </si>
  <si>
    <t>119001411R00</t>
  </si>
  <si>
    <t>Dočasné zajištění podzemního potrubí nebo vedení betonového potrubí_x000D_
 DN  do 200 mm</t>
  </si>
  <si>
    <t>ve výkopišti ve stavu a poloze, ve kterých byla na začátku zemních prací, a to podepřením, vzepřením nebo vyvěšením, případně s ochranným bedněním, se zřízením a odstraněním zajišťovací konstrukce a včetně opotřebení použitých materiálů,</t>
  </si>
  <si>
    <t>(23+7)*3,00</t>
  </si>
  <si>
    <t>119001412R00</t>
  </si>
  <si>
    <t>Dočasné zajištění podzemního potrubí nebo vedení betonového potrubí_x000D_
 DN  přes 200  do 500 mm</t>
  </si>
  <si>
    <t>(12+3)*3,00</t>
  </si>
  <si>
    <t>119001421R00</t>
  </si>
  <si>
    <t>Dočasné zajištění podzemního potrubí nebo vedení kabelů do 3 kabelů</t>
  </si>
  <si>
    <t>120001101R00</t>
  </si>
  <si>
    <t>Ztížené vykopávky v horninách jakékoliv třídy</t>
  </si>
  <si>
    <t>m3</t>
  </si>
  <si>
    <t>příplatek k cenám vykopávek za ztížení vykopávky v blízkosti podzemního vedení nebo výbušnin v horninách jakékoliv třídy,</t>
  </si>
  <si>
    <t>(90,00+45,00+30,00)*2,00*1,50</t>
  </si>
  <si>
    <t>120901121RT1</t>
  </si>
  <si>
    <t>Bourání konstrukcí v odkopávkách a prokopávkách z betonu, prostého, pneumatickým kladivem</t>
  </si>
  <si>
    <t>korytech vodotečí, melioračních kanálech s přemístěním suti na hromady na vzdálenost do 20 m nebo s naložením na dopravní prostředek,</t>
  </si>
  <si>
    <t>120901121RT3</t>
  </si>
  <si>
    <t>Bourání konstrukcí v odkopávkách a prokopávkách z betonu, prostého, těžkou technikou</t>
  </si>
  <si>
    <t>1,50*0,30*105,00</t>
  </si>
  <si>
    <t>132201211R00</t>
  </si>
  <si>
    <t xml:space="preserve">Hloubení rýh šířky přes 60 do 200 cm do 100 m3, v hornině 3,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</si>
  <si>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</si>
  <si>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K0-K1 : (3,00+4,22)*0,50*2,60*58,90*0,30</t>
  </si>
  <si>
    <t>K1-K2 : (2,92+4,20)*0,50*2,60*42,30*0,30</t>
  </si>
  <si>
    <t>rozšíření pro šachtu K0 : 3,00*8,00*3,40*0,30</t>
  </si>
  <si>
    <t>rozšíření pro šachtu K1 : 4,22*5,00*1,40*0,30</t>
  </si>
  <si>
    <t>rozšíření pro šachtu K2 : 4,20*5,00*1,90*0,30</t>
  </si>
  <si>
    <t>odpočet zpevněných ploch : -245,00*0,45</t>
  </si>
  <si>
    <t>132201219R00</t>
  </si>
  <si>
    <t xml:space="preserve">Hloubení rýh šířky přes 60 do 200 cm příplatek za lepivost, v hornině 3,  </t>
  </si>
  <si>
    <t>132301211R00</t>
  </si>
  <si>
    <t xml:space="preserve">Hloubení rýh šířky přes 60 do 200 cm do 100 m3, v hornině 4, hloubení strojně </t>
  </si>
  <si>
    <t>K0-K1 : (3,00+4,22)*0,50*2,60*58,90*0,40</t>
  </si>
  <si>
    <t>K1-K2 : (2,92+4,20)*0,50*2,60*42,30*0,40</t>
  </si>
  <si>
    <t>rozšíření pro šachtu K0 : 3,00*8,00*3,40*0,40</t>
  </si>
  <si>
    <t>rozšíření pro šachtu K1 : 4,22*5,00*1,40*0,40</t>
  </si>
  <si>
    <t>rozšíření pro šachtu K2 : 4,20*5,00*1,90*0,40</t>
  </si>
  <si>
    <t>132301219R00</t>
  </si>
  <si>
    <t xml:space="preserve">Hloubení rýh šířky přes 60 do 200 cm příplatek za lepivost, v hornině 4,  </t>
  </si>
  <si>
    <t>132401211R00</t>
  </si>
  <si>
    <t xml:space="preserve">Hloubení rýh šířky přes 60 do 200 cm jakékoliv množství, v hornině 5, hloubení strojně </t>
  </si>
  <si>
    <t>K0-K1 : (3,00+4,22)*0,50*2,60*58,90*0,20</t>
  </si>
  <si>
    <t>K1-K2 : (2,92+4,20)*0,50*2,60*42,30*0,20</t>
  </si>
  <si>
    <t>rozšíření pro šachtu K0 : 3,00*8,00*3,40*0,20</t>
  </si>
  <si>
    <t>rozšíření pro šachtu K1 : 4,22*5,00*1,40*0,20</t>
  </si>
  <si>
    <t>rozšíření pro šachtu K2 : 4,20*5,00*1,90*0,20</t>
  </si>
  <si>
    <t>132501211R00</t>
  </si>
  <si>
    <t>Hloubení rýh šířky přes 60 do 200 cm jakékoliv množství, v hornině 6, skalní frézou</t>
  </si>
  <si>
    <t>K0-K1 : (3,00+4,22)*0,50*2,60*58,90*0,10</t>
  </si>
  <si>
    <t>K1-K2 : (2,92+4,20)*0,50*2,60*42,30*0,10</t>
  </si>
  <si>
    <t>rozšíření pro šachtu K0 : 3,00*8,00*3,40*0,10</t>
  </si>
  <si>
    <t>rozšíření pro šachtu K1 : 4,22*5,00*1,40*0,10</t>
  </si>
  <si>
    <t>rozšíření pro šachtu K2 : 4,20*5,00*1,90*0,10</t>
  </si>
  <si>
    <t>138501201R00</t>
  </si>
  <si>
    <t>Dolamování hloubených vykopávek rýh ve vrstvě tloušťky do 500 mm_x000D_
 v hornině 6</t>
  </si>
  <si>
    <t>zapažených i nezapažených v hornině tř. 5 - 7 s případným nutným přemístěním výkopku ve výkopišti, bez naložení, s přehozením výkopku na přilehlém terénu na vzdálenost do 3 m od okraje jámy nebo zářezu, nebo do 5 m od osy rýhy, nebo do 5 m od hrany šachty.</t>
  </si>
  <si>
    <t>151811518R00</t>
  </si>
  <si>
    <t>Pažení pažicími boxy montáž, standardního pažicího boxu, délky 3 m, šířky do 3 m, hloubky 3,72 m</t>
  </si>
  <si>
    <t>kus</t>
  </si>
  <si>
    <t>z mechanicky rozpínaných plnostěnných ocelových bočnic,</t>
  </si>
  <si>
    <t>151813518R00</t>
  </si>
  <si>
    <t>Pažení pažicími boxy demontáž, standardního pažicího boxu, délky 3 m, šířky do 3 m, hloubky 3,72 m</t>
  </si>
  <si>
    <t>161101102R00</t>
  </si>
  <si>
    <t>Svislé přemístění výkopku z horniny 1 až 4, při hloubce výkopu přes 2,5 do 4 m</t>
  </si>
  <si>
    <t>bez naložení do dopravní nádoby, ale s vyprázdněním dopravní nádoby na hromadu nebo na dopravní prostředek,</t>
  </si>
  <si>
    <t>161101152R00</t>
  </si>
  <si>
    <t>Svislé přemístění výkopku z horniny 5 až 7, při hloubce výkopu přes 2,5 do 4 m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</si>
  <si>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</si>
  <si>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</si>
  <si>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</si>
  <si>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na mezideponii : 656,53294</t>
  </si>
  <si>
    <t>162701155R00</t>
  </si>
  <si>
    <t>Vodorovné přemístění výkopku z horniny 5 až 7, na vzdálenost přes 9 000  do 10 000 m</t>
  </si>
  <si>
    <t>na mezideponii : 328,62126</t>
  </si>
  <si>
    <t>162701109R00</t>
  </si>
  <si>
    <t>Vodorovné přemístění výkopku příplatek k ceně za každých dalších i započatých 1 000 m přes 10 000 m_x000D_
 z horniny 1 až 4</t>
  </si>
  <si>
    <t>7 km : 656,53294*7</t>
  </si>
  <si>
    <t>162701159R00</t>
  </si>
  <si>
    <t>Vodorovné přemístění výkopku příplatek k ceně za každých dalších i započatých 1 000 m přes 10 000 m_x000D_
 z horniny 5 až 7</t>
  </si>
  <si>
    <t>7 km : 328,62126*7</t>
  </si>
  <si>
    <t>171201201R00</t>
  </si>
  <si>
    <t>Uložení sypaniny na dočasnou skládku tak, že na 1 m2 plochy připadá přes 2 m3 výkopku nebo ornice</t>
  </si>
  <si>
    <t>174101101R00</t>
  </si>
  <si>
    <t>Zásyp sypaninou se zhutněním jam, šachet, rýh nebo kolem objektů v těchto vykopávkách</t>
  </si>
  <si>
    <t>z jakékoliv horniny s uložením výkopku po vrstvách,</t>
  </si>
  <si>
    <t>celkový výkop : 985,15420</t>
  </si>
  <si>
    <t>vytlačený objem : -2,600*2,350*58,90</t>
  </si>
  <si>
    <t>-2,400*2,350*42,30</t>
  </si>
  <si>
    <t>šachta K0 - prefabrikát : -12,760*2,500</t>
  </si>
  <si>
    <t>šachta K0 - lože : -18,550*0,200</t>
  </si>
  <si>
    <t>šachta K0 - podklad : -15,190*0,100</t>
  </si>
  <si>
    <t>šachta K0 - dobetonávka : -0,870*2,400</t>
  </si>
  <si>
    <t>šachta K1 - prefabrikát : -6,580*3,400</t>
  </si>
  <si>
    <t>šachta K1 - lože : --9,904*0,200</t>
  </si>
  <si>
    <t>šachta K2 - prefabrikát : -8,160*2,900</t>
  </si>
  <si>
    <t>šachta K1 - lože : --12,000*0,200</t>
  </si>
  <si>
    <t>šachta K0 - podklad : -9,360*0,100</t>
  </si>
  <si>
    <t>175101101RT2</t>
  </si>
  <si>
    <t>Obsyp potrubí bez prohození sypaniny, s dodáním štěrkopísku frakce 0 - 22 mm</t>
  </si>
  <si>
    <t>sypaninou z vhodných hornin tř. 1 - 4 nebo materiálem připraveným podél výkopu ve vzdálenosti do 3 m od jeho kraje, pro jakoukoliv hloubku výkopu a jakoukoliv míru zhutnění,</t>
  </si>
  <si>
    <t>K0-K1 : 2,250*58,90</t>
  </si>
  <si>
    <t>K1-K2 : 1,993*42,30</t>
  </si>
  <si>
    <t>199000002R00</t>
  </si>
  <si>
    <t>Poplatky za skládku horniny 1- 4, skupina 17 05 04 z Katalogu odpadů</t>
  </si>
  <si>
    <t>199000003R00</t>
  </si>
  <si>
    <t>Poplatky za skládku horniny 5 - 7, skupina 17 05 04 z Katalogu odpadů</t>
  </si>
  <si>
    <t>115.1</t>
  </si>
  <si>
    <t>Převedení vody potrubím DN300 (KG) - dodávka materiálu</t>
  </si>
  <si>
    <t>Agregovaná položka</t>
  </si>
  <si>
    <t>POL2_</t>
  </si>
  <si>
    <t>115.2</t>
  </si>
  <si>
    <t>Převedení vody potrubím DN300 - montáž včetně provizorního přepojení stávajících přípojek</t>
  </si>
  <si>
    <t>115.3</t>
  </si>
  <si>
    <t>151.1</t>
  </si>
  <si>
    <t>Doprava speciálního pažení pro jámy</t>
  </si>
  <si>
    <t>kompl</t>
  </si>
  <si>
    <t>151.2</t>
  </si>
  <si>
    <t>Vykládka a montáž speciálního pažení pro jámy</t>
  </si>
  <si>
    <t xml:space="preserve">m2    </t>
  </si>
  <si>
    <t xml:space="preserve">pronájem sestavy na 1 měsíc : </t>
  </si>
  <si>
    <t>šachta K0 : (8,00+6,00)*2*3,00</t>
  </si>
  <si>
    <t>šachta K1 : (5,00+4,00)*2*4,20</t>
  </si>
  <si>
    <t>šachta K2 : (5,00+4,50)*2*4,20</t>
  </si>
  <si>
    <t>151.3</t>
  </si>
  <si>
    <t>Pronájem speciálního pažení pro jámy</t>
  </si>
  <si>
    <t>151.4</t>
  </si>
  <si>
    <t>Demontáž a nakládka speciálního pažení pro jámy</t>
  </si>
  <si>
    <t>171_R2</t>
  </si>
  <si>
    <t>Rozebrání stěn z kamene včetně odvozu a složení na laguně</t>
  </si>
  <si>
    <t xml:space="preserve">m3    </t>
  </si>
  <si>
    <t>1,200*0,30*65,00*2</t>
  </si>
  <si>
    <t>1,200*0,30*15,00*2</t>
  </si>
  <si>
    <t>58344198R</t>
  </si>
  <si>
    <t>štěrkodrť frakce 0,0 až 63,0 mm; třída B</t>
  </si>
  <si>
    <t>t</t>
  </si>
  <si>
    <t>SPCM</t>
  </si>
  <si>
    <t>RTS 22/ I</t>
  </si>
  <si>
    <t>Specifikace</t>
  </si>
  <si>
    <t>POL3_</t>
  </si>
  <si>
    <t>303,37600*2,00</t>
  </si>
  <si>
    <t>212752112R00</t>
  </si>
  <si>
    <t>Trativody z drenážních trubek DN od 80 do 100 mm</t>
  </si>
  <si>
    <t>827-1</t>
  </si>
  <si>
    <t>RTS 18/ I</t>
  </si>
  <si>
    <t>se zřízením štěrkopískového lože pod trubky a s jejich obsypem v průměrném celkovém množství do 0,15 m3/m v otevřeném příkopu,</t>
  </si>
  <si>
    <t>289971211R00</t>
  </si>
  <si>
    <t>Zřízení vrstvy z geotextilie na upraveném povrchu sklon do 1:5, šířka od 0 do 3 m</t>
  </si>
  <si>
    <t>800-2</t>
  </si>
  <si>
    <t>67352004R</t>
  </si>
  <si>
    <t>geotextilie PET; funkce drenážní, separační, ochranná, filtrační; plošná hmotnost 300 g/m2</t>
  </si>
  <si>
    <t>380356241R00</t>
  </si>
  <si>
    <t>Bednění kompletních konstrukcí neomítaných z betonu prostého nebo železového obyčejného vodostavebního, ploch rovinných, zřízení</t>
  </si>
  <si>
    <t>801-5</t>
  </si>
  <si>
    <t>čistíren odpadních vod (mimo budovy), nádrží, vodojemů, žlabů nebo kanálů:</t>
  </si>
  <si>
    <t>- konstrukcí omítaných z betonu prostého nebo železového obyčejného i vodostavebního</t>
  </si>
  <si>
    <t>- konstrukcí neomítaných z betonu prostého nebo železového</t>
  </si>
  <si>
    <t>380356242R00</t>
  </si>
  <si>
    <t>Bednění kompletních konstrukcí neomítaných z betonu prostého nebo železového obyčejného vodostavebního, ploch rovinných, odbednění</t>
  </si>
  <si>
    <t>380_R1</t>
  </si>
  <si>
    <t>Prefabrikát pro šachtu K0</t>
  </si>
  <si>
    <t>380_R2</t>
  </si>
  <si>
    <t>Prefabrikát pro šachtu K1</t>
  </si>
  <si>
    <t>380_R3</t>
  </si>
  <si>
    <t>Prefabrikát pro šachtu K2</t>
  </si>
  <si>
    <t>380_R4</t>
  </si>
  <si>
    <t>Prefabrikát pro šachtu K0 - stropní deska</t>
  </si>
  <si>
    <t>380_R5</t>
  </si>
  <si>
    <t>Prefabrikát pro šachtu K1 - stropní deska</t>
  </si>
  <si>
    <t>380_R6</t>
  </si>
  <si>
    <t>Prefabrikát pro šachtu K2 - stropní deska</t>
  </si>
  <si>
    <t>380_R7</t>
  </si>
  <si>
    <t>Doprava šachtových prefabrikátů</t>
  </si>
  <si>
    <t>380_R8</t>
  </si>
  <si>
    <t>Složení, montáž, manipulační prostředky pro šachty</t>
  </si>
  <si>
    <t>380_R9</t>
  </si>
  <si>
    <t>Těsnění spáry pomocí bobtnající pásky</t>
  </si>
  <si>
    <t xml:space="preserve">m     </t>
  </si>
  <si>
    <t>šachta K0 : 3,14*1,60*2*2</t>
  </si>
  <si>
    <t>šachta K1 : 3,14*(1,60+1,30+0,40)*2</t>
  </si>
  <si>
    <t>šachta K2 : 3,14*(1,30+1,70+0,50)*2</t>
  </si>
  <si>
    <t>451541111R00</t>
  </si>
  <si>
    <t>Lože pod potrubí, stoky a drobné objekty ze štěrkodrtě 0÷63 mm</t>
  </si>
  <si>
    <t>v otevřeném výkopu,</t>
  </si>
  <si>
    <t>K0-K1 : 0,520*58,90</t>
  </si>
  <si>
    <t>K1-K2 : 0,480*42,30</t>
  </si>
  <si>
    <t>šachta K0 : 18,550*0,20</t>
  </si>
  <si>
    <t>šachta K1 : 9,904*0,20</t>
  </si>
  <si>
    <t>šachta K2 : 12,000*0,20</t>
  </si>
  <si>
    <t>452112111R00</t>
  </si>
  <si>
    <t>Osazení betonových dílců pod potrubí prstenců nebo rámůpod poklopy a mříže výšky do 100 mm</t>
  </si>
  <si>
    <t>452311131R00</t>
  </si>
  <si>
    <t>Podkladní a zajišťovací konstrukce z betonu desky pod potrubí, stoky a drobné objekty , z betonu prostého třídy C 12/15</t>
  </si>
  <si>
    <t>z cementu portlandského nebo struskoportlandského, v otevřeném výkopu,</t>
  </si>
  <si>
    <t>potrubí K0-K1 : 0,260*58,90</t>
  </si>
  <si>
    <t>potrubí K1-K2 : 0,240*42,30</t>
  </si>
  <si>
    <t>šachta K0 : 15,190*0,10</t>
  </si>
  <si>
    <t>šachta K1 : 7,613*0,10</t>
  </si>
  <si>
    <t>šachta K2 : 9,360*0,10</t>
  </si>
  <si>
    <t>452312131R00</t>
  </si>
  <si>
    <t>Podkladní a zajišťovací konstrukce z betonu sedlové lože, z betonu prostého třídy C 12/15</t>
  </si>
  <si>
    <t>K0-K1 : 1,234*58,90</t>
  </si>
  <si>
    <t>K1-K2 : 1,051*42,30</t>
  </si>
  <si>
    <t>59224175R</t>
  </si>
  <si>
    <t>prstenec betonový; DN = 625,0 mm; h = 60,0 mm; s = 120,00 mm</t>
  </si>
  <si>
    <t>59224177R</t>
  </si>
  <si>
    <t>prstenec betonový; DN = 625,0 mm; h = 100,0 mm; s = 120,00 mm</t>
  </si>
  <si>
    <t>564861111RT4</t>
  </si>
  <si>
    <t>Podklad ze štěrkodrti s rozprostřením a zhutněním frakce 0-63 mm, tloušťka po zhutnění 200 mm</t>
  </si>
  <si>
    <t>565310016R00</t>
  </si>
  <si>
    <t>Podklad z asfaltového recykllátu tloušťka po zhutnění 100 mm</t>
  </si>
  <si>
    <t>s rozprostřením a zhutněním</t>
  </si>
  <si>
    <t>567132115R00</t>
  </si>
  <si>
    <t>Podklad z kameniva zpevněného cementem SC C8/10, tloušťka po zhutnění 200 mm</t>
  </si>
  <si>
    <t>bez dilatačních spár, s rozprostřením a zhutněním, ošetřením povrchu podkladu vodou</t>
  </si>
  <si>
    <t>618311534R00</t>
  </si>
  <si>
    <t>Vytvarování dna z betonu prostého vodostavebního s bedněním  betonem třídy C 25/30, vliv prostředí XF1, s potěrem z cementové malty ocelovým hladítkem hlazeným žlabů nebo kanálů , o poloměru zakřivení přes 500 do 600 mm</t>
  </si>
  <si>
    <t>šachta K0 : 5,00*2,00*0,60-3,14*0,60*0,60*0,5*5,00</t>
  </si>
  <si>
    <t>šachta K1 : 3,00*2,00*0,50-3,14*0,50*0,50*0,5*3,00</t>
  </si>
  <si>
    <t>šachta K2 : 4,74*0,30-0,61</t>
  </si>
  <si>
    <t>xx</t>
  </si>
  <si>
    <t>Obložení kynety a nástupnice kameninou / čedičem</t>
  </si>
  <si>
    <t>šachta K0 : 5,00*(2,00-1,20)+3,14*1,20*0,5*5,00</t>
  </si>
  <si>
    <t>šachta K1 : 3,00*(2,00-1,20)+3,14*1,20*0,5*3,00</t>
  </si>
  <si>
    <t>šachta K2 : 4,74-2,06+3,14*0,60*0,5*2,30</t>
  </si>
  <si>
    <t>822492111R00</t>
  </si>
  <si>
    <t>Montáž potrubí z trub železobetonových z pryžovým těsněním těsněných pryžovými kroužky_x000D_
 DN 1000 mm</t>
  </si>
  <si>
    <t>v otevřeném výkopu sklonu do 20 %,</t>
  </si>
  <si>
    <t>822522111R00</t>
  </si>
  <si>
    <t>Montáž potrubí z trub železobetonových z pryžovým těsněním těsněných pryžovými kroužky_x000D_
 DN 1200 mm</t>
  </si>
  <si>
    <t>892675111R00</t>
  </si>
  <si>
    <t>Zkoušky těsnosti kanalizačního potrubí zabezpečení konců a zkouška vzduchem kanalizačního potrubí _x000D_
 do DN 800 mm</t>
  </si>
  <si>
    <t>úsek</t>
  </si>
  <si>
    <t>vodou nebo vzduchem,</t>
  </si>
  <si>
    <t>892855115R00</t>
  </si>
  <si>
    <t>Kamerové prohlídky potrubí do 500 m</t>
  </si>
  <si>
    <t>894118001R00</t>
  </si>
  <si>
    <t>Šachty kanalizační zděné na potrubí výšky vstupu do 2,4 m příplatek k ceně_x000D_
 za každých dalších 0,6 m výšky vstupu</t>
  </si>
  <si>
    <t>894421111RT1</t>
  </si>
  <si>
    <t>Osazení betonových dílců pro šachty podle DIN 4034 skruže rovné, o hmotnosti do 0,5 t</t>
  </si>
  <si>
    <t>na kroužek,</t>
  </si>
  <si>
    <t>894422111RT1</t>
  </si>
  <si>
    <t>Osazení betonových dílců pro šachty podle DIN 4034 skruže přechodové, pro jakoukoliv hmotnost</t>
  </si>
  <si>
    <t>899331111R00</t>
  </si>
  <si>
    <t>Výšková úprava uličního vstupu nebo vpustě do 20 cm zvýšením poklopu</t>
  </si>
  <si>
    <t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t>
  </si>
  <si>
    <t>899311112R00</t>
  </si>
  <si>
    <t>Osazení poklopů litinových s rámem do 100 kg</t>
  </si>
  <si>
    <t>899501111R00</t>
  </si>
  <si>
    <t>Stupadla do šachet a drobných objektů vidlicová osazovaná při zdění a betonáži</t>
  </si>
  <si>
    <t>899502111R00</t>
  </si>
  <si>
    <t>Stupadla do šachet a drobných objektů kapsová osazovaná při zdění a betonáži</t>
  </si>
  <si>
    <t>899623151R00</t>
  </si>
  <si>
    <t>Obetonování potrubí nebo zdiva stok betonem prostým třídy C 16/20</t>
  </si>
  <si>
    <t>899623181R00</t>
  </si>
  <si>
    <t>Obetonování potrubí nebo zdiva stok betonem prostým třídy C 30/37</t>
  </si>
  <si>
    <t>8.1</t>
  </si>
  <si>
    <t>Klínové těsnění FORSHEDA F-116 1000*20/26,5</t>
  </si>
  <si>
    <t>8.2</t>
  </si>
  <si>
    <t>Kompletní dodávka a montáž odbočení DN200 navrtávkou do potrubí</t>
  </si>
  <si>
    <t>8.3</t>
  </si>
  <si>
    <t>Zkouška vodotěsnosti kanalizačních šachet vzduchem</t>
  </si>
  <si>
    <t>8.4</t>
  </si>
  <si>
    <t>Přepojení stávajících kanalizačních přípojek profilu do DN 200 včetně - D+M</t>
  </si>
  <si>
    <t>8.5</t>
  </si>
  <si>
    <t>Přepojení stávajících uličních stok profilu do DN 400 včetně - D+M</t>
  </si>
  <si>
    <t>28697421R</t>
  </si>
  <si>
    <t>poklop inspekční šachty světlost 700 mm; výška rámu 120 mm; nosnost 40,0 t; PU+skleněná vlákna</t>
  </si>
  <si>
    <t>59222424R</t>
  </si>
  <si>
    <t>trouba železobetonová hrdlová TZH; Di = 1 000,0 mm; l = 2 500 mm; výstelka čedičová; 180,0 °</t>
  </si>
  <si>
    <t>59222425R</t>
  </si>
  <si>
    <t>trouba železobetonová hrdlová TZH; Di = 1 200,0 mm; l = 2 500 mm; výstelka čedičová; 180,0 °</t>
  </si>
  <si>
    <t>59222434R</t>
  </si>
  <si>
    <t>trouba železobetonová dříková (propojovací) TZH; Di = 1 000,0 mm; l = 2 100 mm; výstelka čedičová; 180 °</t>
  </si>
  <si>
    <t>59222435R</t>
  </si>
  <si>
    <t>trouba železobetonová dříková (propojovací) TZH; Di = 1 200,0 mm; l = 2 000 mm; výstelka čedičová; 180 °</t>
  </si>
  <si>
    <t>5922405395R</t>
  </si>
  <si>
    <t>skruž železobetonová DN = 1 000,0 mm; DN 2 = 625 mm; h = 670,0 mm; s = 120,00 mm; počet stupadel 1; ocelové s PE povlakem, kapsové; Pu 80 kN/m; beton C 35/45</t>
  </si>
  <si>
    <t>59224358.AR</t>
  </si>
  <si>
    <t>skruž železobetonová TBS; DN = 1 000,0 mm; h = 250,0 mm; s = 120,00 mm; počet stupadel 1; ocelové s PE povlakem; beton C 40/50</t>
  </si>
  <si>
    <t>87.1</t>
  </si>
  <si>
    <t>Zřízení kanalizační přípojky DN 150 včetně dodávky materiálu</t>
  </si>
  <si>
    <t>87.2</t>
  </si>
  <si>
    <t>Zřízení kanalizační přípojky DN 200 včetně dodávky materiálu</t>
  </si>
  <si>
    <t>Kopaná sonda, upřesnění zadání pro výrobu šachty K0</t>
  </si>
  <si>
    <t>R-položka</t>
  </si>
  <si>
    <t>POL12_1</t>
  </si>
  <si>
    <t>šachta K0 : 1</t>
  </si>
  <si>
    <t>šachta K1 : 1</t>
  </si>
  <si>
    <t>šachta K2 : 1</t>
  </si>
  <si>
    <t>Čerpací šachta - zřízení a odstranění</t>
  </si>
  <si>
    <t>919735113R00</t>
  </si>
  <si>
    <t>Řezání stávajících krytů nebo podkladů živičných, hloubky přes 100 do 150 mm</t>
  </si>
  <si>
    <t>včetně spotřeby vody</t>
  </si>
  <si>
    <t>91.2</t>
  </si>
  <si>
    <t>Vyplnění stok štěrkem a hubeným betonem</t>
  </si>
  <si>
    <t>933901111R00</t>
  </si>
  <si>
    <t>Zkoušky objektů a vymývání provedení zkoušky vodotěsnosti betonové nádrže jakéhokoliv druhu a tvaru, o obsahu do 1000 m3</t>
  </si>
  <si>
    <t>-</t>
  </si>
  <si>
    <t>šachta K0 : 10,00*2,00</t>
  </si>
  <si>
    <t>šachta K1 : 6,00*2,90</t>
  </si>
  <si>
    <t>šachta K2 : 4,74*2,40</t>
  </si>
  <si>
    <t>970051200R00</t>
  </si>
  <si>
    <t>Jádrové vrtání, kruhové prostupy v železobetonu jádrové vrtání , do D 200 mm</t>
  </si>
  <si>
    <t>801-3</t>
  </si>
  <si>
    <t>23 odvrtů : 23*0,25</t>
  </si>
  <si>
    <t>970051300R00</t>
  </si>
  <si>
    <t>Jádrové vrtání, kruhové prostupy v železobetonu jádrové vrtání , do D 300 mm</t>
  </si>
  <si>
    <t>12  odvrtů : 12*0,25</t>
  </si>
  <si>
    <t>x1</t>
  </si>
  <si>
    <t>Vrtání jádrové do ŽB do DN 500 mm</t>
  </si>
  <si>
    <t>3 odvrty : 3*0,25</t>
  </si>
  <si>
    <t>979086112R00</t>
  </si>
  <si>
    <t xml:space="preserve">Vodorovná doprava suti a vybouraných hmot nakládání nebo překládání suti a vybouraných hmot na dopravní prostředek při vodorovné dopravě,  ,  </t>
  </si>
  <si>
    <t>832-1</t>
  </si>
  <si>
    <t>bez naložení, s vyložením a hrubým urovnáním</t>
  </si>
  <si>
    <t>979096205R00</t>
  </si>
  <si>
    <t>Drcení a třídění stavební suti plnění mobilní drticí jednotky stavební sutí</t>
  </si>
  <si>
    <t>800-6</t>
  </si>
  <si>
    <t>979096211R00</t>
  </si>
  <si>
    <t>Drcení a třídění stavební suti drcení drticí jednotkou</t>
  </si>
  <si>
    <t>979093111R00</t>
  </si>
  <si>
    <t>Uložení suti na skládku bez zhutnění</t>
  </si>
  <si>
    <t>s hrubým urovnáním,</t>
  </si>
  <si>
    <t>979082314R00</t>
  </si>
  <si>
    <t xml:space="preserve">Vodorovná doprava suti a vybouraných hmot vodorovná doprava suti a vybouraných hmot bez naložení, s vyložením a hrubým urovnáním po suchu, vzdálenost přes 1000 do 2000 m,  </t>
  </si>
  <si>
    <t>Přesun suti</t>
  </si>
  <si>
    <t>POL8_</t>
  </si>
  <si>
    <t>998271301R00</t>
  </si>
  <si>
    <t>Přesun hmot pro kanalizace (stoky) monolitické v otevřeném výkopu</t>
  </si>
  <si>
    <t>Přesun hmot</t>
  </si>
  <si>
    <t>POL7_</t>
  </si>
  <si>
    <t>hloubené nebo ražené monolitické  z betonu nebo železobetonu (827 2.9) včetně drobných objektů,</t>
  </si>
  <si>
    <t>113109310R00</t>
  </si>
  <si>
    <t>Odstranění podkladů nebo krytů z betonu prostého, v ploše jednotlivě do 50 m2, tloušťka vrstvy 100 mm</t>
  </si>
  <si>
    <t>113151114R00</t>
  </si>
  <si>
    <t>Odstranění podkladu, krytu frézováním povrch živičný, plochy do 500 m2 na jednom objektu nebo při provádění pruhu šířky do  750 mm, tloušťky 50 mm</t>
  </si>
  <si>
    <t>2 čerpadla : 2*30</t>
  </si>
  <si>
    <t>zděný průřez 500*500 : 0,25*0,50*4*50,00</t>
  </si>
  <si>
    <t>K2-K3 : (2,71+2,26)*0,50*1,60*10,30*0,40</t>
  </si>
  <si>
    <t>K3-K4 : (2,26+2,96)*0,50*1,40*31,50*0,40</t>
  </si>
  <si>
    <t>K4-K5 : (2,96+3,01)*0,50*1,40*6,50*0,40</t>
  </si>
  <si>
    <t>rozšíření u šachet - K3 : 2,26*3,00*1,60*0,40</t>
  </si>
  <si>
    <t>rozšíření u šachet - K4 : 2,96*3,00*1,60*0,40</t>
  </si>
  <si>
    <t>rozšíření u šachet - K5 : 3,01*3,00*1,60*0,40</t>
  </si>
  <si>
    <t>K2-K3 : (2,71+2,26)*0,50*1,60*10,30*0,20</t>
  </si>
  <si>
    <t>K3-K4 : (2,26+2,96)*0,50*1,40*31,50*0,20</t>
  </si>
  <si>
    <t>K4-K5 : (2,96+3,01)*0,50*1,40*6,50*0,20</t>
  </si>
  <si>
    <t>rozšíření u šachet - K3 : 2,26*3,00*1,60*0,20</t>
  </si>
  <si>
    <t>rozšíření u šachet - K4 : 2,96*3,00*1,60*0,20</t>
  </si>
  <si>
    <t>rozšíření u šachet - K5 : 3,01*3,00*1,60*0,20</t>
  </si>
  <si>
    <t>K2-K3 : (2,71+2,26)*0,50*1,60*10,30*0,10</t>
  </si>
  <si>
    <t>K3-K4 : (2,26+2,96)*0,50*1,40*31,50*0,10</t>
  </si>
  <si>
    <t>K4-K5 : (2,96+3,01)*0,50*1,40*6,50*0,10</t>
  </si>
  <si>
    <t>rozšíření u šachet - K3 : 2,26*3,00*1,60*0,10</t>
  </si>
  <si>
    <t>rozšíření u šachet - K4 : 2,96*3,00*1,60*0,10</t>
  </si>
  <si>
    <t>rozšíření u šachet - K5 : 3,01*3,00*1,60*0,10</t>
  </si>
  <si>
    <t>K2-K3 : (2,71+2,26)*0,50*1,60*10,30*0,10*0,50</t>
  </si>
  <si>
    <t>K3-K4 : (2,26+2,96)*0,50*1,40*31,50*0,10*0,50</t>
  </si>
  <si>
    <t>K4-K5 : (2,96+3,01)*0,50*1,40*6,50*0,10*0,50</t>
  </si>
  <si>
    <t>rozšíření u šachet - K3 : 2,26*3,00*1,60*0,10*0,50</t>
  </si>
  <si>
    <t>rozšíření u šachet - K4 : 2,96*3,00*1,60*0,10*0,50</t>
  </si>
  <si>
    <t>rozšíření u šachet - K5 : 3,01*3,00*1,60*0,10*0,50</t>
  </si>
  <si>
    <t>151811216R00</t>
  </si>
  <si>
    <t>Pažení pažicími boxy montáž, standardního pažicího boxu, délky 3 m, šířky do 1,5 m, hloubky 2,4 m</t>
  </si>
  <si>
    <t>151813216R00</t>
  </si>
  <si>
    <t>Pažení pažicími boxy demontáž, standardního pažicího boxu, délky 3 m, šířky do 1,5 m, hloubky 2,4 m</t>
  </si>
  <si>
    <t>89,08852</t>
  </si>
  <si>
    <t>44,54426+22,27213</t>
  </si>
  <si>
    <t>7 km : 89,08852*7</t>
  </si>
  <si>
    <t>7 km : 66,81639*7</t>
  </si>
  <si>
    <t>celkový výkop : 155,90491</t>
  </si>
  <si>
    <t>konstrukce komunikace : 172,00*0,45</t>
  </si>
  <si>
    <t>vytlačený objem : -1,40*1,16*10,30</t>
  </si>
  <si>
    <t>-1,60*1,16*41,50</t>
  </si>
  <si>
    <t>0,338*59,00</t>
  </si>
  <si>
    <t>58344197R</t>
  </si>
  <si>
    <t>štěrkodrť frakce 0,0 až 63,0 mm; třída A</t>
  </si>
  <si>
    <t>172,00*0,45*2,00</t>
  </si>
  <si>
    <t>62,15371*2,00</t>
  </si>
  <si>
    <t>212755114R00</t>
  </si>
  <si>
    <t>Trativody z drenážních trubek bez lože vnitřního průměru 10 cm</t>
  </si>
  <si>
    <t>1,60*0,15*10,30</t>
  </si>
  <si>
    <t>1,40*0,15*45,00</t>
  </si>
  <si>
    <t>0,20*0,30*60,00</t>
  </si>
  <si>
    <t>0,600*10,30</t>
  </si>
  <si>
    <t>0,480*41,50</t>
  </si>
  <si>
    <t>565151111R00</t>
  </si>
  <si>
    <t>Podklad z kameniva obaleného asfaltem ACP 16+ až ACP 22+, v pruhu šířky do 3 m, třídy 1, tloušťka po zhutnění 70 mm</t>
  </si>
  <si>
    <t>831422121R00</t>
  </si>
  <si>
    <t>Montáž potrubí z trub kameninových těsněných pryžovými kroužky montáž- bez specifikace DN 500 mm</t>
  </si>
  <si>
    <t>pro splaškovou kanalizaci v otevřeném výkopu ve sklonu do 20 %,</t>
  </si>
  <si>
    <t>831442121R00</t>
  </si>
  <si>
    <t>Montáž potrubí z trub kameninových těsněných pryžovými kroužky montáž- bez specifikace DN 600 mm</t>
  </si>
  <si>
    <t>877353123R00</t>
  </si>
  <si>
    <t>Montáž tvarovek na potrubí z trub z plastů těsněných gumovým kroužkem jednoosých DN 200 mm</t>
  </si>
  <si>
    <t>892665111R00</t>
  </si>
  <si>
    <t>Zkoušky těsnosti kanalizačního potrubí zabezpečení konců a zkouška vzduchem kanalizačního potrubí _x000D_
 do DN 600 mm</t>
  </si>
  <si>
    <t>894411141R00</t>
  </si>
  <si>
    <t>Zřízení šachet kanalizačních z betonových dílců na potrubí s obložením dna betonem C 25/30 z cementu portlandského nebo struskoportlandského, na potrubí DN 500 mm</t>
  </si>
  <si>
    <t>výšky vstupu do 1,5 m, podkladní deska z betonu B5, montáž a dodávka stupadel,</t>
  </si>
  <si>
    <t>894411151R00</t>
  </si>
  <si>
    <t>Zřízení šachet kanalizačních z betonových dílců na potrubí s obložením dna betonem C 25/30 z cementu portlandského nebo struskoportlandského, na potrubí DN 600 mm</t>
  </si>
  <si>
    <t>0,680*10,30</t>
  </si>
  <si>
    <t>0,550*36,50</t>
  </si>
  <si>
    <t>Kompletní dodávka a montáž odbočení DN200 navrtávkou do potrubí DN400</t>
  </si>
  <si>
    <t>28650814R</t>
  </si>
  <si>
    <t>přechod kamenina-plast DN 200,0 mm</t>
  </si>
  <si>
    <t>RTS 20/ II</t>
  </si>
  <si>
    <t>28651649.AR</t>
  </si>
  <si>
    <t>koleno PVC; 45,0 °; D = 200,0 mm; hladké</t>
  </si>
  <si>
    <t>RTS 21/ II</t>
  </si>
  <si>
    <t>55243347R</t>
  </si>
  <si>
    <t>poklop kanalizační DN šachty 1 000 mm; litinový; D výrobku 610 mm; únosnost D 400 kN; s odvětráním</t>
  </si>
  <si>
    <t>592243542R</t>
  </si>
  <si>
    <t>deska zákrytová šachetní železobetonová; TZK; D1 = 1 500 mm; D = 1 800 mm; D vnitřní 625 mm; h = 165 mm</t>
  </si>
  <si>
    <t>592243743R</t>
  </si>
  <si>
    <t>dno šachetní přímé; železobeton; TZB; DN = 1 500,0 mm; D odtoku 700 až 1 050 mm; h = 1 585 mm; t = 150 mm; beton C 40/50</t>
  </si>
  <si>
    <t>592243751R</t>
  </si>
  <si>
    <t>skruž železobetonová TBS; DN = 1 500,0 mm; h = 500,0 mm; s = 140,00 mm; beton C 40/50</t>
  </si>
  <si>
    <t>59710702.AR</t>
  </si>
  <si>
    <t>trouba kameninová hrdlová; DN 500,0 mm; l = 2500,0 mm; třída 120; spoj C; FN 60 kN/m</t>
  </si>
  <si>
    <t>59710703.AR</t>
  </si>
  <si>
    <t>trouba kameninová hrdlová; DN 600,0 mm; l = 2500,0 mm; třída 95; spoj C; FN 57 kN/m</t>
  </si>
  <si>
    <t>šachta K5 : 1</t>
  </si>
  <si>
    <t>919731123R00</t>
  </si>
  <si>
    <t>Zarovnání styčné plochy podkladu nebo krytu živičné, tloušťky přes 100 do 200 mm</t>
  </si>
  <si>
    <t>podél vybourané části komunikace nebo zpevněné plochy</t>
  </si>
  <si>
    <t>969021131R00</t>
  </si>
  <si>
    <t>Vybourání kanalizačního potrubí DN do 300 mm</t>
  </si>
  <si>
    <t>včetně pomocného lešení o výšce podlahy do 1900 mm a pro zatížení do 1,5 kPa  (150 kg/m2),</t>
  </si>
  <si>
    <t>998275101R00</t>
  </si>
  <si>
    <t>Přesun hmot pro kanalizace z trub kameninových v otevřeném výkopu</t>
  </si>
  <si>
    <t>trubní ražené nebo hloubené (827 2.5), včetně drobných objektů</t>
  </si>
  <si>
    <t>998275115R00</t>
  </si>
  <si>
    <t>Přesun hmot pro kanalizace z trub kameninových příplatek k cenám _x000D_
 za zvětšený přesun přes vymezenou největší dopravní vzdálenost do 1 000 m</t>
  </si>
  <si>
    <t>K2-K2.1 : 1,30*27,00</t>
  </si>
  <si>
    <t>K2.1-K2.2 : 1,30*33,00</t>
  </si>
  <si>
    <t>K2.1-K2.2 : 3,00*25,00</t>
  </si>
  <si>
    <t>2 čerpadla : 2*15</t>
  </si>
  <si>
    <t>K2-K2.1 : (2,97+2,83)*0,50*1,30*27,00*0,30</t>
  </si>
  <si>
    <t>K2.1-K2.2 : (2,48+2,84)*0,50*1,30*33,00*0,30</t>
  </si>
  <si>
    <t>odpočet komunikací : -1,30*0,45*60,00</t>
  </si>
  <si>
    <t>K2-K2.1 : (2,97+2,83)*0,50*1,30*27,00*0,50</t>
  </si>
  <si>
    <t>K2.1-K2.2 : (2,48+2,84)*0,50*1,30*33,00*0,50</t>
  </si>
  <si>
    <t>K2-K2.1 : (2,97+2,83)*0,50*1,30*27,00*0,20</t>
  </si>
  <si>
    <t>K2.1-K2.2 : (2,48+2,84)*0,50*1,30*33,00*0,20</t>
  </si>
  <si>
    <t>138401201R00</t>
  </si>
  <si>
    <t>Dolamování hloubených vykopávek rýh ve vrstvě tloušťky do 500 mm_x000D_
 v hornině 5</t>
  </si>
  <si>
    <t>K2-K2.1 : (2,97+2,83)*0,50*1,30*27,00*0,10</t>
  </si>
  <si>
    <t>K2.1-K2.2 : (2,48+2,84)*0,50*1,30*33,00*0,10</t>
  </si>
  <si>
    <t>29,671+107,952</t>
  </si>
  <si>
    <t>43,180</t>
  </si>
  <si>
    <t>29,671+107,852</t>
  </si>
  <si>
    <t>7 km : 137,523*7</t>
  </si>
  <si>
    <t>7 km : 43,180*7</t>
  </si>
  <si>
    <t>celkový výkop : 180,803</t>
  </si>
  <si>
    <t>konstrukce komunikace : 1,30*0,45*60,00</t>
  </si>
  <si>
    <t>vytlačený objem : -1,30*1,05*59,00</t>
  </si>
  <si>
    <t>1,30*0,45*60,00*2,00</t>
  </si>
  <si>
    <t>135,368*2,00</t>
  </si>
  <si>
    <t>1,30*0,10*60,00</t>
  </si>
  <si>
    <t>0,604*59,00</t>
  </si>
  <si>
    <t>59224176R</t>
  </si>
  <si>
    <t>prstenec betonový; DN = 625,0 mm; h = 80,0 mm; s = 120,00 mm</t>
  </si>
  <si>
    <t>567122112R00</t>
  </si>
  <si>
    <t>Podklad z kameniva zpevněného cementem SC C8/10, tloušťka po zhutnění 130 mm</t>
  </si>
  <si>
    <t>577112114RT3</t>
  </si>
  <si>
    <t>Beton asfaltový z modifikovaného asfaltu v pruhu šířky do 3 m, ACO 11 S , tloušťky 50 mm, plochy do 200 m2</t>
  </si>
  <si>
    <t>3,00*25,00</t>
  </si>
  <si>
    <t>831392121R00</t>
  </si>
  <si>
    <t>Montáž potrubí z trub kameninových těsněných pryžovými kroužky montáž- bez specifikace DN 400 mm</t>
  </si>
  <si>
    <t>837391221RT2</t>
  </si>
  <si>
    <t>Montáž kameninových tvarovek těsněných pryžovými kroužky odbočných včetně dodávky šikmé odbočky DN 400/200 mm</t>
  </si>
  <si>
    <t>na potrubí z trub kameninových pro splaškovou kanalizaci v otevřeném výkopu,</t>
  </si>
  <si>
    <t>894411131R00</t>
  </si>
  <si>
    <t>Zřízení šachet kanalizačních z betonových dílců na potrubí s obložením dna betonem C 25/30 z cementu portlandského nebo struskoportlandského, na potrubí DN přes 300 do 400 mm</t>
  </si>
  <si>
    <t>5922405325R</t>
  </si>
  <si>
    <t>dno šachetní beton; DN = 1 000,0 mm; h = 885 mm; t = 150 mm; / t = 230 mm; DN žlabu 400 mm; Pu 80 kN/m; beton C 35/45; žlab kamenina; nástupnice kamenina</t>
  </si>
  <si>
    <t>59224361.AR</t>
  </si>
  <si>
    <t>skruž železobetonová TBS; DN = 1 000,0 mm; h = 500,0 mm; s = 120,00 mm; počet stupadel 2; ocelové s PE povlakem; beton C 40/50</t>
  </si>
  <si>
    <t>59710700.AR</t>
  </si>
  <si>
    <t>trouba kameninová hrdlová; DN 400,0 mm; l = 2500,0 mm; třída 160; spoj C; FN 64 kN/m</t>
  </si>
  <si>
    <t>Výkop sond včetně zaměření sítě a zpětného zahrnutí</t>
  </si>
  <si>
    <t>soubor</t>
  </si>
  <si>
    <t>91.1</t>
  </si>
  <si>
    <t>Styčná pracovní spára při napojení nového povrchu se zalitím za tepla modifikovanou asf. hmotou, s posypem vápenným hydrátem šířky do 15 mm, hloubky do 25 mm, včetně prořezání</t>
  </si>
  <si>
    <t>2 čerpadla : 2*10</t>
  </si>
  <si>
    <t>K2-K2.1.1 : (2,16+2,23)*0,50*1,00*34,00*0,30</t>
  </si>
  <si>
    <t>odpočet komunikací : -1,00*0,40*35,00</t>
  </si>
  <si>
    <t>K2-K2.1.1 : (2,16+2,23)*0,50*1,00*34,00*0,50</t>
  </si>
  <si>
    <t>K2-K2.1.1 : (2,16+2,23)*0,50*1,00*34,00*0,20</t>
  </si>
  <si>
    <t>K2-K2.1.1 : (2,16+2,23)*0,50*1,00*34,00*0,10</t>
  </si>
  <si>
    <t>161101101R00</t>
  </si>
  <si>
    <t>Svislé přemístění výkopku z horniny 1 až 4, při hloubce výkopu přes 1 do 2,5 m</t>
  </si>
  <si>
    <t>8,389+37,315</t>
  </si>
  <si>
    <t>161101151R00</t>
  </si>
  <si>
    <t>Svislé přemístění výkopku z horniny 5 až 7, při hloubce výkopu přes 1 do 2,5 m</t>
  </si>
  <si>
    <t>14,926</t>
  </si>
  <si>
    <t>8,389+37,715</t>
  </si>
  <si>
    <t>7 km : (8,389+37,315)*7</t>
  </si>
  <si>
    <t>7 km : 14,926*7</t>
  </si>
  <si>
    <t>celkový výkop : 60,63</t>
  </si>
  <si>
    <t>konstrukce komunikace : 1,00*0,45*35,00</t>
  </si>
  <si>
    <t>vytlačený objem : -1,00*0,75*34,00</t>
  </si>
  <si>
    <t>(1,00*0,60-3,14*0,15*0,15)*34,00</t>
  </si>
  <si>
    <t>35,00*0,45*2,00</t>
  </si>
  <si>
    <t>35,130*2,00</t>
  </si>
  <si>
    <t>0,20*0,30*35,00</t>
  </si>
  <si>
    <t>451572111R00</t>
  </si>
  <si>
    <t>Lože pod potrubí, stoky a drobné objekty z kameniva drobného těženého 0÷4 mm</t>
  </si>
  <si>
    <t>1,00*0,15*34,00</t>
  </si>
  <si>
    <t>59224174.AR</t>
  </si>
  <si>
    <t>prstenec betonový; DN = 625,0 mm; h = 40,0 mm; s = 120,00 mm</t>
  </si>
  <si>
    <t>35,00*1,50</t>
  </si>
  <si>
    <t>871373121R00</t>
  </si>
  <si>
    <t>Montáž potrubí z trub z plastů těsněných gumovým kroužkem  DN 300 mm</t>
  </si>
  <si>
    <t>v otevřeném výkopu ve sklonu do 20 %,</t>
  </si>
  <si>
    <t>877373121RT2</t>
  </si>
  <si>
    <t>Montáž tvarovek na potrubí z trub z plastů těsněných gumovým kroužkem odbočných včetně dodávky odbočky_x000D_
 D 315/160 mm/60°</t>
  </si>
  <si>
    <t>877373121RT3</t>
  </si>
  <si>
    <t>Montáž tvarovek na potrubí z trub z plastů těsněných gumovým kroužkem odbočných včetně dodávky odbočky_x000D_
 D 315/200 mm/60°</t>
  </si>
  <si>
    <t>877313123R00</t>
  </si>
  <si>
    <t>Montáž tvarovek na potrubí z trub z plastů těsněných gumovým kroužkem jednoosých DN 150 mm</t>
  </si>
  <si>
    <t>894411121R00</t>
  </si>
  <si>
    <t>Zřízení šachet kanalizačních z betonových dílců na potrubí s obložením dna betonem C 25/30 z cementu portlandského nebo struskoportlandského, na potrubí DN přes 200 do 300 mm</t>
  </si>
  <si>
    <t>286114017R</t>
  </si>
  <si>
    <t>trubka plastová kanalizační PVC; s hrdlem, hladkostěnná ČSN EN 1401; Sn 12 kN/m2; D = 315,0 mm; s = 10,80 mm; l = 6 000,0 mm</t>
  </si>
  <si>
    <t>28651662.AR</t>
  </si>
  <si>
    <t>koleno PVC; 45,0 °; D = 160,0 mm; s 1 hrdlem</t>
  </si>
  <si>
    <t>5922405324R</t>
  </si>
  <si>
    <t>dno šachetní beton; DN = 1 000,0 mm; h = 785 mm; t = 150 mm; DN žlabu 300 mm; Pu 80 kN/m; beton C 35/45; žlab kamenina; nástupnice kamenina</t>
  </si>
  <si>
    <t>uliční vpusti : 2,000</t>
  </si>
  <si>
    <t>dešťové svody : 2,000</t>
  </si>
  <si>
    <t>998276101R00</t>
  </si>
  <si>
    <t>Přesun hmot pro trubní vedení z trub plastových nebo sklolaminátových v otevřeném výkopu</t>
  </si>
  <si>
    <t>vodovodu nebo kanalizace ražené nebo hloubené (827 1.1, 827 1.9, 827 2.1, 827 2.9), drobných objektů</t>
  </si>
  <si>
    <t>113108310R00</t>
  </si>
  <si>
    <t>Odstranění podkladů nebo krytů živičných, v ploše jednotlivě do 50 m2, tloušťka vrstvy 100 mm</t>
  </si>
  <si>
    <t>řad "V1" : 1,00*(1,60-0,45)*174,00*0,30</t>
  </si>
  <si>
    <t>řad "V1" : 1,00*1,60*174,00*0,50</t>
  </si>
  <si>
    <t>řad "V1" : 1,00*1,60*174,00*0,20</t>
  </si>
  <si>
    <t>133301101R00</t>
  </si>
  <si>
    <t>Hloubení šachet v hornině 4_x000D_
 do 100 m3</t>
  </si>
  <si>
    <t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t>
  </si>
  <si>
    <t>4,00*3,00*2,50*0,80</t>
  </si>
  <si>
    <t>133301109R00</t>
  </si>
  <si>
    <t>Hloubení šachet v hornině 4_x000D_
 příplatek za lepivost horniny</t>
  </si>
  <si>
    <t>133401101R00</t>
  </si>
  <si>
    <t>Hloubení šachet v hornině 5 pro jakýkoliv objem výkopu</t>
  </si>
  <si>
    <t>4,00*3,00*2,50*0,20</t>
  </si>
  <si>
    <t>151101101R00</t>
  </si>
  <si>
    <t>Zřízení pažení a rozepření stěn rýh příložné  pro jakoukoliv mezerovitost, hloubky do 2 m</t>
  </si>
  <si>
    <t>pro podzemní vedení pro všechny šířky rýhy,</t>
  </si>
  <si>
    <t>řad "V1" : 174,00*1,50*2</t>
  </si>
  <si>
    <t>151101111R00</t>
  </si>
  <si>
    <t>Odstranění pažení a rozepření rýh příložné , hloubky do 2 m</t>
  </si>
  <si>
    <t>pro podzemní vedení s uložením materiálu na vzdálenost do 3 m od kraje výkopu,</t>
  </si>
  <si>
    <t>60,030+139,200</t>
  </si>
  <si>
    <t>24,000</t>
  </si>
  <si>
    <t>55,68</t>
  </si>
  <si>
    <t>6,000</t>
  </si>
  <si>
    <t>223,23*7</t>
  </si>
  <si>
    <t>61,680*7</t>
  </si>
  <si>
    <t>223,230+61,680</t>
  </si>
  <si>
    <t>celkový výkop : 284,910</t>
  </si>
  <si>
    <t>konstrukce komunikace : 247,00*0,45</t>
  </si>
  <si>
    <t>vytlačený objem : -1,00*0,55*174,00</t>
  </si>
  <si>
    <t>-1,60*2,20*2,20</t>
  </si>
  <si>
    <t>řad "V1" : 1,00*0,40*174,00</t>
  </si>
  <si>
    <t>Poplatky za skládku horniny 5 - 7</t>
  </si>
  <si>
    <t>292,616*2,00</t>
  </si>
  <si>
    <t>893352111R00</t>
  </si>
  <si>
    <t>Šachty armaturní ze železového betonu se stropem z dílců, vnitřní půdorysné plochy přes 4,5 do 5,5 m2</t>
  </si>
  <si>
    <t>včetně osazení stropních desek, žebříku, mřížky na odvodňovací jímce a odpadní trouby délky do 1 m,</t>
  </si>
  <si>
    <t>Prefabrikát pro  vodoměrnou šachtu - stropní deska</t>
  </si>
  <si>
    <t>2,00*2,60*0,20</t>
  </si>
  <si>
    <t>řad "V1" : 1,00*0,15*174,00</t>
  </si>
  <si>
    <t>1,80*2,40*0,10</t>
  </si>
  <si>
    <t>452313131R00</t>
  </si>
  <si>
    <t>Podkladní a zajišťovací konstrukce z betonu bloky pro potrubí , z betonu prostého třídy C 12/15</t>
  </si>
  <si>
    <t>0,050*3</t>
  </si>
  <si>
    <t>452353101R00</t>
  </si>
  <si>
    <t xml:space="preserve">Bednění podkladních a zajišťovacích konstrukcí bloků pro potrubí </t>
  </si>
  <si>
    <t>0,54*3</t>
  </si>
  <si>
    <t>857262121R00</t>
  </si>
  <si>
    <t>Montáž litinových tvarovek na potrubí litinovém tlakovém jednoosých, na potrubí z trub přírubových v otevřeném výkopu, v otevřeném kanálu nebo v šachtě, DN 100 mm</t>
  </si>
  <si>
    <t>857264121R00</t>
  </si>
  <si>
    <t>Montáž litinových tvarovek na potrubí litinovém tlakovém odbočných, na potrubí z trub přírubových v otevřeném výkopu, v otevřeném kanálu nebo v šachtě, DN 100 mm</t>
  </si>
  <si>
    <t>871251121R00</t>
  </si>
  <si>
    <t>Montáž potrubí z plastických hmot z tlakových trubek polyetylenových, vnějšího průměru 110 mm</t>
  </si>
  <si>
    <t>877252121R00</t>
  </si>
  <si>
    <t>Montáž elektrotvarovek Přirážka za 1 spoj elektrotvarovky, vnějšího průměru 110 mm</t>
  </si>
  <si>
    <t>891213111R00</t>
  </si>
  <si>
    <t>Montáž vodovodních armatur na potrubí ventilů hlavních pro přípojky, DN 50 mm</t>
  </si>
  <si>
    <t>891261111R00</t>
  </si>
  <si>
    <t>Montáž vodovodních armatur na potrubí šoupátek v otevřeném výkopu nebo v šachtách s osazením zemní soupravy (bez poklopů), DN 100 mm</t>
  </si>
  <si>
    <t>891261221R00</t>
  </si>
  <si>
    <t>Montáž vodovodních armatur na potrubí šoupátek v šachtách s ručním kolečkem, DN 100 mm</t>
  </si>
  <si>
    <t>891264121R00</t>
  </si>
  <si>
    <t>Montáž vodovodních armatur na potrubí kompenzátorů ucpávkových a gumových nebo montážních vložek, DN 100 mm</t>
  </si>
  <si>
    <t>891267211R00</t>
  </si>
  <si>
    <t>Montáž vodovodních armatur na potrubí hydrantů nadzemních, DN 100 mm</t>
  </si>
  <si>
    <t>891269111R00</t>
  </si>
  <si>
    <t>Montáž vodovodních armatur na potrubí navrtávacích pasů s ventilem Jt 1 Mpa na potrubí z trub osinkocementových, litinových, ocelových nebo plastických hmot, DN 100 mm</t>
  </si>
  <si>
    <t>892271111R00</t>
  </si>
  <si>
    <t>Tlakové zkoušky vodovodního potrubí DN 100 nebo 125 mm</t>
  </si>
  <si>
    <t>přísun, montáže, demontáže a odsunu zkoušecího čerpadla, napuštění tlakovou vodou a dodání vody pro tlakovou zkoušku,</t>
  </si>
  <si>
    <t>892372111R00</t>
  </si>
  <si>
    <t>Zabezpečení konců vodovodního potrubí při tlakových zkouškách DN do 300 mm</t>
  </si>
  <si>
    <t>montáž a demontáž výrobků nebo dílců pro zabezpečení dvou konců zkoušeného úseku potrubí pro jakýkoliv způsob zabezpečení,  montáž a demontáž koncových tvarovek, montáž zaslepovací příruby, zaslepení odboček pro hydranty, vzdušníky a jiné armatury a odbočky pro odbočující řady,</t>
  </si>
  <si>
    <t>899401111R00</t>
  </si>
  <si>
    <t>Osazení poklopů litinových ventilových</t>
  </si>
  <si>
    <t>včetně podezdění</t>
  </si>
  <si>
    <t>899401112R00</t>
  </si>
  <si>
    <t>Osazení poklopů litinových šoupátkových</t>
  </si>
  <si>
    <t>899401113R00</t>
  </si>
  <si>
    <t>Osazení poklopů litinových hydrantových</t>
  </si>
  <si>
    <t>899712111R00</t>
  </si>
  <si>
    <t>Orientační tabulky na vodovodních a kanalizačních řadech na zdivu</t>
  </si>
  <si>
    <t>899713111R00</t>
  </si>
  <si>
    <t>Orientační tabulky na vodovodních a kanalizačních řadech na sloupku ocelovém nebo betonovém</t>
  </si>
  <si>
    <t>899721111R00</t>
  </si>
  <si>
    <t>Výstražné fólie výstražná fólie pro vodovod, šířka 22 cm</t>
  </si>
  <si>
    <t>899731114R00</t>
  </si>
  <si>
    <t>Signalizační vodič CYY, 6 mm2</t>
  </si>
  <si>
    <t>28613032.MR</t>
  </si>
  <si>
    <t>koleno PE 100; 30,0 °; SDR 11,0; D = 110,0 mm; hladké; spoj svařovaný</t>
  </si>
  <si>
    <t>1,00*1,015</t>
  </si>
  <si>
    <t>28613050.MR</t>
  </si>
  <si>
    <t>koleno PE 100; 90,0 °; SDR 11,0; D = 110,0 mm; hladké; spoj svařovaný</t>
  </si>
  <si>
    <t>5,00*1,015</t>
  </si>
  <si>
    <t>28613107.MR</t>
  </si>
  <si>
    <t>spojka/nátrubek PE 100; SDR 11,0; D = 110,0 mm; spoj elektrosvařovaný</t>
  </si>
  <si>
    <t>286134633R</t>
  </si>
  <si>
    <t>trubka plastová vodovodní hladká; s certifikací dle PAS 1075; PE 100 RC; SDR 17,0; PN 10; D = 110,0 mm; s = 6,60 mm</t>
  </si>
  <si>
    <t>28653766R</t>
  </si>
  <si>
    <t>nákružek lemový PE 100; SDR 17,0; D = 110,0 mm; spoj svařovaný</t>
  </si>
  <si>
    <t>31947218R</t>
  </si>
  <si>
    <t>příruba točivá; mat. 11 375; Js 100 mm; 1,6 MPa; PN 16; vnitř.D = 100,0 mm; vnější D1= 215 mm; ČSN 13 1275</t>
  </si>
  <si>
    <t>42200760R</t>
  </si>
  <si>
    <t>poklop uliční typ k poz.hydrantu; šedá litina; použití pro vodu; vnitřní rozměr 310x205 mm; vnější rozměr 443x338 mm; výška 300 mm; pro: podzemní hydranty</t>
  </si>
  <si>
    <t>42228312R</t>
  </si>
  <si>
    <t>šoupátko přírubové  měkcetěsnící klínové, s hladkým a rovným průtokovým kanálem; použití vhodné pro instalaci do země; médium pitná voda, neagresivní tekutina; DN 100; l = 190 mm; PN 10,0; těleso tvárná litina; povrch.ochrana vně i uvnitř epoxidovým práškem; standardní provedení bez ručního kola a zemní soupravy</t>
  </si>
  <si>
    <t>42273380R</t>
  </si>
  <si>
    <t>pas navrtávací tvárná litina; provedení univerzální, s přírubovým výstupem; PN 16; DN potrubí 100 mm; DN výstupu 50 mm; pro typ potrubí litina, ocel, azbestocementové</t>
  </si>
  <si>
    <t>42273760R</t>
  </si>
  <si>
    <t>hydrant nadzemní PN 16; provedení standard GGG,tuhé, výstup 1B; DN 100; krycí hloubka 1,5 m; připojení přírubové; těleso šedá litina; pro: vodu</t>
  </si>
  <si>
    <t>422913521R</t>
  </si>
  <si>
    <t>poklop šoupátkový tvárná litina; použití pro vodu; vnitř.pr.D = 123 mm</t>
  </si>
  <si>
    <t>42291405R</t>
  </si>
  <si>
    <t>poklop ventilový šedá litina; použití pro vodu, k ochraně zemních souprav osazených na šoupátkách nebo na navrtávacích pasech se šoupátkem či kul.kohoutem, k zabudování do terénu a vozovek; ochrana proti korozi asfaltový nátěr vně i uvnitř; h = 210,0 mm; vnitř.pr.D = 135 mm; D = 180,0 mm</t>
  </si>
  <si>
    <t>422914522R</t>
  </si>
  <si>
    <t>poklop hydrantový  použití uliční poklop pro podzemní hydrant, vhodné i do litého asfaltu; tvárná litina; vnější rozměr horní ovál 446 x 346, spodní ovál 446 x 276 mm; zatížení D 400</t>
  </si>
  <si>
    <t>422915501R</t>
  </si>
  <si>
    <t>deska podkladová pro šoupátkové poklopy</t>
  </si>
  <si>
    <t>42293140R</t>
  </si>
  <si>
    <t>souprava zemní teleskopická pro domovní přípojky se šroub.napojením; DN 3/4" - 2"; krycí hloubka 1,3 - 1,8 m</t>
  </si>
  <si>
    <t>42293250R</t>
  </si>
  <si>
    <t>souprava zemní teleskopická šoupátková; pro šoupátka a combi armatury; DN 50-100; krycí hloubka 1,3 - 1,8 m</t>
  </si>
  <si>
    <t>44982372.AR</t>
  </si>
  <si>
    <t>klíč k hydrantu nadzemnímu; mosazný</t>
  </si>
  <si>
    <t>55259815R</t>
  </si>
  <si>
    <t>přechod přírubový; PN 10; DN 1 = 100 mm; DN 2 = 80 mm; l = 200 mm; tvárná litina; uvnitř práškový epoxid; vně práškový epoxid</t>
  </si>
  <si>
    <t>552599944R</t>
  </si>
  <si>
    <t>tvarovka přírubová s přírubovou odbočkou tvárná litina; DN 1 = 100 mm; DN 2 = 100 mm; povrch. úprava práškový epoxid</t>
  </si>
  <si>
    <t>552701201R</t>
  </si>
  <si>
    <t>koleno 90 °; PN 10, PN 16, PN 25, PN 40; DN 100 mm; tvárná litina; přírubové; s patkou</t>
  </si>
  <si>
    <t>552702131R</t>
  </si>
  <si>
    <t>trouba litinová vodovodní; tvárná litina; přírubová; PN 10, PN 16, PN 25; DN 100,0 mm; l = 1 000,0 mm; uvnitř práškový epoxid; vně práškový epoxid</t>
  </si>
  <si>
    <t>55342340R</t>
  </si>
  <si>
    <t>sloupek plotový ocel; tl. stěny 1,50 mm; řadový; pro plot pro drátěné pletivo; l = 2 500 mm; d 38 mm; povrch prášková vypalovací barva</t>
  </si>
  <si>
    <t>583419044R</t>
  </si>
  <si>
    <t>kamenivo přírodní drcené frakce 32,0 až 63,0 mm; třída BI</t>
  </si>
  <si>
    <t>Přepojení stávajících vodovodních řadů do DN 100 včetně, včetně dodávky tvarovek</t>
  </si>
  <si>
    <t>87.3</t>
  </si>
  <si>
    <t>Přepojení stávající vodovodní přípojky - D+M včetně zemních prací pro průměrnou délku do 3 m</t>
  </si>
  <si>
    <t>87.4</t>
  </si>
  <si>
    <t>Zřízení vodovodní přípojky - D+M včetně zemních prací</t>
  </si>
  <si>
    <t>87.5</t>
  </si>
  <si>
    <t>Demontáž stávajících armatur, šoupata, hydranty</t>
  </si>
  <si>
    <t>P_1</t>
  </si>
  <si>
    <t>Přeložka vodovodu d 110 mm v úseku V1 - V3, kompletní dodávka a montáž</t>
  </si>
  <si>
    <t>P_2</t>
  </si>
  <si>
    <t>Přeložka vodovodu d 110 mm do ulice Maixnerova, kompletní dodávka a montáž</t>
  </si>
  <si>
    <t>P_3</t>
  </si>
  <si>
    <t>Zřízení suchovodu, kompletní dodávka, montáž a demontáž včetně přepojení 8 přípojek</t>
  </si>
  <si>
    <t>891.1</t>
  </si>
  <si>
    <t>Žebřík nerezový s výsuvným madlem - D+M</t>
  </si>
  <si>
    <t>979082313R00</t>
  </si>
  <si>
    <t xml:space="preserve">Vodorovná doprava suti a vybouraných hmot vodorovná doprava suti a vybouraných hmot bez naložení, s vyložením a hrubým urovnáním po suchu, vzdálenost přes 500 do 1000 m,  </t>
  </si>
  <si>
    <t>722290237R00</t>
  </si>
  <si>
    <t>Proplach a dezinfekce vodovodního potrubí přes DN 80 do DN 200</t>
  </si>
  <si>
    <t>800-721</t>
  </si>
  <si>
    <t>722.1</t>
  </si>
  <si>
    <t>Vodoměrná sestava pro vodoměr DN 80 dle standardů provozovatele - D+M</t>
  </si>
  <si>
    <t>722.2</t>
  </si>
  <si>
    <t>Zkrácený rozbor vody</t>
  </si>
  <si>
    <t>1,00*(1,60-0,45)*44,00*0,30</t>
  </si>
  <si>
    <t>1,00*1,60*44,00*0,50</t>
  </si>
  <si>
    <t>1,00*1,60*44,00*0,20</t>
  </si>
  <si>
    <t>1,00*1,60*44,00*0,10</t>
  </si>
  <si>
    <t>44,00*1,50*2</t>
  </si>
  <si>
    <t>15,18+35,20</t>
  </si>
  <si>
    <t>14,080</t>
  </si>
  <si>
    <t>50,38*7</t>
  </si>
  <si>
    <t>14,08*7</t>
  </si>
  <si>
    <t>50,380+14,080</t>
  </si>
  <si>
    <t>celkový výkop : 64,46</t>
  </si>
  <si>
    <t>konstrukce komunikace : 45,00*0,45</t>
  </si>
  <si>
    <t>vytlačený objem : -1,00*0,55*44,00</t>
  </si>
  <si>
    <t>1,00*0,40*44,00</t>
  </si>
  <si>
    <t>Poplatky za skládku horniny 1- 4</t>
  </si>
  <si>
    <t>60,51*2,00</t>
  </si>
  <si>
    <t>1,00*0,15*44,00</t>
  </si>
  <si>
    <t>857244121R00</t>
  </si>
  <si>
    <t>Montáž litinových tvarovek na potrubí litinovém tlakovém odbočných, na potrubí z trub přírubových v otevřeném výkopu, v otevřeném kanálu nebo v šachtě, DN 80 mm</t>
  </si>
  <si>
    <t>871241121R00</t>
  </si>
  <si>
    <t>Montáž potrubí z plastických hmot z tlakových trubek polyetylenových, vnějšího průměru 90 mm</t>
  </si>
  <si>
    <t>877242121R00</t>
  </si>
  <si>
    <t>Montáž elektrotvarovek Přirážka za 1 spoj elektrotvarovky, vnějšího průměru 90 mm</t>
  </si>
  <si>
    <t>891241111R00</t>
  </si>
  <si>
    <t>Montáž vodovodních armatur na potrubí šoupátek v otevřeném výkopu nebo v šachtách s osazením zemní soupravy (bez poklopů), DN 80 mm</t>
  </si>
  <si>
    <t>891249111R00</t>
  </si>
  <si>
    <t>Montáž vodovodních armatur na potrubí navrtávacích pasů s ventilem Jt 1 Mpa na potrubí z trub osinkocementových, litinových, ocelových nebo plastických hmot, DN 80 mm</t>
  </si>
  <si>
    <t>892241111R00</t>
  </si>
  <si>
    <t>Tlakové zkoušky vodovodního potrubí DN do 80 mm</t>
  </si>
  <si>
    <t>28613106.MR</t>
  </si>
  <si>
    <t>spojka/nátrubek PE 100; SDR 11,0; D = 90,0 mm; spoj elektrosvařovaný</t>
  </si>
  <si>
    <t>286134632R</t>
  </si>
  <si>
    <t>trubka plastová vodovodní hladká; s certifikací dle PAS 1075; PE 100 RC; SDR 17,0; PN 10; D = 90,0 mm; s = 5,40 mm</t>
  </si>
  <si>
    <t>28653765R</t>
  </si>
  <si>
    <t>nákružek lemový PE 100; SDR 17,0; D = 90,0 mm; spoj svařovaný</t>
  </si>
  <si>
    <t>31947217R</t>
  </si>
  <si>
    <t>příruba točivá; mat. 11 375; Js 80 mm; 1,6 MPa; PN 16; vnitř.D = 80,0 mm; vnější D1= 195 mm; ČSN 13 1275</t>
  </si>
  <si>
    <t>42228310R</t>
  </si>
  <si>
    <t>šoupátko s přírubami přírubové; měkcetěsnicí klínové; stav.délka krátká, L 180mm; DN 80; PN 10; médium pitná voda, neagresivní tekutina; těleso tvárná litina; vřeteno nerez; víko tvárná litina; klín tvárná litina</t>
  </si>
  <si>
    <t>42273360R</t>
  </si>
  <si>
    <t>pas navrtávací tvárná litina; provedení univerzální, s přírubovým výstupem; PN 16; DN potrubí 80 mm; DN výstupu 50 mm; pro typ potrubí litina, ocel, azbestocementové</t>
  </si>
  <si>
    <t>552599939R</t>
  </si>
  <si>
    <t>tvarovka přírubová s přírubovou odbočkou tvárná litina; DN 1 = 80 mm; DN 2 = 80 mm; povrch. úprava práškový epoxid</t>
  </si>
  <si>
    <t>Kalkul</t>
  </si>
  <si>
    <t>Zřízení suchovodu, kompletní dodávka, montáž a demontáž včetně přepojení přípojek</t>
  </si>
  <si>
    <t>722290234R00</t>
  </si>
  <si>
    <t>Proplach a dezinfekce vodovodního potrubí do DN 80</t>
  </si>
  <si>
    <t>1,00*(1,60-0,45)*34,00*0,30</t>
  </si>
  <si>
    <t>1,00*1,60*34,00*0,50</t>
  </si>
  <si>
    <t>1,00*1,60*34,00*0,20</t>
  </si>
  <si>
    <t>1,00*1,60*34,00*0,10</t>
  </si>
  <si>
    <t>34,00*1,50*2</t>
  </si>
  <si>
    <t>11,730+27,200</t>
  </si>
  <si>
    <t>10,880</t>
  </si>
  <si>
    <t>38,930*7</t>
  </si>
  <si>
    <t>10,880*7</t>
  </si>
  <si>
    <t>38,930+10,880</t>
  </si>
  <si>
    <t>celkový výkop : 49,81</t>
  </si>
  <si>
    <t>konstrukce komunikace : 39,00*0,45</t>
  </si>
  <si>
    <t>vytlačený objem : -1,00*0,55*34,00</t>
  </si>
  <si>
    <t>1,00*0,40*34,00</t>
  </si>
  <si>
    <t>48,66*2,00</t>
  </si>
  <si>
    <t>Rozebrání vozovek a ploch s jakoukoliv výplní spár   v ploše jednotlivě do 200 m2, z velkých kostek, kladených do lože z kameniva těženého, škváry nebo strusky</t>
  </si>
  <si>
    <t>Čerpání vody na dopravní výšku do 10 m  s uvažovaným průměrným přítokem přes 500 do 1 000 l/min</t>
  </si>
  <si>
    <t>Pohotovost záložní čerpací soupravy na dopravní výšku do 10 m  s uvažovaným průměrným přítokem přes 500 do 1 000 l/min</t>
  </si>
  <si>
    <t>Dočasné zajištění podzemního potrubí nebo vedení betonového potrubí  DN  do 200 mm</t>
  </si>
  <si>
    <t>Dočasné zajištění podzemního potrubí nebo vedení betonového potrubí  DN  přes 200  do 500 mm</t>
  </si>
  <si>
    <t>K5-K6 : (2,41+2,31)*0,50*1,20*40,00*0,30</t>
  </si>
  <si>
    <t>K6-K7 : (2,31+2,11)*0,50*1,20*50,00*0,30</t>
  </si>
  <si>
    <t>K7-K8 : (2,11+2,40)*0,50*1,20*5,00*0,30</t>
  </si>
  <si>
    <t>odpočet komunikací : -124,00*0,45</t>
  </si>
  <si>
    <t>K5-K6 : (2,41+2,31)*0,50*1,20*40,00*0,20</t>
  </si>
  <si>
    <t>K6-K7 : (2,31+2,11)*0,50*1,20*50,00*0,20</t>
  </si>
  <si>
    <t>K7-K8 : (2,11+2,40)*0,50*1,20*5,00*0,20</t>
  </si>
  <si>
    <t>Dolamování hloubených vykopávek rýh ve vrstvě tloušťky do 500 mm  v hornině 6</t>
  </si>
  <si>
    <t>151811316R00</t>
  </si>
  <si>
    <t>Pažení pažicími boxy montáž, standardního pažicího boxu, délky 3 m, šířky do 2 m, hloubky 2,4 m</t>
  </si>
  <si>
    <t>151813316R00</t>
  </si>
  <si>
    <t>Pažení pažicími boxy demontáž, standardního pažicího boxu, délky 3 m, šířky do 2 m, hloubky 2,4 m</t>
  </si>
  <si>
    <t>22,023+77,823</t>
  </si>
  <si>
    <t>51,882+51,882</t>
  </si>
  <si>
    <t>162301102R00</t>
  </si>
  <si>
    <t>Vodorovné přemístění výkopku z horniny 1 až 4, na vzdálenost přes 500  do 1 000 m</t>
  </si>
  <si>
    <t>162301152R00</t>
  </si>
  <si>
    <t>Vodorovné přemístění výkopku z horniny 5 až 7, na vzdálenost přes 500  do 1 000 m</t>
  </si>
  <si>
    <t>51,822+51,822</t>
  </si>
  <si>
    <t>Vodorovné přemístění výkopku příplatek k ceně za každých dalších i započatých 1 000 m přes 10 000 m  z horniny 1 až 4</t>
  </si>
  <si>
    <t>7 km : (22,023+77,823)*7</t>
  </si>
  <si>
    <t>Vodorovné přemístění výkopku příplatek k ceně za každých dalších i započatých 1 000 m přes 10 000 m  z horniny 5 až 7</t>
  </si>
  <si>
    <t>7 km : (51,882+51,882)*7</t>
  </si>
  <si>
    <t>167101102R00</t>
  </si>
  <si>
    <t>Nakládání, skládání, překládání neulehlého výkopku nakládání výkopku  přes 100 m3, z horniny 1 až 4</t>
  </si>
  <si>
    <t>167101152R00</t>
  </si>
  <si>
    <t>Nakládání, skládání, překládání neulehlého výkopku nakládání výkopku  přes 100 m3, z horniny 5 až 7</t>
  </si>
  <si>
    <t>celkový výkop : 203,610</t>
  </si>
  <si>
    <t>konstrukce komunikace : 124,00*0,45</t>
  </si>
  <si>
    <t>vytlačený objem : -1,276*94,00</t>
  </si>
  <si>
    <t>0,391*94,00</t>
  </si>
  <si>
    <t>124,00*0,45*2,00</t>
  </si>
  <si>
    <t>83,666*2,00</t>
  </si>
  <si>
    <t>212682111R00</t>
  </si>
  <si>
    <t>Lože pro trativody z prohozeného výkopového materiálu</t>
  </si>
  <si>
    <t>0,20*0,30*94,00</t>
  </si>
  <si>
    <t>0,100*94,00</t>
  </si>
  <si>
    <t>Podkladní a zajišťovací konstrukce z betonu desky pod potrubí, stoky a drobné objekty , z betonu prostého třídy C 12/15, Beton čerstvý obyčejný;  C 12/15;  prostředí: X0;  cement: CEM I;  Dmax = 22 mm;  S 3</t>
  </si>
  <si>
    <t>837391221R00</t>
  </si>
  <si>
    <t>Montáž kameninových tvarovek těsněných pryžovými kroužky odbočných DN 400 mm</t>
  </si>
  <si>
    <t>Zkoušky těsnosti kanalizačního potrubí zabezpečení konců a zkouška vzduchem kanalizačního potrubí   do DN 600 mm</t>
  </si>
  <si>
    <t>Šachty kanalizační zděné na potrubí výšky vstupu do 2,4 m příplatek k ceně  za každých dalších 0,6 m výšky vstupu</t>
  </si>
  <si>
    <t>Zřízení šachet kanalizačních z betonových dílců na potrubí s obložením dna betonem C 25/30 z cementu portlandského nebo struskoportlandského, na potrubí DN přes 300 do 400 mm, Beton čerstvý obyčejný;  C 25/30;  prostředí: XA1;  cement: CEM I;  Dmax = 22 mm;  S 4</t>
  </si>
  <si>
    <t>Obetonování potrubí nebo zdiva stok betonem prostým třídy C 16/20, Beton čerstvý obyčejný;  C 16/20;  prostředí: X0;  cement: CEM I;  Dmax = 22 mm;  S 3</t>
  </si>
  <si>
    <t>0,516*94,00</t>
  </si>
  <si>
    <t>kanalizační přípojky : 7,000</t>
  </si>
  <si>
    <t>dešťové svody : 7,000</t>
  </si>
  <si>
    <t>přepojení stávající betonové stoky : 1</t>
  </si>
  <si>
    <t>10,00*1,015</t>
  </si>
  <si>
    <t>94,00*1,015</t>
  </si>
  <si>
    <t>59711560R</t>
  </si>
  <si>
    <t>odbočka kameninová hrdlová kolmá, levá, pravá; 90,0 °; DN 400,0 mm; DN2 150 mm; spoj C/F; třída 160; FN 64 kN/m; FN2 34 kN/m</t>
  </si>
  <si>
    <t>3,000*1,015</t>
  </si>
  <si>
    <t>Přesun hmot pro kanalizace z trub kameninových příplatek k cenám   za zvětšený přesun přes vymezenou největší dopravní vzdálenost do 1 000 m</t>
  </si>
  <si>
    <t>řad "V1" : 0,80*(1,60-0,45)*130,00*0,30</t>
  </si>
  <si>
    <t>řad "V1" : 0,80*1,60*130,00*0,50</t>
  </si>
  <si>
    <t>řad "V1" : 0,80*1,60*130,00*0,20</t>
  </si>
  <si>
    <t>řad "V1" : 130,00*1,50*2</t>
  </si>
  <si>
    <t>35,880+83,200</t>
  </si>
  <si>
    <t>33,280</t>
  </si>
  <si>
    <t>119,080*7</t>
  </si>
  <si>
    <t>33,280*7</t>
  </si>
  <si>
    <t>Nakládání, skládání, překládání neulehlého výkopku nakládání výkopku_x000D_
 přes 100 m3, z horniny 1 až 4</t>
  </si>
  <si>
    <t>Nakládání, skládání, překládání neulehlého výkopku nakládání výkopku_x000D_
 přes 100 m3, z horniny 5 až 7</t>
  </si>
  <si>
    <t>119,080+83,200</t>
  </si>
  <si>
    <t>celkový výkop : 202,280</t>
  </si>
  <si>
    <t>konstrukce komunikace : 110,00*0,45</t>
  </si>
  <si>
    <t>vytlačený objem : -0,80*0,55*130,00</t>
  </si>
  <si>
    <t>řad "V1" : 0,80*0,40*130,00</t>
  </si>
  <si>
    <t>49,50*2,00</t>
  </si>
  <si>
    <t>145,080*2,00</t>
  </si>
  <si>
    <t>řad "V1" : 0,80*0,15*130,00</t>
  </si>
  <si>
    <t>32,00*1,015</t>
  </si>
  <si>
    <t>130,00*1,015</t>
  </si>
  <si>
    <t>2,00*1,015</t>
  </si>
  <si>
    <t>998276115R00</t>
  </si>
  <si>
    <t>Přesun hmot pro trubní vedení z trub plastových nebo sklolaminátových příplatek k cenám _x000D_
 za zvětšený přesun přes vymezenou největší dopravní vzdálenost do 1 000 m</t>
  </si>
  <si>
    <t>Vodohospodářská a obchodní společnost, a.s.</t>
  </si>
  <si>
    <t>CZ60109149</t>
  </si>
  <si>
    <t>Na Tobolce 428, 506 01 Jičín</t>
  </si>
  <si>
    <t>Ing. František Kujan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</si>
</sst>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164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0" fontId="19" fillId="0" borderId="0" xfId="0" applyNumberFormat="1" applyFont="1" applyAlignment="1">
      <alignment wrapText="1"/>
    </xf>
    <xf numFmtId="164" fontId="18" fillId="0" borderId="0" xfId="0" quotePrefix="1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left" vertical="top" wrapText="1"/>
    </xf>
    <xf numFmtId="4" fontId="8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2" t="s">
        <v>39</v>
      </c>
      <c r="B2" s="192"/>
      <c r="C2" s="192"/>
      <c r="D2" s="192"/>
      <c r="E2" s="192"/>
      <c r="F2" s="192"/>
      <c r="G2" s="192"/>
    </row>
  </sheetData>
  <sheetProtection password="E14A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63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7" t="s">
        <v>229</v>
      </c>
      <c r="B1" s="247"/>
      <c r="C1" s="247"/>
      <c r="D1" s="247"/>
      <c r="E1" s="247"/>
      <c r="F1" s="247"/>
      <c r="G1" s="247"/>
      <c r="AG1" t="s">
        <v>133</v>
      </c>
    </row>
    <row r="2" spans="1:60" ht="24.95" customHeight="1" x14ac:dyDescent="0.2">
      <c r="A2" s="141" t="s">
        <v>7</v>
      </c>
      <c r="B2" s="49" t="s">
        <v>43</v>
      </c>
      <c r="C2" s="248" t="s">
        <v>44</v>
      </c>
      <c r="D2" s="249"/>
      <c r="E2" s="249"/>
      <c r="F2" s="249"/>
      <c r="G2" s="250"/>
      <c r="AG2" t="s">
        <v>134</v>
      </c>
    </row>
    <row r="3" spans="1:60" ht="24.95" customHeight="1" x14ac:dyDescent="0.2">
      <c r="A3" s="141" t="s">
        <v>8</v>
      </c>
      <c r="B3" s="49" t="s">
        <v>60</v>
      </c>
      <c r="C3" s="248" t="s">
        <v>61</v>
      </c>
      <c r="D3" s="249"/>
      <c r="E3" s="249"/>
      <c r="F3" s="249"/>
      <c r="G3" s="250"/>
      <c r="AC3" s="123" t="s">
        <v>134</v>
      </c>
      <c r="AG3" t="s">
        <v>136</v>
      </c>
    </row>
    <row r="4" spans="1:60" ht="24.95" customHeight="1" x14ac:dyDescent="0.2">
      <c r="A4" s="142" t="s">
        <v>9</v>
      </c>
      <c r="B4" s="143" t="s">
        <v>64</v>
      </c>
      <c r="C4" s="251" t="s">
        <v>65</v>
      </c>
      <c r="D4" s="252"/>
      <c r="E4" s="252"/>
      <c r="F4" s="252"/>
      <c r="G4" s="253"/>
      <c r="AG4" t="s">
        <v>137</v>
      </c>
    </row>
    <row r="5" spans="1:60" x14ac:dyDescent="0.2">
      <c r="D5" s="10"/>
    </row>
    <row r="6" spans="1:60" ht="38.25" x14ac:dyDescent="0.2">
      <c r="A6" s="145" t="s">
        <v>138</v>
      </c>
      <c r="B6" s="147" t="s">
        <v>139</v>
      </c>
      <c r="C6" s="147" t="s">
        <v>140</v>
      </c>
      <c r="D6" s="146" t="s">
        <v>141</v>
      </c>
      <c r="E6" s="145" t="s">
        <v>142</v>
      </c>
      <c r="F6" s="144" t="s">
        <v>143</v>
      </c>
      <c r="G6" s="145" t="s">
        <v>29</v>
      </c>
      <c r="H6" s="148" t="s">
        <v>30</v>
      </c>
      <c r="I6" s="148" t="s">
        <v>144</v>
      </c>
      <c r="J6" s="148" t="s">
        <v>31</v>
      </c>
      <c r="K6" s="148" t="s">
        <v>145</v>
      </c>
      <c r="L6" s="148" t="s">
        <v>146</v>
      </c>
      <c r="M6" s="148" t="s">
        <v>147</v>
      </c>
      <c r="N6" s="148" t="s">
        <v>148</v>
      </c>
      <c r="O6" s="148" t="s">
        <v>149</v>
      </c>
      <c r="P6" s="148" t="s">
        <v>150</v>
      </c>
      <c r="Q6" s="148" t="s">
        <v>151</v>
      </c>
      <c r="R6" s="148" t="s">
        <v>152</v>
      </c>
      <c r="S6" s="148" t="s">
        <v>153</v>
      </c>
      <c r="T6" s="148" t="s">
        <v>154</v>
      </c>
      <c r="U6" s="148" t="s">
        <v>155</v>
      </c>
      <c r="V6" s="148" t="s">
        <v>156</v>
      </c>
      <c r="W6" s="148" t="s">
        <v>157</v>
      </c>
      <c r="X6" s="148" t="s">
        <v>158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1" t="s">
        <v>159</v>
      </c>
      <c r="B8" s="162" t="s">
        <v>99</v>
      </c>
      <c r="C8" s="182" t="s">
        <v>100</v>
      </c>
      <c r="D8" s="163"/>
      <c r="E8" s="164"/>
      <c r="F8" s="165"/>
      <c r="G8" s="165">
        <f>SUMIF(AG9:AG74,"&lt;&gt;NOR",G9:G74)</f>
        <v>0</v>
      </c>
      <c r="H8" s="165"/>
      <c r="I8" s="165">
        <f>SUM(I9:I74)</f>
        <v>0</v>
      </c>
      <c r="J8" s="165"/>
      <c r="K8" s="165">
        <f>SUM(K9:K74)</f>
        <v>0</v>
      </c>
      <c r="L8" s="165"/>
      <c r="M8" s="165">
        <f>SUM(M9:M74)</f>
        <v>0</v>
      </c>
      <c r="N8" s="164"/>
      <c r="O8" s="164">
        <f>SUM(O9:O74)</f>
        <v>151.37</v>
      </c>
      <c r="P8" s="164"/>
      <c r="Q8" s="164">
        <f>SUM(Q9:Q74)</f>
        <v>39.6</v>
      </c>
      <c r="R8" s="165"/>
      <c r="S8" s="165"/>
      <c r="T8" s="166"/>
      <c r="U8" s="160"/>
      <c r="V8" s="160">
        <f>SUM(V9:V74)</f>
        <v>257.17999999999995</v>
      </c>
      <c r="W8" s="160"/>
      <c r="X8" s="160"/>
      <c r="AG8" t="s">
        <v>160</v>
      </c>
    </row>
    <row r="9" spans="1:60" ht="22.5" outlineLevel="1" x14ac:dyDescent="0.2">
      <c r="A9" s="174">
        <v>1</v>
      </c>
      <c r="B9" s="175" t="s">
        <v>238</v>
      </c>
      <c r="C9" s="183" t="s">
        <v>239</v>
      </c>
      <c r="D9" s="176" t="s">
        <v>232</v>
      </c>
      <c r="E9" s="177">
        <v>45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7">
        <v>0</v>
      </c>
      <c r="O9" s="177">
        <f>ROUND(E9*N9,2)</f>
        <v>0</v>
      </c>
      <c r="P9" s="177">
        <v>0.66</v>
      </c>
      <c r="Q9" s="177">
        <f>ROUND(E9*P9,2)</f>
        <v>29.7</v>
      </c>
      <c r="R9" s="179" t="s">
        <v>233</v>
      </c>
      <c r="S9" s="179" t="s">
        <v>164</v>
      </c>
      <c r="T9" s="180" t="s">
        <v>164</v>
      </c>
      <c r="U9" s="159">
        <v>0.1</v>
      </c>
      <c r="V9" s="159">
        <f>ROUND(E9*U9,2)</f>
        <v>4.5</v>
      </c>
      <c r="W9" s="159"/>
      <c r="X9" s="159" t="s">
        <v>234</v>
      </c>
      <c r="Y9" s="149"/>
      <c r="Z9" s="149"/>
      <c r="AA9" s="149"/>
      <c r="AB9" s="149"/>
      <c r="AC9" s="149"/>
      <c r="AD9" s="149"/>
      <c r="AE9" s="149"/>
      <c r="AF9" s="149"/>
      <c r="AG9" s="149" t="s">
        <v>235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22.5" outlineLevel="1" x14ac:dyDescent="0.2">
      <c r="A10" s="174">
        <v>2</v>
      </c>
      <c r="B10" s="175" t="s">
        <v>802</v>
      </c>
      <c r="C10" s="183" t="s">
        <v>803</v>
      </c>
      <c r="D10" s="176" t="s">
        <v>232</v>
      </c>
      <c r="E10" s="177">
        <v>45</v>
      </c>
      <c r="F10" s="178"/>
      <c r="G10" s="179">
        <f>ROUND(E10*F10,2)</f>
        <v>0</v>
      </c>
      <c r="H10" s="178"/>
      <c r="I10" s="179">
        <f>ROUND(E10*H10,2)</f>
        <v>0</v>
      </c>
      <c r="J10" s="178"/>
      <c r="K10" s="179">
        <f>ROUND(E10*J10,2)</f>
        <v>0</v>
      </c>
      <c r="L10" s="179">
        <v>21</v>
      </c>
      <c r="M10" s="179">
        <f>G10*(1+L10/100)</f>
        <v>0</v>
      </c>
      <c r="N10" s="177">
        <v>0</v>
      </c>
      <c r="O10" s="177">
        <f>ROUND(E10*N10,2)</f>
        <v>0</v>
      </c>
      <c r="P10" s="177">
        <v>0.22</v>
      </c>
      <c r="Q10" s="177">
        <f>ROUND(E10*P10,2)</f>
        <v>9.9</v>
      </c>
      <c r="R10" s="179" t="s">
        <v>233</v>
      </c>
      <c r="S10" s="179" t="s">
        <v>164</v>
      </c>
      <c r="T10" s="180" t="s">
        <v>164</v>
      </c>
      <c r="U10" s="159">
        <v>0.375</v>
      </c>
      <c r="V10" s="159">
        <f>ROUND(E10*U10,2)</f>
        <v>16.88</v>
      </c>
      <c r="W10" s="159"/>
      <c r="X10" s="159" t="s">
        <v>234</v>
      </c>
      <c r="Y10" s="149"/>
      <c r="Z10" s="149"/>
      <c r="AA10" s="149"/>
      <c r="AB10" s="149"/>
      <c r="AC10" s="149"/>
      <c r="AD10" s="149"/>
      <c r="AE10" s="149"/>
      <c r="AF10" s="149"/>
      <c r="AG10" s="149" t="s">
        <v>235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ht="22.5" outlineLevel="1" x14ac:dyDescent="0.2">
      <c r="A11" s="167">
        <v>3</v>
      </c>
      <c r="B11" s="168" t="s">
        <v>265</v>
      </c>
      <c r="C11" s="184" t="s">
        <v>266</v>
      </c>
      <c r="D11" s="169" t="s">
        <v>247</v>
      </c>
      <c r="E11" s="170">
        <v>5</v>
      </c>
      <c r="F11" s="171"/>
      <c r="G11" s="172">
        <f>ROUND(E11*F11,2)</f>
        <v>0</v>
      </c>
      <c r="H11" s="171"/>
      <c r="I11" s="172">
        <f>ROUND(E11*H11,2)</f>
        <v>0</v>
      </c>
      <c r="J11" s="171"/>
      <c r="K11" s="172">
        <f>ROUND(E11*J11,2)</f>
        <v>0</v>
      </c>
      <c r="L11" s="172">
        <v>21</v>
      </c>
      <c r="M11" s="172">
        <f>G11*(1+L11/100)</f>
        <v>0</v>
      </c>
      <c r="N11" s="170">
        <v>1.0699999999999999E-2</v>
      </c>
      <c r="O11" s="170">
        <f>ROUND(E11*N11,2)</f>
        <v>0.05</v>
      </c>
      <c r="P11" s="170">
        <v>0</v>
      </c>
      <c r="Q11" s="170">
        <f>ROUND(E11*P11,2)</f>
        <v>0</v>
      </c>
      <c r="R11" s="172" t="s">
        <v>248</v>
      </c>
      <c r="S11" s="172" t="s">
        <v>164</v>
      </c>
      <c r="T11" s="173" t="s">
        <v>164</v>
      </c>
      <c r="U11" s="159">
        <v>0.91</v>
      </c>
      <c r="V11" s="159">
        <f>ROUND(E11*U11,2)</f>
        <v>4.55</v>
      </c>
      <c r="W11" s="159"/>
      <c r="X11" s="159" t="s">
        <v>234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235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ht="22.5" outlineLevel="1" x14ac:dyDescent="0.2">
      <c r="A12" s="156"/>
      <c r="B12" s="157"/>
      <c r="C12" s="254" t="s">
        <v>267</v>
      </c>
      <c r="D12" s="255"/>
      <c r="E12" s="255"/>
      <c r="F12" s="255"/>
      <c r="G12" s="255"/>
      <c r="H12" s="159"/>
      <c r="I12" s="159"/>
      <c r="J12" s="159"/>
      <c r="K12" s="159"/>
      <c r="L12" s="159"/>
      <c r="M12" s="159"/>
      <c r="N12" s="158"/>
      <c r="O12" s="158"/>
      <c r="P12" s="158"/>
      <c r="Q12" s="158"/>
      <c r="R12" s="159"/>
      <c r="S12" s="159"/>
      <c r="T12" s="159"/>
      <c r="U12" s="159"/>
      <c r="V12" s="159"/>
      <c r="W12" s="159"/>
      <c r="X12" s="159"/>
      <c r="Y12" s="149"/>
      <c r="Z12" s="149"/>
      <c r="AA12" s="149"/>
      <c r="AB12" s="149"/>
      <c r="AC12" s="149"/>
      <c r="AD12" s="149"/>
      <c r="AE12" s="149"/>
      <c r="AF12" s="149"/>
      <c r="AG12" s="149" t="s">
        <v>237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90" t="str">
        <f>C12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67">
        <v>4</v>
      </c>
      <c r="B13" s="168" t="s">
        <v>272</v>
      </c>
      <c r="C13" s="184" t="s">
        <v>273</v>
      </c>
      <c r="D13" s="169" t="s">
        <v>247</v>
      </c>
      <c r="E13" s="170">
        <v>10</v>
      </c>
      <c r="F13" s="171"/>
      <c r="G13" s="172">
        <f>ROUND(E13*F13,2)</f>
        <v>0</v>
      </c>
      <c r="H13" s="171"/>
      <c r="I13" s="172">
        <f>ROUND(E13*H13,2)</f>
        <v>0</v>
      </c>
      <c r="J13" s="171"/>
      <c r="K13" s="172">
        <f>ROUND(E13*J13,2)</f>
        <v>0</v>
      </c>
      <c r="L13" s="172">
        <v>21</v>
      </c>
      <c r="M13" s="172">
        <f>G13*(1+L13/100)</f>
        <v>0</v>
      </c>
      <c r="N13" s="170">
        <v>2.478E-2</v>
      </c>
      <c r="O13" s="170">
        <f>ROUND(E13*N13,2)</f>
        <v>0.25</v>
      </c>
      <c r="P13" s="170">
        <v>0</v>
      </c>
      <c r="Q13" s="170">
        <f>ROUND(E13*P13,2)</f>
        <v>0</v>
      </c>
      <c r="R13" s="172" t="s">
        <v>248</v>
      </c>
      <c r="S13" s="172" t="s">
        <v>164</v>
      </c>
      <c r="T13" s="173" t="s">
        <v>164</v>
      </c>
      <c r="U13" s="159">
        <v>0.55000000000000004</v>
      </c>
      <c r="V13" s="159">
        <f>ROUND(E13*U13,2)</f>
        <v>5.5</v>
      </c>
      <c r="W13" s="159"/>
      <c r="X13" s="159" t="s">
        <v>234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235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22.5" outlineLevel="1" x14ac:dyDescent="0.2">
      <c r="A14" s="156"/>
      <c r="B14" s="157"/>
      <c r="C14" s="254" t="s">
        <v>267</v>
      </c>
      <c r="D14" s="255"/>
      <c r="E14" s="255"/>
      <c r="F14" s="255"/>
      <c r="G14" s="255"/>
      <c r="H14" s="159"/>
      <c r="I14" s="159"/>
      <c r="J14" s="159"/>
      <c r="K14" s="159"/>
      <c r="L14" s="159"/>
      <c r="M14" s="159"/>
      <c r="N14" s="158"/>
      <c r="O14" s="158"/>
      <c r="P14" s="158"/>
      <c r="Q14" s="158"/>
      <c r="R14" s="159"/>
      <c r="S14" s="159"/>
      <c r="T14" s="159"/>
      <c r="U14" s="159"/>
      <c r="V14" s="159"/>
      <c r="W14" s="159"/>
      <c r="X14" s="159"/>
      <c r="Y14" s="149"/>
      <c r="Z14" s="149"/>
      <c r="AA14" s="149"/>
      <c r="AB14" s="149"/>
      <c r="AC14" s="149"/>
      <c r="AD14" s="149"/>
      <c r="AE14" s="149"/>
      <c r="AF14" s="149"/>
      <c r="AG14" s="149" t="s">
        <v>237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90" t="str">
        <f>C14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67">
        <v>5</v>
      </c>
      <c r="B15" s="168" t="s">
        <v>274</v>
      </c>
      <c r="C15" s="184" t="s">
        <v>275</v>
      </c>
      <c r="D15" s="169" t="s">
        <v>276</v>
      </c>
      <c r="E15" s="170">
        <v>22.5</v>
      </c>
      <c r="F15" s="171"/>
      <c r="G15" s="172">
        <f>ROUND(E15*F15,2)</f>
        <v>0</v>
      </c>
      <c r="H15" s="171"/>
      <c r="I15" s="172">
        <f>ROUND(E15*H15,2)</f>
        <v>0</v>
      </c>
      <c r="J15" s="171"/>
      <c r="K15" s="172">
        <f>ROUND(E15*J15,2)</f>
        <v>0</v>
      </c>
      <c r="L15" s="172">
        <v>21</v>
      </c>
      <c r="M15" s="172">
        <f>G15*(1+L15/100)</f>
        <v>0</v>
      </c>
      <c r="N15" s="170">
        <v>0</v>
      </c>
      <c r="O15" s="170">
        <f>ROUND(E15*N15,2)</f>
        <v>0</v>
      </c>
      <c r="P15" s="170">
        <v>0</v>
      </c>
      <c r="Q15" s="170">
        <f>ROUND(E15*P15,2)</f>
        <v>0</v>
      </c>
      <c r="R15" s="172" t="s">
        <v>248</v>
      </c>
      <c r="S15" s="172" t="s">
        <v>164</v>
      </c>
      <c r="T15" s="173" t="s">
        <v>164</v>
      </c>
      <c r="U15" s="159">
        <v>1.55</v>
      </c>
      <c r="V15" s="159">
        <f>ROUND(E15*U15,2)</f>
        <v>34.880000000000003</v>
      </c>
      <c r="W15" s="159"/>
      <c r="X15" s="159" t="s">
        <v>234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235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254" t="s">
        <v>277</v>
      </c>
      <c r="D16" s="255"/>
      <c r="E16" s="255"/>
      <c r="F16" s="255"/>
      <c r="G16" s="255"/>
      <c r="H16" s="159"/>
      <c r="I16" s="159"/>
      <c r="J16" s="159"/>
      <c r="K16" s="159"/>
      <c r="L16" s="159"/>
      <c r="M16" s="159"/>
      <c r="N16" s="158"/>
      <c r="O16" s="158"/>
      <c r="P16" s="158"/>
      <c r="Q16" s="158"/>
      <c r="R16" s="159"/>
      <c r="S16" s="159"/>
      <c r="T16" s="159"/>
      <c r="U16" s="159"/>
      <c r="V16" s="159"/>
      <c r="W16" s="159"/>
      <c r="X16" s="159"/>
      <c r="Y16" s="149"/>
      <c r="Z16" s="149"/>
      <c r="AA16" s="149"/>
      <c r="AB16" s="149"/>
      <c r="AC16" s="149"/>
      <c r="AD16" s="149"/>
      <c r="AE16" s="149"/>
      <c r="AF16" s="149"/>
      <c r="AG16" s="149" t="s">
        <v>237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90" t="str">
        <f>C16</f>
        <v>příplatek k cenám vykopávek za ztížení vykopávky v blízkosti podzemního vedení nebo výbušnin v horninách jakékoliv třídy,</v>
      </c>
      <c r="BB16" s="149"/>
      <c r="BC16" s="149"/>
      <c r="BD16" s="149"/>
      <c r="BE16" s="149"/>
      <c r="BF16" s="149"/>
      <c r="BG16" s="149"/>
      <c r="BH16" s="149"/>
    </row>
    <row r="17" spans="1:60" ht="22.5" outlineLevel="1" x14ac:dyDescent="0.2">
      <c r="A17" s="167">
        <v>6</v>
      </c>
      <c r="B17" s="168" t="s">
        <v>279</v>
      </c>
      <c r="C17" s="184" t="s">
        <v>280</v>
      </c>
      <c r="D17" s="169" t="s">
        <v>276</v>
      </c>
      <c r="E17" s="170">
        <v>0.125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21</v>
      </c>
      <c r="M17" s="172">
        <f>G17*(1+L17/100)</f>
        <v>0</v>
      </c>
      <c r="N17" s="170">
        <v>0</v>
      </c>
      <c r="O17" s="170">
        <f>ROUND(E17*N17,2)</f>
        <v>0</v>
      </c>
      <c r="P17" s="170">
        <v>0</v>
      </c>
      <c r="Q17" s="170">
        <f>ROUND(E17*P17,2)</f>
        <v>0</v>
      </c>
      <c r="R17" s="172" t="s">
        <v>248</v>
      </c>
      <c r="S17" s="172" t="s">
        <v>164</v>
      </c>
      <c r="T17" s="173" t="s">
        <v>164</v>
      </c>
      <c r="U17" s="159">
        <v>16.54</v>
      </c>
      <c r="V17" s="159">
        <f>ROUND(E17*U17,2)</f>
        <v>2.0699999999999998</v>
      </c>
      <c r="W17" s="159"/>
      <c r="X17" s="159" t="s">
        <v>234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235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ht="22.5" outlineLevel="1" x14ac:dyDescent="0.2">
      <c r="A18" s="156"/>
      <c r="B18" s="157"/>
      <c r="C18" s="254" t="s">
        <v>281</v>
      </c>
      <c r="D18" s="255"/>
      <c r="E18" s="255"/>
      <c r="F18" s="255"/>
      <c r="G18" s="255"/>
      <c r="H18" s="159"/>
      <c r="I18" s="159"/>
      <c r="J18" s="159"/>
      <c r="K18" s="159"/>
      <c r="L18" s="159"/>
      <c r="M18" s="159"/>
      <c r="N18" s="158"/>
      <c r="O18" s="158"/>
      <c r="P18" s="158"/>
      <c r="Q18" s="158"/>
      <c r="R18" s="159"/>
      <c r="S18" s="159"/>
      <c r="T18" s="159"/>
      <c r="U18" s="159"/>
      <c r="V18" s="159"/>
      <c r="W18" s="159"/>
      <c r="X18" s="159"/>
      <c r="Y18" s="149"/>
      <c r="Z18" s="149"/>
      <c r="AA18" s="149"/>
      <c r="AB18" s="149"/>
      <c r="AC18" s="149"/>
      <c r="AD18" s="149"/>
      <c r="AE18" s="149"/>
      <c r="AF18" s="149"/>
      <c r="AG18" s="149" t="s">
        <v>237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90" t="str">
        <f>C18</f>
        <v>korytech vodotečí, melioračních kanálech s přemístěním suti na hromady na vzdálenost do 20 m nebo s naložením na dopravní prostředek,</v>
      </c>
      <c r="BB18" s="149"/>
      <c r="BC18" s="149"/>
      <c r="BD18" s="149"/>
      <c r="BE18" s="149"/>
      <c r="BF18" s="149"/>
      <c r="BG18" s="149"/>
      <c r="BH18" s="149"/>
    </row>
    <row r="19" spans="1:60" ht="22.5" outlineLevel="1" x14ac:dyDescent="0.2">
      <c r="A19" s="167">
        <v>7</v>
      </c>
      <c r="B19" s="168" t="s">
        <v>282</v>
      </c>
      <c r="C19" s="184" t="s">
        <v>283</v>
      </c>
      <c r="D19" s="169" t="s">
        <v>276</v>
      </c>
      <c r="E19" s="170">
        <v>0.5</v>
      </c>
      <c r="F19" s="171"/>
      <c r="G19" s="172">
        <f>ROUND(E19*F19,2)</f>
        <v>0</v>
      </c>
      <c r="H19" s="171"/>
      <c r="I19" s="172">
        <f>ROUND(E19*H19,2)</f>
        <v>0</v>
      </c>
      <c r="J19" s="171"/>
      <c r="K19" s="172">
        <f>ROUND(E19*J19,2)</f>
        <v>0</v>
      </c>
      <c r="L19" s="172">
        <v>21</v>
      </c>
      <c r="M19" s="172">
        <f>G19*(1+L19/100)</f>
        <v>0</v>
      </c>
      <c r="N19" s="170">
        <v>0</v>
      </c>
      <c r="O19" s="170">
        <f>ROUND(E19*N19,2)</f>
        <v>0</v>
      </c>
      <c r="P19" s="170">
        <v>0</v>
      </c>
      <c r="Q19" s="170">
        <f>ROUND(E19*P19,2)</f>
        <v>0</v>
      </c>
      <c r="R19" s="172" t="s">
        <v>248</v>
      </c>
      <c r="S19" s="172" t="s">
        <v>164</v>
      </c>
      <c r="T19" s="173" t="s">
        <v>164</v>
      </c>
      <c r="U19" s="159">
        <v>0.77</v>
      </c>
      <c r="V19" s="159">
        <f>ROUND(E19*U19,2)</f>
        <v>0.39</v>
      </c>
      <c r="W19" s="159"/>
      <c r="X19" s="159" t="s">
        <v>234</v>
      </c>
      <c r="Y19" s="149"/>
      <c r="Z19" s="149"/>
      <c r="AA19" s="149"/>
      <c r="AB19" s="149"/>
      <c r="AC19" s="149"/>
      <c r="AD19" s="149"/>
      <c r="AE19" s="149"/>
      <c r="AF19" s="149"/>
      <c r="AG19" s="149" t="s">
        <v>235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56"/>
      <c r="B20" s="157"/>
      <c r="C20" s="254" t="s">
        <v>281</v>
      </c>
      <c r="D20" s="255"/>
      <c r="E20" s="255"/>
      <c r="F20" s="255"/>
      <c r="G20" s="255"/>
      <c r="H20" s="159"/>
      <c r="I20" s="159"/>
      <c r="J20" s="159"/>
      <c r="K20" s="159"/>
      <c r="L20" s="159"/>
      <c r="M20" s="159"/>
      <c r="N20" s="158"/>
      <c r="O20" s="158"/>
      <c r="P20" s="158"/>
      <c r="Q20" s="158"/>
      <c r="R20" s="159"/>
      <c r="S20" s="159"/>
      <c r="T20" s="159"/>
      <c r="U20" s="159"/>
      <c r="V20" s="159"/>
      <c r="W20" s="159"/>
      <c r="X20" s="159"/>
      <c r="Y20" s="149"/>
      <c r="Z20" s="149"/>
      <c r="AA20" s="149"/>
      <c r="AB20" s="149"/>
      <c r="AC20" s="149"/>
      <c r="AD20" s="149"/>
      <c r="AE20" s="149"/>
      <c r="AF20" s="149"/>
      <c r="AG20" s="149" t="s">
        <v>237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90" t="str">
        <f>C20</f>
        <v>korytech vodotečí, melioračních kanálech s přemístěním suti na hromady na vzdálenost do 20 m nebo s naložením na dopravní prostředek,</v>
      </c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67">
        <v>8</v>
      </c>
      <c r="B21" s="168" t="s">
        <v>285</v>
      </c>
      <c r="C21" s="184" t="s">
        <v>286</v>
      </c>
      <c r="D21" s="169" t="s">
        <v>276</v>
      </c>
      <c r="E21" s="170">
        <v>15.18</v>
      </c>
      <c r="F21" s="171"/>
      <c r="G21" s="172">
        <f>ROUND(E21*F21,2)</f>
        <v>0</v>
      </c>
      <c r="H21" s="171"/>
      <c r="I21" s="172">
        <f>ROUND(E21*H21,2)</f>
        <v>0</v>
      </c>
      <c r="J21" s="171"/>
      <c r="K21" s="172">
        <f>ROUND(E21*J21,2)</f>
        <v>0</v>
      </c>
      <c r="L21" s="172">
        <v>21</v>
      </c>
      <c r="M21" s="172">
        <f>G21*(1+L21/100)</f>
        <v>0</v>
      </c>
      <c r="N21" s="170">
        <v>0</v>
      </c>
      <c r="O21" s="170">
        <f>ROUND(E21*N21,2)</f>
        <v>0</v>
      </c>
      <c r="P21" s="170">
        <v>0</v>
      </c>
      <c r="Q21" s="170">
        <f>ROUND(E21*P21,2)</f>
        <v>0</v>
      </c>
      <c r="R21" s="172" t="s">
        <v>248</v>
      </c>
      <c r="S21" s="172" t="s">
        <v>164</v>
      </c>
      <c r="T21" s="173" t="s">
        <v>164</v>
      </c>
      <c r="U21" s="159">
        <v>0.2</v>
      </c>
      <c r="V21" s="159">
        <f>ROUND(E21*U21,2)</f>
        <v>3.04</v>
      </c>
      <c r="W21" s="159"/>
      <c r="X21" s="159" t="s">
        <v>234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235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ht="33.75" outlineLevel="1" x14ac:dyDescent="0.2">
      <c r="A22" s="156"/>
      <c r="B22" s="157"/>
      <c r="C22" s="254" t="s">
        <v>287</v>
      </c>
      <c r="D22" s="255"/>
      <c r="E22" s="255"/>
      <c r="F22" s="255"/>
      <c r="G22" s="255"/>
      <c r="H22" s="159"/>
      <c r="I22" s="159"/>
      <c r="J22" s="159"/>
      <c r="K22" s="159"/>
      <c r="L22" s="159"/>
      <c r="M22" s="159"/>
      <c r="N22" s="158"/>
      <c r="O22" s="158"/>
      <c r="P22" s="158"/>
      <c r="Q22" s="158"/>
      <c r="R22" s="159"/>
      <c r="S22" s="159"/>
      <c r="T22" s="159"/>
      <c r="U22" s="159"/>
      <c r="V22" s="159"/>
      <c r="W22" s="159"/>
      <c r="X22" s="159"/>
      <c r="Y22" s="149"/>
      <c r="Z22" s="149"/>
      <c r="AA22" s="149"/>
      <c r="AB22" s="149"/>
      <c r="AC22" s="149"/>
      <c r="AD22" s="149"/>
      <c r="AE22" s="149"/>
      <c r="AF22" s="149"/>
      <c r="AG22" s="149" t="s">
        <v>237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90" t="str">
        <f>C22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91" t="s">
        <v>963</v>
      </c>
      <c r="D23" s="188"/>
      <c r="E23" s="189">
        <v>15.18</v>
      </c>
      <c r="F23" s="159"/>
      <c r="G23" s="159"/>
      <c r="H23" s="159"/>
      <c r="I23" s="159"/>
      <c r="J23" s="159"/>
      <c r="K23" s="159"/>
      <c r="L23" s="159"/>
      <c r="M23" s="159"/>
      <c r="N23" s="158"/>
      <c r="O23" s="158"/>
      <c r="P23" s="158"/>
      <c r="Q23" s="158"/>
      <c r="R23" s="159"/>
      <c r="S23" s="159"/>
      <c r="T23" s="159"/>
      <c r="U23" s="159"/>
      <c r="V23" s="159"/>
      <c r="W23" s="159"/>
      <c r="X23" s="159"/>
      <c r="Y23" s="149"/>
      <c r="Z23" s="149"/>
      <c r="AA23" s="149"/>
      <c r="AB23" s="149"/>
      <c r="AC23" s="149"/>
      <c r="AD23" s="149"/>
      <c r="AE23" s="149"/>
      <c r="AF23" s="149"/>
      <c r="AG23" s="149" t="s">
        <v>261</v>
      </c>
      <c r="AH23" s="149">
        <v>0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67">
        <v>9</v>
      </c>
      <c r="B24" s="168" t="s">
        <v>294</v>
      </c>
      <c r="C24" s="184" t="s">
        <v>295</v>
      </c>
      <c r="D24" s="169" t="s">
        <v>276</v>
      </c>
      <c r="E24" s="170">
        <v>15.18</v>
      </c>
      <c r="F24" s="171"/>
      <c r="G24" s="172">
        <f>ROUND(E24*F24,2)</f>
        <v>0</v>
      </c>
      <c r="H24" s="171"/>
      <c r="I24" s="172">
        <f>ROUND(E24*H24,2)</f>
        <v>0</v>
      </c>
      <c r="J24" s="171"/>
      <c r="K24" s="172">
        <f>ROUND(E24*J24,2)</f>
        <v>0</v>
      </c>
      <c r="L24" s="172">
        <v>21</v>
      </c>
      <c r="M24" s="172">
        <f>G24*(1+L24/100)</f>
        <v>0</v>
      </c>
      <c r="N24" s="170">
        <v>0</v>
      </c>
      <c r="O24" s="170">
        <f>ROUND(E24*N24,2)</f>
        <v>0</v>
      </c>
      <c r="P24" s="170">
        <v>0</v>
      </c>
      <c r="Q24" s="170">
        <f>ROUND(E24*P24,2)</f>
        <v>0</v>
      </c>
      <c r="R24" s="172" t="s">
        <v>248</v>
      </c>
      <c r="S24" s="172" t="s">
        <v>164</v>
      </c>
      <c r="T24" s="173" t="s">
        <v>164</v>
      </c>
      <c r="U24" s="159">
        <v>8.4000000000000005E-2</v>
      </c>
      <c r="V24" s="159">
        <f>ROUND(E24*U24,2)</f>
        <v>1.28</v>
      </c>
      <c r="W24" s="159"/>
      <c r="X24" s="159" t="s">
        <v>234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235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ht="33.75" outlineLevel="1" x14ac:dyDescent="0.2">
      <c r="A25" s="156"/>
      <c r="B25" s="157"/>
      <c r="C25" s="254" t="s">
        <v>287</v>
      </c>
      <c r="D25" s="255"/>
      <c r="E25" s="255"/>
      <c r="F25" s="255"/>
      <c r="G25" s="255"/>
      <c r="H25" s="159"/>
      <c r="I25" s="159"/>
      <c r="J25" s="159"/>
      <c r="K25" s="159"/>
      <c r="L25" s="159"/>
      <c r="M25" s="159"/>
      <c r="N25" s="158"/>
      <c r="O25" s="158"/>
      <c r="P25" s="158"/>
      <c r="Q25" s="158"/>
      <c r="R25" s="159"/>
      <c r="S25" s="159"/>
      <c r="T25" s="159"/>
      <c r="U25" s="159"/>
      <c r="V25" s="159"/>
      <c r="W25" s="159"/>
      <c r="X25" s="159"/>
      <c r="Y25" s="149"/>
      <c r="Z25" s="149"/>
      <c r="AA25" s="149"/>
      <c r="AB25" s="149"/>
      <c r="AC25" s="149"/>
      <c r="AD25" s="149"/>
      <c r="AE25" s="149"/>
      <c r="AF25" s="149"/>
      <c r="AG25" s="149" t="s">
        <v>237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90" t="str">
        <f>C25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56"/>
      <c r="B26" s="157"/>
      <c r="C26" s="191" t="s">
        <v>963</v>
      </c>
      <c r="D26" s="188"/>
      <c r="E26" s="189">
        <v>15.18</v>
      </c>
      <c r="F26" s="159"/>
      <c r="G26" s="159"/>
      <c r="H26" s="159"/>
      <c r="I26" s="159"/>
      <c r="J26" s="159"/>
      <c r="K26" s="159"/>
      <c r="L26" s="159"/>
      <c r="M26" s="159"/>
      <c r="N26" s="158"/>
      <c r="O26" s="158"/>
      <c r="P26" s="158"/>
      <c r="Q26" s="158"/>
      <c r="R26" s="159"/>
      <c r="S26" s="159"/>
      <c r="T26" s="159"/>
      <c r="U26" s="159"/>
      <c r="V26" s="159"/>
      <c r="W26" s="159"/>
      <c r="X26" s="159"/>
      <c r="Y26" s="149"/>
      <c r="Z26" s="149"/>
      <c r="AA26" s="149"/>
      <c r="AB26" s="149"/>
      <c r="AC26" s="149"/>
      <c r="AD26" s="149"/>
      <c r="AE26" s="149"/>
      <c r="AF26" s="149"/>
      <c r="AG26" s="149" t="s">
        <v>261</v>
      </c>
      <c r="AH26" s="149">
        <v>0</v>
      </c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67">
        <v>10</v>
      </c>
      <c r="B27" s="168" t="s">
        <v>296</v>
      </c>
      <c r="C27" s="184" t="s">
        <v>297</v>
      </c>
      <c r="D27" s="169" t="s">
        <v>276</v>
      </c>
      <c r="E27" s="170">
        <v>35.200000000000003</v>
      </c>
      <c r="F27" s="171"/>
      <c r="G27" s="172">
        <f>ROUND(E27*F27,2)</f>
        <v>0</v>
      </c>
      <c r="H27" s="171"/>
      <c r="I27" s="172">
        <f>ROUND(E27*H27,2)</f>
        <v>0</v>
      </c>
      <c r="J27" s="171"/>
      <c r="K27" s="172">
        <f>ROUND(E27*J27,2)</f>
        <v>0</v>
      </c>
      <c r="L27" s="172">
        <v>21</v>
      </c>
      <c r="M27" s="172">
        <f>G27*(1+L27/100)</f>
        <v>0</v>
      </c>
      <c r="N27" s="170">
        <v>0</v>
      </c>
      <c r="O27" s="170">
        <f>ROUND(E27*N27,2)</f>
        <v>0</v>
      </c>
      <c r="P27" s="170">
        <v>0</v>
      </c>
      <c r="Q27" s="170">
        <f>ROUND(E27*P27,2)</f>
        <v>0</v>
      </c>
      <c r="R27" s="172" t="s">
        <v>248</v>
      </c>
      <c r="S27" s="172" t="s">
        <v>164</v>
      </c>
      <c r="T27" s="173" t="s">
        <v>164</v>
      </c>
      <c r="U27" s="159">
        <v>0.35</v>
      </c>
      <c r="V27" s="159">
        <f>ROUND(E27*U27,2)</f>
        <v>12.32</v>
      </c>
      <c r="W27" s="159"/>
      <c r="X27" s="159" t="s">
        <v>234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235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33.75" outlineLevel="1" x14ac:dyDescent="0.2">
      <c r="A28" s="156"/>
      <c r="B28" s="157"/>
      <c r="C28" s="254" t="s">
        <v>287</v>
      </c>
      <c r="D28" s="255"/>
      <c r="E28" s="255"/>
      <c r="F28" s="255"/>
      <c r="G28" s="255"/>
      <c r="H28" s="159"/>
      <c r="I28" s="159"/>
      <c r="J28" s="159"/>
      <c r="K28" s="159"/>
      <c r="L28" s="159"/>
      <c r="M28" s="159"/>
      <c r="N28" s="158"/>
      <c r="O28" s="158"/>
      <c r="P28" s="158"/>
      <c r="Q28" s="158"/>
      <c r="R28" s="159"/>
      <c r="S28" s="159"/>
      <c r="T28" s="159"/>
      <c r="U28" s="159"/>
      <c r="V28" s="159"/>
      <c r="W28" s="159"/>
      <c r="X28" s="159"/>
      <c r="Y28" s="149"/>
      <c r="Z28" s="149"/>
      <c r="AA28" s="149"/>
      <c r="AB28" s="149"/>
      <c r="AC28" s="149"/>
      <c r="AD28" s="149"/>
      <c r="AE28" s="149"/>
      <c r="AF28" s="149"/>
      <c r="AG28" s="149" t="s">
        <v>237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90" t="str">
        <f>C28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191" t="s">
        <v>964</v>
      </c>
      <c r="D29" s="188"/>
      <c r="E29" s="189">
        <v>35.200000000000003</v>
      </c>
      <c r="F29" s="159"/>
      <c r="G29" s="159"/>
      <c r="H29" s="159"/>
      <c r="I29" s="159"/>
      <c r="J29" s="159"/>
      <c r="K29" s="159"/>
      <c r="L29" s="159"/>
      <c r="M29" s="159"/>
      <c r="N29" s="158"/>
      <c r="O29" s="158"/>
      <c r="P29" s="158"/>
      <c r="Q29" s="158"/>
      <c r="R29" s="159"/>
      <c r="S29" s="159"/>
      <c r="T29" s="159"/>
      <c r="U29" s="159"/>
      <c r="V29" s="159"/>
      <c r="W29" s="159"/>
      <c r="X29" s="159"/>
      <c r="Y29" s="149"/>
      <c r="Z29" s="149"/>
      <c r="AA29" s="149"/>
      <c r="AB29" s="149"/>
      <c r="AC29" s="149"/>
      <c r="AD29" s="149"/>
      <c r="AE29" s="149"/>
      <c r="AF29" s="149"/>
      <c r="AG29" s="149" t="s">
        <v>261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67">
        <v>11</v>
      </c>
      <c r="B30" s="168" t="s">
        <v>303</v>
      </c>
      <c r="C30" s="184" t="s">
        <v>304</v>
      </c>
      <c r="D30" s="169" t="s">
        <v>276</v>
      </c>
      <c r="E30" s="170">
        <v>35.200000000000003</v>
      </c>
      <c r="F30" s="171"/>
      <c r="G30" s="172">
        <f>ROUND(E30*F30,2)</f>
        <v>0</v>
      </c>
      <c r="H30" s="171"/>
      <c r="I30" s="172">
        <f>ROUND(E30*H30,2)</f>
        <v>0</v>
      </c>
      <c r="J30" s="171"/>
      <c r="K30" s="172">
        <f>ROUND(E30*J30,2)</f>
        <v>0</v>
      </c>
      <c r="L30" s="172">
        <v>21</v>
      </c>
      <c r="M30" s="172">
        <f>G30*(1+L30/100)</f>
        <v>0</v>
      </c>
      <c r="N30" s="170">
        <v>0</v>
      </c>
      <c r="O30" s="170">
        <f>ROUND(E30*N30,2)</f>
        <v>0</v>
      </c>
      <c r="P30" s="170">
        <v>0</v>
      </c>
      <c r="Q30" s="170">
        <f>ROUND(E30*P30,2)</f>
        <v>0</v>
      </c>
      <c r="R30" s="172" t="s">
        <v>248</v>
      </c>
      <c r="S30" s="172" t="s">
        <v>164</v>
      </c>
      <c r="T30" s="173" t="s">
        <v>164</v>
      </c>
      <c r="U30" s="159">
        <v>0.14829999999999999</v>
      </c>
      <c r="V30" s="159">
        <f>ROUND(E30*U30,2)</f>
        <v>5.22</v>
      </c>
      <c r="W30" s="159"/>
      <c r="X30" s="159" t="s">
        <v>234</v>
      </c>
      <c r="Y30" s="149"/>
      <c r="Z30" s="149"/>
      <c r="AA30" s="149"/>
      <c r="AB30" s="149"/>
      <c r="AC30" s="149"/>
      <c r="AD30" s="149"/>
      <c r="AE30" s="149"/>
      <c r="AF30" s="149"/>
      <c r="AG30" s="149" t="s">
        <v>235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ht="33.75" outlineLevel="1" x14ac:dyDescent="0.2">
      <c r="A31" s="156"/>
      <c r="B31" s="157"/>
      <c r="C31" s="254" t="s">
        <v>287</v>
      </c>
      <c r="D31" s="255"/>
      <c r="E31" s="255"/>
      <c r="F31" s="255"/>
      <c r="G31" s="255"/>
      <c r="H31" s="159"/>
      <c r="I31" s="159"/>
      <c r="J31" s="159"/>
      <c r="K31" s="159"/>
      <c r="L31" s="159"/>
      <c r="M31" s="159"/>
      <c r="N31" s="158"/>
      <c r="O31" s="158"/>
      <c r="P31" s="158"/>
      <c r="Q31" s="158"/>
      <c r="R31" s="159"/>
      <c r="S31" s="159"/>
      <c r="T31" s="159"/>
      <c r="U31" s="159"/>
      <c r="V31" s="159"/>
      <c r="W31" s="159"/>
      <c r="X31" s="159"/>
      <c r="Y31" s="149"/>
      <c r="Z31" s="149"/>
      <c r="AA31" s="149"/>
      <c r="AB31" s="149"/>
      <c r="AC31" s="149"/>
      <c r="AD31" s="149"/>
      <c r="AE31" s="149"/>
      <c r="AF31" s="149"/>
      <c r="AG31" s="149" t="s">
        <v>237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90" t="str">
        <f>C31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191" t="s">
        <v>964</v>
      </c>
      <c r="D32" s="188"/>
      <c r="E32" s="189">
        <v>35.200000000000003</v>
      </c>
      <c r="F32" s="159"/>
      <c r="G32" s="159"/>
      <c r="H32" s="159"/>
      <c r="I32" s="159"/>
      <c r="J32" s="159"/>
      <c r="K32" s="159"/>
      <c r="L32" s="159"/>
      <c r="M32" s="159"/>
      <c r="N32" s="158"/>
      <c r="O32" s="158"/>
      <c r="P32" s="158"/>
      <c r="Q32" s="158"/>
      <c r="R32" s="159"/>
      <c r="S32" s="159"/>
      <c r="T32" s="159"/>
      <c r="U32" s="159"/>
      <c r="V32" s="159"/>
      <c r="W32" s="159"/>
      <c r="X32" s="159"/>
      <c r="Y32" s="149"/>
      <c r="Z32" s="149"/>
      <c r="AA32" s="149"/>
      <c r="AB32" s="149"/>
      <c r="AC32" s="149"/>
      <c r="AD32" s="149"/>
      <c r="AE32" s="149"/>
      <c r="AF32" s="149"/>
      <c r="AG32" s="149" t="s">
        <v>261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67">
        <v>12</v>
      </c>
      <c r="B33" s="168" t="s">
        <v>305</v>
      </c>
      <c r="C33" s="184" t="s">
        <v>306</v>
      </c>
      <c r="D33" s="169" t="s">
        <v>276</v>
      </c>
      <c r="E33" s="170">
        <v>14.08</v>
      </c>
      <c r="F33" s="171"/>
      <c r="G33" s="172">
        <f>ROUND(E33*F33,2)</f>
        <v>0</v>
      </c>
      <c r="H33" s="171"/>
      <c r="I33" s="172">
        <f>ROUND(E33*H33,2)</f>
        <v>0</v>
      </c>
      <c r="J33" s="171"/>
      <c r="K33" s="172">
        <f>ROUND(E33*J33,2)</f>
        <v>0</v>
      </c>
      <c r="L33" s="172">
        <v>21</v>
      </c>
      <c r="M33" s="172">
        <f>G33*(1+L33/100)</f>
        <v>0</v>
      </c>
      <c r="N33" s="170">
        <v>0</v>
      </c>
      <c r="O33" s="170">
        <f>ROUND(E33*N33,2)</f>
        <v>0</v>
      </c>
      <c r="P33" s="170">
        <v>0</v>
      </c>
      <c r="Q33" s="170">
        <f>ROUND(E33*P33,2)</f>
        <v>0</v>
      </c>
      <c r="R33" s="172" t="s">
        <v>248</v>
      </c>
      <c r="S33" s="172" t="s">
        <v>164</v>
      </c>
      <c r="T33" s="173" t="s">
        <v>164</v>
      </c>
      <c r="U33" s="159">
        <v>0.53</v>
      </c>
      <c r="V33" s="159">
        <f>ROUND(E33*U33,2)</f>
        <v>7.46</v>
      </c>
      <c r="W33" s="159"/>
      <c r="X33" s="159" t="s">
        <v>234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235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ht="33.75" outlineLevel="1" x14ac:dyDescent="0.2">
      <c r="A34" s="156"/>
      <c r="B34" s="157"/>
      <c r="C34" s="254" t="s">
        <v>287</v>
      </c>
      <c r="D34" s="255"/>
      <c r="E34" s="255"/>
      <c r="F34" s="255"/>
      <c r="G34" s="255"/>
      <c r="H34" s="159"/>
      <c r="I34" s="159"/>
      <c r="J34" s="159"/>
      <c r="K34" s="159"/>
      <c r="L34" s="159"/>
      <c r="M34" s="159"/>
      <c r="N34" s="158"/>
      <c r="O34" s="158"/>
      <c r="P34" s="158"/>
      <c r="Q34" s="158"/>
      <c r="R34" s="159"/>
      <c r="S34" s="159"/>
      <c r="T34" s="159"/>
      <c r="U34" s="159"/>
      <c r="V34" s="159"/>
      <c r="W34" s="159"/>
      <c r="X34" s="159"/>
      <c r="Y34" s="149"/>
      <c r="Z34" s="149"/>
      <c r="AA34" s="149"/>
      <c r="AB34" s="149"/>
      <c r="AC34" s="149"/>
      <c r="AD34" s="149"/>
      <c r="AE34" s="149"/>
      <c r="AF34" s="149"/>
      <c r="AG34" s="149" t="s">
        <v>237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90" t="str">
        <f>C34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191" t="s">
        <v>965</v>
      </c>
      <c r="D35" s="188"/>
      <c r="E35" s="189">
        <v>14.08</v>
      </c>
      <c r="F35" s="159"/>
      <c r="G35" s="159"/>
      <c r="H35" s="159"/>
      <c r="I35" s="159"/>
      <c r="J35" s="159"/>
      <c r="K35" s="159"/>
      <c r="L35" s="159"/>
      <c r="M35" s="159"/>
      <c r="N35" s="158"/>
      <c r="O35" s="158"/>
      <c r="P35" s="158"/>
      <c r="Q35" s="158"/>
      <c r="R35" s="159"/>
      <c r="S35" s="159"/>
      <c r="T35" s="159"/>
      <c r="U35" s="159"/>
      <c r="V35" s="159"/>
      <c r="W35" s="159"/>
      <c r="X35" s="159"/>
      <c r="Y35" s="149"/>
      <c r="Z35" s="149"/>
      <c r="AA35" s="149"/>
      <c r="AB35" s="149"/>
      <c r="AC35" s="149"/>
      <c r="AD35" s="149"/>
      <c r="AE35" s="149"/>
      <c r="AF35" s="149"/>
      <c r="AG35" s="149" t="s">
        <v>261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ht="22.5" outlineLevel="1" x14ac:dyDescent="0.2">
      <c r="A36" s="167">
        <v>13</v>
      </c>
      <c r="B36" s="168" t="s">
        <v>712</v>
      </c>
      <c r="C36" s="184" t="s">
        <v>713</v>
      </c>
      <c r="D36" s="169" t="s">
        <v>276</v>
      </c>
      <c r="E36" s="170">
        <v>7.04</v>
      </c>
      <c r="F36" s="171"/>
      <c r="G36" s="172">
        <f>ROUND(E36*F36,2)</f>
        <v>0</v>
      </c>
      <c r="H36" s="171"/>
      <c r="I36" s="172">
        <f>ROUND(E36*H36,2)</f>
        <v>0</v>
      </c>
      <c r="J36" s="171"/>
      <c r="K36" s="172">
        <f>ROUND(E36*J36,2)</f>
        <v>0</v>
      </c>
      <c r="L36" s="172">
        <v>21</v>
      </c>
      <c r="M36" s="172">
        <f>G36*(1+L36/100)</f>
        <v>0</v>
      </c>
      <c r="N36" s="170">
        <v>0</v>
      </c>
      <c r="O36" s="170">
        <f>ROUND(E36*N36,2)</f>
        <v>0</v>
      </c>
      <c r="P36" s="170">
        <v>0</v>
      </c>
      <c r="Q36" s="170">
        <f>ROUND(E36*P36,2)</f>
        <v>0</v>
      </c>
      <c r="R36" s="172" t="s">
        <v>248</v>
      </c>
      <c r="S36" s="172" t="s">
        <v>164</v>
      </c>
      <c r="T36" s="173" t="s">
        <v>164</v>
      </c>
      <c r="U36" s="159">
        <v>7.5220000000000002</v>
      </c>
      <c r="V36" s="159">
        <f>ROUND(E36*U36,2)</f>
        <v>52.95</v>
      </c>
      <c r="W36" s="159"/>
      <c r="X36" s="159" t="s">
        <v>234</v>
      </c>
      <c r="Y36" s="149"/>
      <c r="Z36" s="149"/>
      <c r="AA36" s="149"/>
      <c r="AB36" s="149"/>
      <c r="AC36" s="149"/>
      <c r="AD36" s="149"/>
      <c r="AE36" s="149"/>
      <c r="AF36" s="149"/>
      <c r="AG36" s="149" t="s">
        <v>235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ht="22.5" outlineLevel="1" x14ac:dyDescent="0.2">
      <c r="A37" s="156"/>
      <c r="B37" s="157"/>
      <c r="C37" s="254" t="s">
        <v>321</v>
      </c>
      <c r="D37" s="255"/>
      <c r="E37" s="255"/>
      <c r="F37" s="255"/>
      <c r="G37" s="255"/>
      <c r="H37" s="159"/>
      <c r="I37" s="159"/>
      <c r="J37" s="159"/>
      <c r="K37" s="159"/>
      <c r="L37" s="159"/>
      <c r="M37" s="159"/>
      <c r="N37" s="158"/>
      <c r="O37" s="158"/>
      <c r="P37" s="158"/>
      <c r="Q37" s="158"/>
      <c r="R37" s="159"/>
      <c r="S37" s="159"/>
      <c r="T37" s="159"/>
      <c r="U37" s="159"/>
      <c r="V37" s="159"/>
      <c r="W37" s="159"/>
      <c r="X37" s="159"/>
      <c r="Y37" s="149"/>
      <c r="Z37" s="149"/>
      <c r="AA37" s="149"/>
      <c r="AB37" s="149"/>
      <c r="AC37" s="149"/>
      <c r="AD37" s="149"/>
      <c r="AE37" s="149"/>
      <c r="AF37" s="149"/>
      <c r="AG37" s="149" t="s">
        <v>237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90" t="str">
        <f>C37</f>
        <v>zapažených i nezapažených v hornině tř. 5 - 7 s případným nutným přemístěním výkopku ve výkopišti, bez naložení, s přehozením výkopku na přilehlém terénu na vzdálenost do 3 m od okraje jámy nebo zářezu, nebo do 5 m od osy rýhy, nebo do 5 m od hrany šachty.</v>
      </c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56"/>
      <c r="B38" s="157"/>
      <c r="C38" s="191" t="s">
        <v>966</v>
      </c>
      <c r="D38" s="188"/>
      <c r="E38" s="189">
        <v>7.04</v>
      </c>
      <c r="F38" s="159"/>
      <c r="G38" s="159"/>
      <c r="H38" s="159"/>
      <c r="I38" s="159"/>
      <c r="J38" s="159"/>
      <c r="K38" s="159"/>
      <c r="L38" s="159"/>
      <c r="M38" s="159"/>
      <c r="N38" s="158"/>
      <c r="O38" s="158"/>
      <c r="P38" s="158"/>
      <c r="Q38" s="158"/>
      <c r="R38" s="159"/>
      <c r="S38" s="159"/>
      <c r="T38" s="159"/>
      <c r="U38" s="159"/>
      <c r="V38" s="159"/>
      <c r="W38" s="159"/>
      <c r="X38" s="159"/>
      <c r="Y38" s="149"/>
      <c r="Z38" s="149"/>
      <c r="AA38" s="149"/>
      <c r="AB38" s="149"/>
      <c r="AC38" s="149"/>
      <c r="AD38" s="149"/>
      <c r="AE38" s="149"/>
      <c r="AF38" s="149"/>
      <c r="AG38" s="149" t="s">
        <v>261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ht="22.5" outlineLevel="1" x14ac:dyDescent="0.2">
      <c r="A39" s="167">
        <v>14</v>
      </c>
      <c r="B39" s="168" t="s">
        <v>816</v>
      </c>
      <c r="C39" s="184" t="s">
        <v>817</v>
      </c>
      <c r="D39" s="169" t="s">
        <v>232</v>
      </c>
      <c r="E39" s="170">
        <v>132</v>
      </c>
      <c r="F39" s="171"/>
      <c r="G39" s="172">
        <f>ROUND(E39*F39,2)</f>
        <v>0</v>
      </c>
      <c r="H39" s="171"/>
      <c r="I39" s="172">
        <f>ROUND(E39*H39,2)</f>
        <v>0</v>
      </c>
      <c r="J39" s="171"/>
      <c r="K39" s="172">
        <f>ROUND(E39*J39,2)</f>
        <v>0</v>
      </c>
      <c r="L39" s="172">
        <v>21</v>
      </c>
      <c r="M39" s="172">
        <f>G39*(1+L39/100)</f>
        <v>0</v>
      </c>
      <c r="N39" s="170">
        <v>9.8999999999999999E-4</v>
      </c>
      <c r="O39" s="170">
        <f>ROUND(E39*N39,2)</f>
        <v>0.13</v>
      </c>
      <c r="P39" s="170">
        <v>0</v>
      </c>
      <c r="Q39" s="170">
        <f>ROUND(E39*P39,2)</f>
        <v>0</v>
      </c>
      <c r="R39" s="172" t="s">
        <v>248</v>
      </c>
      <c r="S39" s="172" t="s">
        <v>164</v>
      </c>
      <c r="T39" s="173" t="s">
        <v>164</v>
      </c>
      <c r="U39" s="159">
        <v>0.23599999999999999</v>
      </c>
      <c r="V39" s="159">
        <f>ROUND(E39*U39,2)</f>
        <v>31.15</v>
      </c>
      <c r="W39" s="159"/>
      <c r="X39" s="159" t="s">
        <v>234</v>
      </c>
      <c r="Y39" s="149"/>
      <c r="Z39" s="149"/>
      <c r="AA39" s="149"/>
      <c r="AB39" s="149"/>
      <c r="AC39" s="149"/>
      <c r="AD39" s="149"/>
      <c r="AE39" s="149"/>
      <c r="AF39" s="149"/>
      <c r="AG39" s="149" t="s">
        <v>235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56"/>
      <c r="B40" s="157"/>
      <c r="C40" s="254" t="s">
        <v>818</v>
      </c>
      <c r="D40" s="255"/>
      <c r="E40" s="255"/>
      <c r="F40" s="255"/>
      <c r="G40" s="255"/>
      <c r="H40" s="159"/>
      <c r="I40" s="159"/>
      <c r="J40" s="159"/>
      <c r="K40" s="159"/>
      <c r="L40" s="159"/>
      <c r="M40" s="159"/>
      <c r="N40" s="158"/>
      <c r="O40" s="158"/>
      <c r="P40" s="158"/>
      <c r="Q40" s="158"/>
      <c r="R40" s="159"/>
      <c r="S40" s="159"/>
      <c r="T40" s="159"/>
      <c r="U40" s="159"/>
      <c r="V40" s="159"/>
      <c r="W40" s="159"/>
      <c r="X40" s="159"/>
      <c r="Y40" s="149"/>
      <c r="Z40" s="149"/>
      <c r="AA40" s="149"/>
      <c r="AB40" s="149"/>
      <c r="AC40" s="149"/>
      <c r="AD40" s="149"/>
      <c r="AE40" s="149"/>
      <c r="AF40" s="149"/>
      <c r="AG40" s="149" t="s">
        <v>237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91" t="s">
        <v>967</v>
      </c>
      <c r="D41" s="188"/>
      <c r="E41" s="189">
        <v>132</v>
      </c>
      <c r="F41" s="159"/>
      <c r="G41" s="159"/>
      <c r="H41" s="159"/>
      <c r="I41" s="159"/>
      <c r="J41" s="159"/>
      <c r="K41" s="159"/>
      <c r="L41" s="159"/>
      <c r="M41" s="159"/>
      <c r="N41" s="158"/>
      <c r="O41" s="158"/>
      <c r="P41" s="158"/>
      <c r="Q41" s="158"/>
      <c r="R41" s="159"/>
      <c r="S41" s="159"/>
      <c r="T41" s="159"/>
      <c r="U41" s="159"/>
      <c r="V41" s="159"/>
      <c r="W41" s="159"/>
      <c r="X41" s="159"/>
      <c r="Y41" s="149"/>
      <c r="Z41" s="149"/>
      <c r="AA41" s="149"/>
      <c r="AB41" s="149"/>
      <c r="AC41" s="149"/>
      <c r="AD41" s="149"/>
      <c r="AE41" s="149"/>
      <c r="AF41" s="149"/>
      <c r="AG41" s="149" t="s">
        <v>261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67">
        <v>15</v>
      </c>
      <c r="B42" s="168" t="s">
        <v>820</v>
      </c>
      <c r="C42" s="184" t="s">
        <v>821</v>
      </c>
      <c r="D42" s="169" t="s">
        <v>232</v>
      </c>
      <c r="E42" s="170">
        <v>132</v>
      </c>
      <c r="F42" s="171"/>
      <c r="G42" s="172">
        <f>ROUND(E42*F42,2)</f>
        <v>0</v>
      </c>
      <c r="H42" s="171"/>
      <c r="I42" s="172">
        <f>ROUND(E42*H42,2)</f>
        <v>0</v>
      </c>
      <c r="J42" s="171"/>
      <c r="K42" s="172">
        <f>ROUND(E42*J42,2)</f>
        <v>0</v>
      </c>
      <c r="L42" s="172">
        <v>21</v>
      </c>
      <c r="M42" s="172">
        <f>G42*(1+L42/100)</f>
        <v>0</v>
      </c>
      <c r="N42" s="170">
        <v>0</v>
      </c>
      <c r="O42" s="170">
        <f>ROUND(E42*N42,2)</f>
        <v>0</v>
      </c>
      <c r="P42" s="170">
        <v>0</v>
      </c>
      <c r="Q42" s="170">
        <f>ROUND(E42*P42,2)</f>
        <v>0</v>
      </c>
      <c r="R42" s="172" t="s">
        <v>248</v>
      </c>
      <c r="S42" s="172" t="s">
        <v>164</v>
      </c>
      <c r="T42" s="173" t="s">
        <v>164</v>
      </c>
      <c r="U42" s="159">
        <v>7.0000000000000007E-2</v>
      </c>
      <c r="V42" s="159">
        <f>ROUND(E42*U42,2)</f>
        <v>9.24</v>
      </c>
      <c r="W42" s="159"/>
      <c r="X42" s="159" t="s">
        <v>234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235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254" t="s">
        <v>822</v>
      </c>
      <c r="D43" s="255"/>
      <c r="E43" s="255"/>
      <c r="F43" s="255"/>
      <c r="G43" s="255"/>
      <c r="H43" s="159"/>
      <c r="I43" s="159"/>
      <c r="J43" s="159"/>
      <c r="K43" s="159"/>
      <c r="L43" s="159"/>
      <c r="M43" s="159"/>
      <c r="N43" s="158"/>
      <c r="O43" s="158"/>
      <c r="P43" s="158"/>
      <c r="Q43" s="158"/>
      <c r="R43" s="159"/>
      <c r="S43" s="159"/>
      <c r="T43" s="159"/>
      <c r="U43" s="159"/>
      <c r="V43" s="159"/>
      <c r="W43" s="159"/>
      <c r="X43" s="159"/>
      <c r="Y43" s="149"/>
      <c r="Z43" s="149"/>
      <c r="AA43" s="149"/>
      <c r="AB43" s="149"/>
      <c r="AC43" s="149"/>
      <c r="AD43" s="149"/>
      <c r="AE43" s="149"/>
      <c r="AF43" s="149"/>
      <c r="AG43" s="149" t="s">
        <v>237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56"/>
      <c r="B44" s="157"/>
      <c r="C44" s="191" t="s">
        <v>967</v>
      </c>
      <c r="D44" s="188"/>
      <c r="E44" s="189">
        <v>132</v>
      </c>
      <c r="F44" s="159"/>
      <c r="G44" s="159"/>
      <c r="H44" s="159"/>
      <c r="I44" s="159"/>
      <c r="J44" s="159"/>
      <c r="K44" s="159"/>
      <c r="L44" s="159"/>
      <c r="M44" s="159"/>
      <c r="N44" s="158"/>
      <c r="O44" s="158"/>
      <c r="P44" s="158"/>
      <c r="Q44" s="158"/>
      <c r="R44" s="159"/>
      <c r="S44" s="159"/>
      <c r="T44" s="159"/>
      <c r="U44" s="159"/>
      <c r="V44" s="159"/>
      <c r="W44" s="159"/>
      <c r="X44" s="159"/>
      <c r="Y44" s="149"/>
      <c r="Z44" s="149"/>
      <c r="AA44" s="149"/>
      <c r="AB44" s="149"/>
      <c r="AC44" s="149"/>
      <c r="AD44" s="149"/>
      <c r="AE44" s="149"/>
      <c r="AF44" s="149"/>
      <c r="AG44" s="149" t="s">
        <v>261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67">
        <v>16</v>
      </c>
      <c r="B45" s="168" t="s">
        <v>758</v>
      </c>
      <c r="C45" s="184" t="s">
        <v>759</v>
      </c>
      <c r="D45" s="169" t="s">
        <v>276</v>
      </c>
      <c r="E45" s="170">
        <v>50.38</v>
      </c>
      <c r="F45" s="171"/>
      <c r="G45" s="172">
        <f>ROUND(E45*F45,2)</f>
        <v>0</v>
      </c>
      <c r="H45" s="171"/>
      <c r="I45" s="172">
        <f>ROUND(E45*H45,2)</f>
        <v>0</v>
      </c>
      <c r="J45" s="171"/>
      <c r="K45" s="172">
        <f>ROUND(E45*J45,2)</f>
        <v>0</v>
      </c>
      <c r="L45" s="172">
        <v>21</v>
      </c>
      <c r="M45" s="172">
        <f>G45*(1+L45/100)</f>
        <v>0</v>
      </c>
      <c r="N45" s="170">
        <v>0</v>
      </c>
      <c r="O45" s="170">
        <f>ROUND(E45*N45,2)</f>
        <v>0</v>
      </c>
      <c r="P45" s="170">
        <v>0</v>
      </c>
      <c r="Q45" s="170">
        <f>ROUND(E45*P45,2)</f>
        <v>0</v>
      </c>
      <c r="R45" s="172" t="s">
        <v>248</v>
      </c>
      <c r="S45" s="172" t="s">
        <v>164</v>
      </c>
      <c r="T45" s="173" t="s">
        <v>164</v>
      </c>
      <c r="U45" s="159">
        <v>0.35</v>
      </c>
      <c r="V45" s="159">
        <f>ROUND(E45*U45,2)</f>
        <v>17.63</v>
      </c>
      <c r="W45" s="159"/>
      <c r="X45" s="159" t="s">
        <v>234</v>
      </c>
      <c r="Y45" s="149"/>
      <c r="Z45" s="149"/>
      <c r="AA45" s="149"/>
      <c r="AB45" s="149"/>
      <c r="AC45" s="149"/>
      <c r="AD45" s="149"/>
      <c r="AE45" s="149"/>
      <c r="AF45" s="149"/>
      <c r="AG45" s="149" t="s">
        <v>235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56"/>
      <c r="B46" s="157"/>
      <c r="C46" s="254" t="s">
        <v>330</v>
      </c>
      <c r="D46" s="255"/>
      <c r="E46" s="255"/>
      <c r="F46" s="255"/>
      <c r="G46" s="255"/>
      <c r="H46" s="159"/>
      <c r="I46" s="159"/>
      <c r="J46" s="159"/>
      <c r="K46" s="159"/>
      <c r="L46" s="159"/>
      <c r="M46" s="159"/>
      <c r="N46" s="158"/>
      <c r="O46" s="158"/>
      <c r="P46" s="158"/>
      <c r="Q46" s="158"/>
      <c r="R46" s="159"/>
      <c r="S46" s="159"/>
      <c r="T46" s="159"/>
      <c r="U46" s="159"/>
      <c r="V46" s="159"/>
      <c r="W46" s="159"/>
      <c r="X46" s="159"/>
      <c r="Y46" s="149"/>
      <c r="Z46" s="149"/>
      <c r="AA46" s="149"/>
      <c r="AB46" s="149"/>
      <c r="AC46" s="149"/>
      <c r="AD46" s="149"/>
      <c r="AE46" s="149"/>
      <c r="AF46" s="149"/>
      <c r="AG46" s="149" t="s">
        <v>237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90" t="str">
        <f>C46</f>
        <v>bez naložení do dopravní nádoby, ale s vyprázdněním dopravní nádoby na hromadu nebo na dopravní prostředek,</v>
      </c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191" t="s">
        <v>968</v>
      </c>
      <c r="D47" s="188"/>
      <c r="E47" s="189">
        <v>50.38</v>
      </c>
      <c r="F47" s="159"/>
      <c r="G47" s="159"/>
      <c r="H47" s="159"/>
      <c r="I47" s="159"/>
      <c r="J47" s="159"/>
      <c r="K47" s="159"/>
      <c r="L47" s="159"/>
      <c r="M47" s="159"/>
      <c r="N47" s="158"/>
      <c r="O47" s="158"/>
      <c r="P47" s="158"/>
      <c r="Q47" s="158"/>
      <c r="R47" s="159"/>
      <c r="S47" s="159"/>
      <c r="T47" s="159"/>
      <c r="U47" s="159"/>
      <c r="V47" s="159"/>
      <c r="W47" s="159"/>
      <c r="X47" s="159"/>
      <c r="Y47" s="149"/>
      <c r="Z47" s="149"/>
      <c r="AA47" s="149"/>
      <c r="AB47" s="149"/>
      <c r="AC47" s="149"/>
      <c r="AD47" s="149"/>
      <c r="AE47" s="149"/>
      <c r="AF47" s="149"/>
      <c r="AG47" s="149" t="s">
        <v>261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67">
        <v>17</v>
      </c>
      <c r="B48" s="168" t="s">
        <v>761</v>
      </c>
      <c r="C48" s="184" t="s">
        <v>762</v>
      </c>
      <c r="D48" s="169" t="s">
        <v>276</v>
      </c>
      <c r="E48" s="170">
        <v>14.08</v>
      </c>
      <c r="F48" s="171"/>
      <c r="G48" s="172">
        <f>ROUND(E48*F48,2)</f>
        <v>0</v>
      </c>
      <c r="H48" s="171"/>
      <c r="I48" s="172">
        <f>ROUND(E48*H48,2)</f>
        <v>0</v>
      </c>
      <c r="J48" s="171"/>
      <c r="K48" s="172">
        <f>ROUND(E48*J48,2)</f>
        <v>0</v>
      </c>
      <c r="L48" s="172">
        <v>21</v>
      </c>
      <c r="M48" s="172">
        <f>G48*(1+L48/100)</f>
        <v>0</v>
      </c>
      <c r="N48" s="170">
        <v>0</v>
      </c>
      <c r="O48" s="170">
        <f>ROUND(E48*N48,2)</f>
        <v>0</v>
      </c>
      <c r="P48" s="170">
        <v>0</v>
      </c>
      <c r="Q48" s="170">
        <f>ROUND(E48*P48,2)</f>
        <v>0</v>
      </c>
      <c r="R48" s="172" t="s">
        <v>248</v>
      </c>
      <c r="S48" s="172" t="s">
        <v>164</v>
      </c>
      <c r="T48" s="173" t="s">
        <v>164</v>
      </c>
      <c r="U48" s="159">
        <v>0.48</v>
      </c>
      <c r="V48" s="159">
        <f>ROUND(E48*U48,2)</f>
        <v>6.76</v>
      </c>
      <c r="W48" s="159"/>
      <c r="X48" s="159" t="s">
        <v>234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235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254" t="s">
        <v>330</v>
      </c>
      <c r="D49" s="255"/>
      <c r="E49" s="255"/>
      <c r="F49" s="255"/>
      <c r="G49" s="255"/>
      <c r="H49" s="159"/>
      <c r="I49" s="159"/>
      <c r="J49" s="159"/>
      <c r="K49" s="159"/>
      <c r="L49" s="159"/>
      <c r="M49" s="159"/>
      <c r="N49" s="158"/>
      <c r="O49" s="158"/>
      <c r="P49" s="158"/>
      <c r="Q49" s="158"/>
      <c r="R49" s="159"/>
      <c r="S49" s="159"/>
      <c r="T49" s="159"/>
      <c r="U49" s="159"/>
      <c r="V49" s="159"/>
      <c r="W49" s="159"/>
      <c r="X49" s="159"/>
      <c r="Y49" s="149"/>
      <c r="Z49" s="149"/>
      <c r="AA49" s="149"/>
      <c r="AB49" s="149"/>
      <c r="AC49" s="149"/>
      <c r="AD49" s="149"/>
      <c r="AE49" s="149"/>
      <c r="AF49" s="149"/>
      <c r="AG49" s="149" t="s">
        <v>237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90" t="str">
        <f>C49</f>
        <v>bez naložení do dopravní nádoby, ale s vyprázdněním dopravní nádoby na hromadu nebo na dopravní prostředek,</v>
      </c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56"/>
      <c r="B50" s="157"/>
      <c r="C50" s="191" t="s">
        <v>969</v>
      </c>
      <c r="D50" s="188"/>
      <c r="E50" s="189">
        <v>14.08</v>
      </c>
      <c r="F50" s="159"/>
      <c r="G50" s="159"/>
      <c r="H50" s="159"/>
      <c r="I50" s="159"/>
      <c r="J50" s="159"/>
      <c r="K50" s="159"/>
      <c r="L50" s="159"/>
      <c r="M50" s="159"/>
      <c r="N50" s="158"/>
      <c r="O50" s="158"/>
      <c r="P50" s="158"/>
      <c r="Q50" s="158"/>
      <c r="R50" s="159"/>
      <c r="S50" s="159"/>
      <c r="T50" s="159"/>
      <c r="U50" s="159"/>
      <c r="V50" s="159"/>
      <c r="W50" s="159"/>
      <c r="X50" s="159"/>
      <c r="Y50" s="149"/>
      <c r="Z50" s="149"/>
      <c r="AA50" s="149"/>
      <c r="AB50" s="149"/>
      <c r="AC50" s="149"/>
      <c r="AD50" s="149"/>
      <c r="AE50" s="149"/>
      <c r="AF50" s="149"/>
      <c r="AG50" s="149" t="s">
        <v>261</v>
      </c>
      <c r="AH50" s="149">
        <v>0</v>
      </c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ht="22.5" outlineLevel="1" x14ac:dyDescent="0.2">
      <c r="A51" s="167">
        <v>18</v>
      </c>
      <c r="B51" s="168" t="s">
        <v>333</v>
      </c>
      <c r="C51" s="184" t="s">
        <v>334</v>
      </c>
      <c r="D51" s="169" t="s">
        <v>276</v>
      </c>
      <c r="E51" s="170">
        <v>50.38</v>
      </c>
      <c r="F51" s="171"/>
      <c r="G51" s="172">
        <f>ROUND(E51*F51,2)</f>
        <v>0</v>
      </c>
      <c r="H51" s="171"/>
      <c r="I51" s="172">
        <f>ROUND(E51*H51,2)</f>
        <v>0</v>
      </c>
      <c r="J51" s="171"/>
      <c r="K51" s="172">
        <f>ROUND(E51*J51,2)</f>
        <v>0</v>
      </c>
      <c r="L51" s="172">
        <v>21</v>
      </c>
      <c r="M51" s="172">
        <f>G51*(1+L51/100)</f>
        <v>0</v>
      </c>
      <c r="N51" s="170">
        <v>0</v>
      </c>
      <c r="O51" s="170">
        <f>ROUND(E51*N51,2)</f>
        <v>0</v>
      </c>
      <c r="P51" s="170">
        <v>0</v>
      </c>
      <c r="Q51" s="170">
        <f>ROUND(E51*P51,2)</f>
        <v>0</v>
      </c>
      <c r="R51" s="172" t="s">
        <v>248</v>
      </c>
      <c r="S51" s="172" t="s">
        <v>164</v>
      </c>
      <c r="T51" s="173" t="s">
        <v>164</v>
      </c>
      <c r="U51" s="159">
        <v>0.01</v>
      </c>
      <c r="V51" s="159">
        <f>ROUND(E51*U51,2)</f>
        <v>0.5</v>
      </c>
      <c r="W51" s="159"/>
      <c r="X51" s="159" t="s">
        <v>234</v>
      </c>
      <c r="Y51" s="149"/>
      <c r="Z51" s="149"/>
      <c r="AA51" s="149"/>
      <c r="AB51" s="149"/>
      <c r="AC51" s="149"/>
      <c r="AD51" s="149"/>
      <c r="AE51" s="149"/>
      <c r="AF51" s="149"/>
      <c r="AG51" s="149" t="s">
        <v>235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56"/>
      <c r="B52" s="157"/>
      <c r="C52" s="254" t="s">
        <v>335</v>
      </c>
      <c r="D52" s="255"/>
      <c r="E52" s="255"/>
      <c r="F52" s="255"/>
      <c r="G52" s="255"/>
      <c r="H52" s="159"/>
      <c r="I52" s="159"/>
      <c r="J52" s="159"/>
      <c r="K52" s="159"/>
      <c r="L52" s="159"/>
      <c r="M52" s="159"/>
      <c r="N52" s="158"/>
      <c r="O52" s="158"/>
      <c r="P52" s="158"/>
      <c r="Q52" s="158"/>
      <c r="R52" s="159"/>
      <c r="S52" s="159"/>
      <c r="T52" s="159"/>
      <c r="U52" s="159"/>
      <c r="V52" s="159"/>
      <c r="W52" s="159"/>
      <c r="X52" s="159"/>
      <c r="Y52" s="149"/>
      <c r="Z52" s="149"/>
      <c r="AA52" s="149"/>
      <c r="AB52" s="149"/>
      <c r="AC52" s="149"/>
      <c r="AD52" s="149"/>
      <c r="AE52" s="149"/>
      <c r="AF52" s="149"/>
      <c r="AG52" s="149" t="s">
        <v>237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ht="22.5" outlineLevel="1" x14ac:dyDescent="0.2">
      <c r="A53" s="167">
        <v>19</v>
      </c>
      <c r="B53" s="168" t="s">
        <v>337</v>
      </c>
      <c r="C53" s="184" t="s">
        <v>338</v>
      </c>
      <c r="D53" s="169" t="s">
        <v>276</v>
      </c>
      <c r="E53" s="170">
        <v>14.08</v>
      </c>
      <c r="F53" s="171"/>
      <c r="G53" s="172">
        <f>ROUND(E53*F53,2)</f>
        <v>0</v>
      </c>
      <c r="H53" s="171"/>
      <c r="I53" s="172">
        <f>ROUND(E53*H53,2)</f>
        <v>0</v>
      </c>
      <c r="J53" s="171"/>
      <c r="K53" s="172">
        <f>ROUND(E53*J53,2)</f>
        <v>0</v>
      </c>
      <c r="L53" s="172">
        <v>21</v>
      </c>
      <c r="M53" s="172">
        <f>G53*(1+L53/100)</f>
        <v>0</v>
      </c>
      <c r="N53" s="170">
        <v>0</v>
      </c>
      <c r="O53" s="170">
        <f>ROUND(E53*N53,2)</f>
        <v>0</v>
      </c>
      <c r="P53" s="170">
        <v>0</v>
      </c>
      <c r="Q53" s="170">
        <f>ROUND(E53*P53,2)</f>
        <v>0</v>
      </c>
      <c r="R53" s="172" t="s">
        <v>248</v>
      </c>
      <c r="S53" s="172" t="s">
        <v>164</v>
      </c>
      <c r="T53" s="173" t="s">
        <v>164</v>
      </c>
      <c r="U53" s="159">
        <v>0.01</v>
      </c>
      <c r="V53" s="159">
        <f>ROUND(E53*U53,2)</f>
        <v>0.14000000000000001</v>
      </c>
      <c r="W53" s="159"/>
      <c r="X53" s="159" t="s">
        <v>234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235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254" t="s">
        <v>335</v>
      </c>
      <c r="D54" s="255"/>
      <c r="E54" s="255"/>
      <c r="F54" s="255"/>
      <c r="G54" s="255"/>
      <c r="H54" s="159"/>
      <c r="I54" s="159"/>
      <c r="J54" s="159"/>
      <c r="K54" s="159"/>
      <c r="L54" s="159"/>
      <c r="M54" s="159"/>
      <c r="N54" s="158"/>
      <c r="O54" s="158"/>
      <c r="P54" s="158"/>
      <c r="Q54" s="158"/>
      <c r="R54" s="159"/>
      <c r="S54" s="159"/>
      <c r="T54" s="159"/>
      <c r="U54" s="159"/>
      <c r="V54" s="159"/>
      <c r="W54" s="159"/>
      <c r="X54" s="159"/>
      <c r="Y54" s="149"/>
      <c r="Z54" s="149"/>
      <c r="AA54" s="149"/>
      <c r="AB54" s="149"/>
      <c r="AC54" s="149"/>
      <c r="AD54" s="149"/>
      <c r="AE54" s="149"/>
      <c r="AF54" s="149"/>
      <c r="AG54" s="149" t="s">
        <v>237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ht="33.75" outlineLevel="1" x14ac:dyDescent="0.2">
      <c r="A55" s="167">
        <v>20</v>
      </c>
      <c r="B55" s="168" t="s">
        <v>340</v>
      </c>
      <c r="C55" s="184" t="s">
        <v>341</v>
      </c>
      <c r="D55" s="169" t="s">
        <v>276</v>
      </c>
      <c r="E55" s="170">
        <v>352.66</v>
      </c>
      <c r="F55" s="171"/>
      <c r="G55" s="172">
        <f>ROUND(E55*F55,2)</f>
        <v>0</v>
      </c>
      <c r="H55" s="171"/>
      <c r="I55" s="172">
        <f>ROUND(E55*H55,2)</f>
        <v>0</v>
      </c>
      <c r="J55" s="171"/>
      <c r="K55" s="172">
        <f>ROUND(E55*J55,2)</f>
        <v>0</v>
      </c>
      <c r="L55" s="172">
        <v>21</v>
      </c>
      <c r="M55" s="172">
        <f>G55*(1+L55/100)</f>
        <v>0</v>
      </c>
      <c r="N55" s="170">
        <v>0</v>
      </c>
      <c r="O55" s="170">
        <f>ROUND(E55*N55,2)</f>
        <v>0</v>
      </c>
      <c r="P55" s="170">
        <v>0</v>
      </c>
      <c r="Q55" s="170">
        <f>ROUND(E55*P55,2)</f>
        <v>0</v>
      </c>
      <c r="R55" s="172" t="s">
        <v>248</v>
      </c>
      <c r="S55" s="172" t="s">
        <v>164</v>
      </c>
      <c r="T55" s="173" t="s">
        <v>164</v>
      </c>
      <c r="U55" s="159">
        <v>0</v>
      </c>
      <c r="V55" s="159">
        <f>ROUND(E55*U55,2)</f>
        <v>0</v>
      </c>
      <c r="W55" s="159"/>
      <c r="X55" s="159" t="s">
        <v>234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235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56"/>
      <c r="B56" s="157"/>
      <c r="C56" s="254" t="s">
        <v>335</v>
      </c>
      <c r="D56" s="255"/>
      <c r="E56" s="255"/>
      <c r="F56" s="255"/>
      <c r="G56" s="255"/>
      <c r="H56" s="159"/>
      <c r="I56" s="159"/>
      <c r="J56" s="159"/>
      <c r="K56" s="159"/>
      <c r="L56" s="159"/>
      <c r="M56" s="159"/>
      <c r="N56" s="158"/>
      <c r="O56" s="158"/>
      <c r="P56" s="158"/>
      <c r="Q56" s="158"/>
      <c r="R56" s="159"/>
      <c r="S56" s="159"/>
      <c r="T56" s="159"/>
      <c r="U56" s="159"/>
      <c r="V56" s="159"/>
      <c r="W56" s="159"/>
      <c r="X56" s="159"/>
      <c r="Y56" s="149"/>
      <c r="Z56" s="149"/>
      <c r="AA56" s="149"/>
      <c r="AB56" s="149"/>
      <c r="AC56" s="149"/>
      <c r="AD56" s="149"/>
      <c r="AE56" s="149"/>
      <c r="AF56" s="149"/>
      <c r="AG56" s="149" t="s">
        <v>237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56"/>
      <c r="B57" s="157"/>
      <c r="C57" s="191" t="s">
        <v>970</v>
      </c>
      <c r="D57" s="188"/>
      <c r="E57" s="189">
        <v>352.66</v>
      </c>
      <c r="F57" s="159"/>
      <c r="G57" s="159"/>
      <c r="H57" s="159"/>
      <c r="I57" s="159"/>
      <c r="J57" s="159"/>
      <c r="K57" s="159"/>
      <c r="L57" s="159"/>
      <c r="M57" s="159"/>
      <c r="N57" s="158"/>
      <c r="O57" s="158"/>
      <c r="P57" s="158"/>
      <c r="Q57" s="158"/>
      <c r="R57" s="159"/>
      <c r="S57" s="159"/>
      <c r="T57" s="159"/>
      <c r="U57" s="159"/>
      <c r="V57" s="159"/>
      <c r="W57" s="159"/>
      <c r="X57" s="159"/>
      <c r="Y57" s="149"/>
      <c r="Z57" s="149"/>
      <c r="AA57" s="149"/>
      <c r="AB57" s="149"/>
      <c r="AC57" s="149"/>
      <c r="AD57" s="149"/>
      <c r="AE57" s="149"/>
      <c r="AF57" s="149"/>
      <c r="AG57" s="149" t="s">
        <v>261</v>
      </c>
      <c r="AH57" s="149">
        <v>0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ht="33.75" outlineLevel="1" x14ac:dyDescent="0.2">
      <c r="A58" s="167">
        <v>21</v>
      </c>
      <c r="B58" s="168" t="s">
        <v>343</v>
      </c>
      <c r="C58" s="184" t="s">
        <v>344</v>
      </c>
      <c r="D58" s="169" t="s">
        <v>276</v>
      </c>
      <c r="E58" s="170">
        <v>98.56</v>
      </c>
      <c r="F58" s="171"/>
      <c r="G58" s="172">
        <f>ROUND(E58*F58,2)</f>
        <v>0</v>
      </c>
      <c r="H58" s="171"/>
      <c r="I58" s="172">
        <f>ROUND(E58*H58,2)</f>
        <v>0</v>
      </c>
      <c r="J58" s="171"/>
      <c r="K58" s="172">
        <f>ROUND(E58*J58,2)</f>
        <v>0</v>
      </c>
      <c r="L58" s="172">
        <v>21</v>
      </c>
      <c r="M58" s="172">
        <f>G58*(1+L58/100)</f>
        <v>0</v>
      </c>
      <c r="N58" s="170">
        <v>0</v>
      </c>
      <c r="O58" s="170">
        <f>ROUND(E58*N58,2)</f>
        <v>0</v>
      </c>
      <c r="P58" s="170">
        <v>0</v>
      </c>
      <c r="Q58" s="170">
        <f>ROUND(E58*P58,2)</f>
        <v>0</v>
      </c>
      <c r="R58" s="172" t="s">
        <v>248</v>
      </c>
      <c r="S58" s="172" t="s">
        <v>164</v>
      </c>
      <c r="T58" s="173" t="s">
        <v>164</v>
      </c>
      <c r="U58" s="159">
        <v>0</v>
      </c>
      <c r="V58" s="159">
        <f>ROUND(E58*U58,2)</f>
        <v>0</v>
      </c>
      <c r="W58" s="159"/>
      <c r="X58" s="159" t="s">
        <v>234</v>
      </c>
      <c r="Y58" s="149"/>
      <c r="Z58" s="149"/>
      <c r="AA58" s="149"/>
      <c r="AB58" s="149"/>
      <c r="AC58" s="149"/>
      <c r="AD58" s="149"/>
      <c r="AE58" s="149"/>
      <c r="AF58" s="149"/>
      <c r="AG58" s="149" t="s">
        <v>235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56"/>
      <c r="B59" s="157"/>
      <c r="C59" s="254" t="s">
        <v>335</v>
      </c>
      <c r="D59" s="255"/>
      <c r="E59" s="255"/>
      <c r="F59" s="255"/>
      <c r="G59" s="255"/>
      <c r="H59" s="159"/>
      <c r="I59" s="159"/>
      <c r="J59" s="159"/>
      <c r="K59" s="159"/>
      <c r="L59" s="159"/>
      <c r="M59" s="159"/>
      <c r="N59" s="158"/>
      <c r="O59" s="158"/>
      <c r="P59" s="158"/>
      <c r="Q59" s="158"/>
      <c r="R59" s="159"/>
      <c r="S59" s="159"/>
      <c r="T59" s="159"/>
      <c r="U59" s="159"/>
      <c r="V59" s="159"/>
      <c r="W59" s="159"/>
      <c r="X59" s="159"/>
      <c r="Y59" s="149"/>
      <c r="Z59" s="149"/>
      <c r="AA59" s="149"/>
      <c r="AB59" s="149"/>
      <c r="AC59" s="149"/>
      <c r="AD59" s="149"/>
      <c r="AE59" s="149"/>
      <c r="AF59" s="149"/>
      <c r="AG59" s="149" t="s">
        <v>237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56"/>
      <c r="B60" s="157"/>
      <c r="C60" s="191" t="s">
        <v>971</v>
      </c>
      <c r="D60" s="188"/>
      <c r="E60" s="189">
        <v>98.56</v>
      </c>
      <c r="F60" s="159"/>
      <c r="G60" s="159"/>
      <c r="H60" s="159"/>
      <c r="I60" s="159"/>
      <c r="J60" s="159"/>
      <c r="K60" s="159"/>
      <c r="L60" s="159"/>
      <c r="M60" s="159"/>
      <c r="N60" s="158"/>
      <c r="O60" s="158"/>
      <c r="P60" s="158"/>
      <c r="Q60" s="158"/>
      <c r="R60" s="159"/>
      <c r="S60" s="159"/>
      <c r="T60" s="159"/>
      <c r="U60" s="159"/>
      <c r="V60" s="159"/>
      <c r="W60" s="159"/>
      <c r="X60" s="159"/>
      <c r="Y60" s="149"/>
      <c r="Z60" s="149"/>
      <c r="AA60" s="149"/>
      <c r="AB60" s="149"/>
      <c r="AC60" s="149"/>
      <c r="AD60" s="149"/>
      <c r="AE60" s="149"/>
      <c r="AF60" s="149"/>
      <c r="AG60" s="149" t="s">
        <v>261</v>
      </c>
      <c r="AH60" s="149">
        <v>0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ht="22.5" outlineLevel="1" x14ac:dyDescent="0.2">
      <c r="A61" s="167">
        <v>22</v>
      </c>
      <c r="B61" s="168" t="s">
        <v>346</v>
      </c>
      <c r="C61" s="184" t="s">
        <v>347</v>
      </c>
      <c r="D61" s="169" t="s">
        <v>276</v>
      </c>
      <c r="E61" s="170">
        <v>64.459999999999994</v>
      </c>
      <c r="F61" s="171"/>
      <c r="G61" s="172">
        <f>ROUND(E61*F61,2)</f>
        <v>0</v>
      </c>
      <c r="H61" s="171"/>
      <c r="I61" s="172">
        <f>ROUND(E61*H61,2)</f>
        <v>0</v>
      </c>
      <c r="J61" s="171"/>
      <c r="K61" s="172">
        <f>ROUND(E61*J61,2)</f>
        <v>0</v>
      </c>
      <c r="L61" s="172">
        <v>21</v>
      </c>
      <c r="M61" s="172">
        <f>G61*(1+L61/100)</f>
        <v>0</v>
      </c>
      <c r="N61" s="170">
        <v>0</v>
      </c>
      <c r="O61" s="170">
        <f>ROUND(E61*N61,2)</f>
        <v>0</v>
      </c>
      <c r="P61" s="170">
        <v>0</v>
      </c>
      <c r="Q61" s="170">
        <f>ROUND(E61*P61,2)</f>
        <v>0</v>
      </c>
      <c r="R61" s="172" t="s">
        <v>248</v>
      </c>
      <c r="S61" s="172" t="s">
        <v>164</v>
      </c>
      <c r="T61" s="173" t="s">
        <v>164</v>
      </c>
      <c r="U61" s="159">
        <v>0.01</v>
      </c>
      <c r="V61" s="159">
        <f>ROUND(E61*U61,2)</f>
        <v>0.64</v>
      </c>
      <c r="W61" s="159"/>
      <c r="X61" s="159" t="s">
        <v>234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235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191" t="s">
        <v>972</v>
      </c>
      <c r="D62" s="188"/>
      <c r="E62" s="189">
        <v>64.459999999999994</v>
      </c>
      <c r="F62" s="159"/>
      <c r="G62" s="159"/>
      <c r="H62" s="159"/>
      <c r="I62" s="159"/>
      <c r="J62" s="159"/>
      <c r="K62" s="159"/>
      <c r="L62" s="159"/>
      <c r="M62" s="159"/>
      <c r="N62" s="158"/>
      <c r="O62" s="158"/>
      <c r="P62" s="158"/>
      <c r="Q62" s="158"/>
      <c r="R62" s="159"/>
      <c r="S62" s="159"/>
      <c r="T62" s="159"/>
      <c r="U62" s="159"/>
      <c r="V62" s="159"/>
      <c r="W62" s="159"/>
      <c r="X62" s="159"/>
      <c r="Y62" s="149"/>
      <c r="Z62" s="149"/>
      <c r="AA62" s="149"/>
      <c r="AB62" s="149"/>
      <c r="AC62" s="149"/>
      <c r="AD62" s="149"/>
      <c r="AE62" s="149"/>
      <c r="AF62" s="149"/>
      <c r="AG62" s="149" t="s">
        <v>261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ht="22.5" outlineLevel="1" x14ac:dyDescent="0.2">
      <c r="A63" s="167">
        <v>23</v>
      </c>
      <c r="B63" s="168" t="s">
        <v>348</v>
      </c>
      <c r="C63" s="184" t="s">
        <v>349</v>
      </c>
      <c r="D63" s="169" t="s">
        <v>276</v>
      </c>
      <c r="E63" s="170">
        <v>60.51</v>
      </c>
      <c r="F63" s="171"/>
      <c r="G63" s="172">
        <f>ROUND(E63*F63,2)</f>
        <v>0</v>
      </c>
      <c r="H63" s="171"/>
      <c r="I63" s="172">
        <f>ROUND(E63*H63,2)</f>
        <v>0</v>
      </c>
      <c r="J63" s="171"/>
      <c r="K63" s="172">
        <f>ROUND(E63*J63,2)</f>
        <v>0</v>
      </c>
      <c r="L63" s="172">
        <v>21</v>
      </c>
      <c r="M63" s="172">
        <f>G63*(1+L63/100)</f>
        <v>0</v>
      </c>
      <c r="N63" s="170">
        <v>0</v>
      </c>
      <c r="O63" s="170">
        <f>ROUND(E63*N63,2)</f>
        <v>0</v>
      </c>
      <c r="P63" s="170">
        <v>0</v>
      </c>
      <c r="Q63" s="170">
        <f>ROUND(E63*P63,2)</f>
        <v>0</v>
      </c>
      <c r="R63" s="172" t="s">
        <v>248</v>
      </c>
      <c r="S63" s="172" t="s">
        <v>164</v>
      </c>
      <c r="T63" s="173" t="s">
        <v>164</v>
      </c>
      <c r="U63" s="159">
        <v>0.2</v>
      </c>
      <c r="V63" s="159">
        <f>ROUND(E63*U63,2)</f>
        <v>12.1</v>
      </c>
      <c r="W63" s="159"/>
      <c r="X63" s="159" t="s">
        <v>234</v>
      </c>
      <c r="Y63" s="149"/>
      <c r="Z63" s="149"/>
      <c r="AA63" s="149"/>
      <c r="AB63" s="149"/>
      <c r="AC63" s="149"/>
      <c r="AD63" s="149"/>
      <c r="AE63" s="149"/>
      <c r="AF63" s="149"/>
      <c r="AG63" s="149" t="s">
        <v>235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254" t="s">
        <v>350</v>
      </c>
      <c r="D64" s="255"/>
      <c r="E64" s="255"/>
      <c r="F64" s="255"/>
      <c r="G64" s="255"/>
      <c r="H64" s="159"/>
      <c r="I64" s="159"/>
      <c r="J64" s="159"/>
      <c r="K64" s="159"/>
      <c r="L64" s="159"/>
      <c r="M64" s="159"/>
      <c r="N64" s="158"/>
      <c r="O64" s="158"/>
      <c r="P64" s="158"/>
      <c r="Q64" s="158"/>
      <c r="R64" s="159"/>
      <c r="S64" s="159"/>
      <c r="T64" s="159"/>
      <c r="U64" s="159"/>
      <c r="V64" s="159"/>
      <c r="W64" s="159"/>
      <c r="X64" s="159"/>
      <c r="Y64" s="149"/>
      <c r="Z64" s="149"/>
      <c r="AA64" s="149"/>
      <c r="AB64" s="149"/>
      <c r="AC64" s="149"/>
      <c r="AD64" s="149"/>
      <c r="AE64" s="149"/>
      <c r="AF64" s="149"/>
      <c r="AG64" s="149" t="s">
        <v>237</v>
      </c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56"/>
      <c r="B65" s="157"/>
      <c r="C65" s="191" t="s">
        <v>973</v>
      </c>
      <c r="D65" s="188"/>
      <c r="E65" s="189">
        <v>64.459999999999994</v>
      </c>
      <c r="F65" s="159"/>
      <c r="G65" s="159"/>
      <c r="H65" s="159"/>
      <c r="I65" s="159"/>
      <c r="J65" s="159"/>
      <c r="K65" s="159"/>
      <c r="L65" s="159"/>
      <c r="M65" s="159"/>
      <c r="N65" s="158"/>
      <c r="O65" s="158"/>
      <c r="P65" s="158"/>
      <c r="Q65" s="158"/>
      <c r="R65" s="159"/>
      <c r="S65" s="159"/>
      <c r="T65" s="159"/>
      <c r="U65" s="159"/>
      <c r="V65" s="159"/>
      <c r="W65" s="159"/>
      <c r="X65" s="159"/>
      <c r="Y65" s="149"/>
      <c r="Z65" s="149"/>
      <c r="AA65" s="149"/>
      <c r="AB65" s="149"/>
      <c r="AC65" s="149"/>
      <c r="AD65" s="149"/>
      <c r="AE65" s="149"/>
      <c r="AF65" s="149"/>
      <c r="AG65" s="149" t="s">
        <v>261</v>
      </c>
      <c r="AH65" s="149">
        <v>0</v>
      </c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56"/>
      <c r="B66" s="157"/>
      <c r="C66" s="191" t="s">
        <v>974</v>
      </c>
      <c r="D66" s="188"/>
      <c r="E66" s="189">
        <v>20.25</v>
      </c>
      <c r="F66" s="159"/>
      <c r="G66" s="159"/>
      <c r="H66" s="159"/>
      <c r="I66" s="159"/>
      <c r="J66" s="159"/>
      <c r="K66" s="159"/>
      <c r="L66" s="159"/>
      <c r="M66" s="159"/>
      <c r="N66" s="158"/>
      <c r="O66" s="158"/>
      <c r="P66" s="158"/>
      <c r="Q66" s="158"/>
      <c r="R66" s="159"/>
      <c r="S66" s="159"/>
      <c r="T66" s="159"/>
      <c r="U66" s="159"/>
      <c r="V66" s="159"/>
      <c r="W66" s="159"/>
      <c r="X66" s="159"/>
      <c r="Y66" s="149"/>
      <c r="Z66" s="149"/>
      <c r="AA66" s="149"/>
      <c r="AB66" s="149"/>
      <c r="AC66" s="149"/>
      <c r="AD66" s="149"/>
      <c r="AE66" s="149"/>
      <c r="AF66" s="149"/>
      <c r="AG66" s="149" t="s">
        <v>261</v>
      </c>
      <c r="AH66" s="149">
        <v>0</v>
      </c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56"/>
      <c r="B67" s="157"/>
      <c r="C67" s="191" t="s">
        <v>975</v>
      </c>
      <c r="D67" s="188"/>
      <c r="E67" s="189">
        <v>-24.2</v>
      </c>
      <c r="F67" s="159"/>
      <c r="G67" s="159"/>
      <c r="H67" s="159"/>
      <c r="I67" s="159"/>
      <c r="J67" s="159"/>
      <c r="K67" s="159"/>
      <c r="L67" s="159"/>
      <c r="M67" s="159"/>
      <c r="N67" s="158"/>
      <c r="O67" s="158"/>
      <c r="P67" s="158"/>
      <c r="Q67" s="158"/>
      <c r="R67" s="159"/>
      <c r="S67" s="159"/>
      <c r="T67" s="159"/>
      <c r="U67" s="159"/>
      <c r="V67" s="159"/>
      <c r="W67" s="159"/>
      <c r="X67" s="159"/>
      <c r="Y67" s="149"/>
      <c r="Z67" s="149"/>
      <c r="AA67" s="149"/>
      <c r="AB67" s="149"/>
      <c r="AC67" s="149"/>
      <c r="AD67" s="149"/>
      <c r="AE67" s="149"/>
      <c r="AF67" s="149"/>
      <c r="AG67" s="149" t="s">
        <v>261</v>
      </c>
      <c r="AH67" s="149">
        <v>0</v>
      </c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67">
        <v>24</v>
      </c>
      <c r="B68" s="168" t="s">
        <v>363</v>
      </c>
      <c r="C68" s="184" t="s">
        <v>364</v>
      </c>
      <c r="D68" s="169" t="s">
        <v>276</v>
      </c>
      <c r="E68" s="170">
        <v>17.600000000000001</v>
      </c>
      <c r="F68" s="171"/>
      <c r="G68" s="172">
        <f>ROUND(E68*F68,2)</f>
        <v>0</v>
      </c>
      <c r="H68" s="171"/>
      <c r="I68" s="172">
        <f>ROUND(E68*H68,2)</f>
        <v>0</v>
      </c>
      <c r="J68" s="171"/>
      <c r="K68" s="172">
        <f>ROUND(E68*J68,2)</f>
        <v>0</v>
      </c>
      <c r="L68" s="172">
        <v>21</v>
      </c>
      <c r="M68" s="172">
        <f>G68*(1+L68/100)</f>
        <v>0</v>
      </c>
      <c r="N68" s="170">
        <v>1.7</v>
      </c>
      <c r="O68" s="170">
        <f>ROUND(E68*N68,2)</f>
        <v>29.92</v>
      </c>
      <c r="P68" s="170">
        <v>0</v>
      </c>
      <c r="Q68" s="170">
        <f>ROUND(E68*P68,2)</f>
        <v>0</v>
      </c>
      <c r="R68" s="172" t="s">
        <v>248</v>
      </c>
      <c r="S68" s="172" t="s">
        <v>164</v>
      </c>
      <c r="T68" s="173" t="s">
        <v>164</v>
      </c>
      <c r="U68" s="159">
        <v>1.59</v>
      </c>
      <c r="V68" s="159">
        <f>ROUND(E68*U68,2)</f>
        <v>27.98</v>
      </c>
      <c r="W68" s="159"/>
      <c r="X68" s="159" t="s">
        <v>234</v>
      </c>
      <c r="Y68" s="149"/>
      <c r="Z68" s="149"/>
      <c r="AA68" s="149"/>
      <c r="AB68" s="149"/>
      <c r="AC68" s="149"/>
      <c r="AD68" s="149"/>
      <c r="AE68" s="149"/>
      <c r="AF68" s="149"/>
      <c r="AG68" s="149" t="s">
        <v>235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ht="22.5" outlineLevel="1" x14ac:dyDescent="0.2">
      <c r="A69" s="156"/>
      <c r="B69" s="157"/>
      <c r="C69" s="254" t="s">
        <v>365</v>
      </c>
      <c r="D69" s="255"/>
      <c r="E69" s="255"/>
      <c r="F69" s="255"/>
      <c r="G69" s="255"/>
      <c r="H69" s="159"/>
      <c r="I69" s="159"/>
      <c r="J69" s="159"/>
      <c r="K69" s="159"/>
      <c r="L69" s="159"/>
      <c r="M69" s="159"/>
      <c r="N69" s="158"/>
      <c r="O69" s="158"/>
      <c r="P69" s="158"/>
      <c r="Q69" s="158"/>
      <c r="R69" s="159"/>
      <c r="S69" s="159"/>
      <c r="T69" s="159"/>
      <c r="U69" s="159"/>
      <c r="V69" s="159"/>
      <c r="W69" s="159"/>
      <c r="X69" s="159"/>
      <c r="Y69" s="149"/>
      <c r="Z69" s="149"/>
      <c r="AA69" s="149"/>
      <c r="AB69" s="149"/>
      <c r="AC69" s="149"/>
      <c r="AD69" s="149"/>
      <c r="AE69" s="149"/>
      <c r="AF69" s="149"/>
      <c r="AG69" s="149" t="s">
        <v>237</v>
      </c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90" t="str">
        <f>C69</f>
        <v>sypaninou z vhodných hornin tř. 1 - 4 nebo materiálem připraveným podél výkopu ve vzdálenosti do 3 m od jeho kraje, pro jakoukoliv hloubku výkopu a jakoukoliv míru zhutnění,</v>
      </c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56"/>
      <c r="B70" s="157"/>
      <c r="C70" s="191" t="s">
        <v>976</v>
      </c>
      <c r="D70" s="188"/>
      <c r="E70" s="189">
        <v>17.600000000000001</v>
      </c>
      <c r="F70" s="159"/>
      <c r="G70" s="159"/>
      <c r="H70" s="159"/>
      <c r="I70" s="159"/>
      <c r="J70" s="159"/>
      <c r="K70" s="159"/>
      <c r="L70" s="159"/>
      <c r="M70" s="159"/>
      <c r="N70" s="158"/>
      <c r="O70" s="158"/>
      <c r="P70" s="158"/>
      <c r="Q70" s="158"/>
      <c r="R70" s="159"/>
      <c r="S70" s="159"/>
      <c r="T70" s="159"/>
      <c r="U70" s="159"/>
      <c r="V70" s="159"/>
      <c r="W70" s="159"/>
      <c r="X70" s="159"/>
      <c r="Y70" s="149"/>
      <c r="Z70" s="149"/>
      <c r="AA70" s="149"/>
      <c r="AB70" s="149"/>
      <c r="AC70" s="149"/>
      <c r="AD70" s="149"/>
      <c r="AE70" s="149"/>
      <c r="AF70" s="149"/>
      <c r="AG70" s="149" t="s">
        <v>261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74">
        <v>25</v>
      </c>
      <c r="B71" s="175" t="s">
        <v>368</v>
      </c>
      <c r="C71" s="183" t="s">
        <v>977</v>
      </c>
      <c r="D71" s="176" t="s">
        <v>276</v>
      </c>
      <c r="E71" s="177">
        <v>50.38</v>
      </c>
      <c r="F71" s="178"/>
      <c r="G71" s="179">
        <f>ROUND(E71*F71,2)</f>
        <v>0</v>
      </c>
      <c r="H71" s="178"/>
      <c r="I71" s="179">
        <f>ROUND(E71*H71,2)</f>
        <v>0</v>
      </c>
      <c r="J71" s="178"/>
      <c r="K71" s="179">
        <f>ROUND(E71*J71,2)</f>
        <v>0</v>
      </c>
      <c r="L71" s="179">
        <v>21</v>
      </c>
      <c r="M71" s="179">
        <f>G71*(1+L71/100)</f>
        <v>0</v>
      </c>
      <c r="N71" s="177">
        <v>0</v>
      </c>
      <c r="O71" s="177">
        <f>ROUND(E71*N71,2)</f>
        <v>0</v>
      </c>
      <c r="P71" s="177">
        <v>0</v>
      </c>
      <c r="Q71" s="177">
        <f>ROUND(E71*P71,2)</f>
        <v>0</v>
      </c>
      <c r="R71" s="179" t="s">
        <v>248</v>
      </c>
      <c r="S71" s="179" t="s">
        <v>164</v>
      </c>
      <c r="T71" s="180" t="s">
        <v>164</v>
      </c>
      <c r="U71" s="159">
        <v>0</v>
      </c>
      <c r="V71" s="159">
        <f>ROUND(E71*U71,2)</f>
        <v>0</v>
      </c>
      <c r="W71" s="159"/>
      <c r="X71" s="159" t="s">
        <v>234</v>
      </c>
      <c r="Y71" s="149"/>
      <c r="Z71" s="149"/>
      <c r="AA71" s="149"/>
      <c r="AB71" s="149"/>
      <c r="AC71" s="149"/>
      <c r="AD71" s="149"/>
      <c r="AE71" s="149"/>
      <c r="AF71" s="149"/>
      <c r="AG71" s="149" t="s">
        <v>235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74">
        <v>26</v>
      </c>
      <c r="B72" s="175" t="s">
        <v>370</v>
      </c>
      <c r="C72" s="183" t="s">
        <v>835</v>
      </c>
      <c r="D72" s="176" t="s">
        <v>276</v>
      </c>
      <c r="E72" s="177">
        <v>14.08</v>
      </c>
      <c r="F72" s="178"/>
      <c r="G72" s="179">
        <f>ROUND(E72*F72,2)</f>
        <v>0</v>
      </c>
      <c r="H72" s="178"/>
      <c r="I72" s="179">
        <f>ROUND(E72*H72,2)</f>
        <v>0</v>
      </c>
      <c r="J72" s="178"/>
      <c r="K72" s="179">
        <f>ROUND(E72*J72,2)</f>
        <v>0</v>
      </c>
      <c r="L72" s="179">
        <v>21</v>
      </c>
      <c r="M72" s="179">
        <f>G72*(1+L72/100)</f>
        <v>0</v>
      </c>
      <c r="N72" s="177">
        <v>0</v>
      </c>
      <c r="O72" s="177">
        <f>ROUND(E72*N72,2)</f>
        <v>0</v>
      </c>
      <c r="P72" s="177">
        <v>0</v>
      </c>
      <c r="Q72" s="177">
        <f>ROUND(E72*P72,2)</f>
        <v>0</v>
      </c>
      <c r="R72" s="179" t="s">
        <v>248</v>
      </c>
      <c r="S72" s="179" t="s">
        <v>164</v>
      </c>
      <c r="T72" s="180" t="s">
        <v>164</v>
      </c>
      <c r="U72" s="159">
        <v>0</v>
      </c>
      <c r="V72" s="159">
        <f>ROUND(E72*U72,2)</f>
        <v>0</v>
      </c>
      <c r="W72" s="159"/>
      <c r="X72" s="159" t="s">
        <v>234</v>
      </c>
      <c r="Y72" s="149"/>
      <c r="Z72" s="149"/>
      <c r="AA72" s="149"/>
      <c r="AB72" s="149"/>
      <c r="AC72" s="149"/>
      <c r="AD72" s="149"/>
      <c r="AE72" s="149"/>
      <c r="AF72" s="149"/>
      <c r="AG72" s="149" t="s">
        <v>235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67">
        <v>27</v>
      </c>
      <c r="B73" s="168" t="s">
        <v>398</v>
      </c>
      <c r="C73" s="184" t="s">
        <v>399</v>
      </c>
      <c r="D73" s="169" t="s">
        <v>400</v>
      </c>
      <c r="E73" s="170">
        <v>121.02</v>
      </c>
      <c r="F73" s="171"/>
      <c r="G73" s="172">
        <f>ROUND(E73*F73,2)</f>
        <v>0</v>
      </c>
      <c r="H73" s="171"/>
      <c r="I73" s="172">
        <f>ROUND(E73*H73,2)</f>
        <v>0</v>
      </c>
      <c r="J73" s="171"/>
      <c r="K73" s="172">
        <f>ROUND(E73*J73,2)</f>
        <v>0</v>
      </c>
      <c r="L73" s="172">
        <v>21</v>
      </c>
      <c r="M73" s="172">
        <f>G73*(1+L73/100)</f>
        <v>0</v>
      </c>
      <c r="N73" s="170">
        <v>1</v>
      </c>
      <c r="O73" s="170">
        <f>ROUND(E73*N73,2)</f>
        <v>121.02</v>
      </c>
      <c r="P73" s="170">
        <v>0</v>
      </c>
      <c r="Q73" s="170">
        <f>ROUND(E73*P73,2)</f>
        <v>0</v>
      </c>
      <c r="R73" s="172" t="s">
        <v>401</v>
      </c>
      <c r="S73" s="172" t="s">
        <v>402</v>
      </c>
      <c r="T73" s="173" t="s">
        <v>402</v>
      </c>
      <c r="U73" s="159">
        <v>0</v>
      </c>
      <c r="V73" s="159">
        <f>ROUND(E73*U73,2)</f>
        <v>0</v>
      </c>
      <c r="W73" s="159"/>
      <c r="X73" s="159" t="s">
        <v>403</v>
      </c>
      <c r="Y73" s="149"/>
      <c r="Z73" s="149"/>
      <c r="AA73" s="149"/>
      <c r="AB73" s="149"/>
      <c r="AC73" s="149"/>
      <c r="AD73" s="149"/>
      <c r="AE73" s="149"/>
      <c r="AF73" s="149"/>
      <c r="AG73" s="149" t="s">
        <v>404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56"/>
      <c r="B74" s="157"/>
      <c r="C74" s="191" t="s">
        <v>978</v>
      </c>
      <c r="D74" s="188"/>
      <c r="E74" s="189">
        <v>121.02</v>
      </c>
      <c r="F74" s="159"/>
      <c r="G74" s="159"/>
      <c r="H74" s="159"/>
      <c r="I74" s="159"/>
      <c r="J74" s="159"/>
      <c r="K74" s="159"/>
      <c r="L74" s="159"/>
      <c r="M74" s="159"/>
      <c r="N74" s="158"/>
      <c r="O74" s="158"/>
      <c r="P74" s="158"/>
      <c r="Q74" s="158"/>
      <c r="R74" s="159"/>
      <c r="S74" s="159"/>
      <c r="T74" s="159"/>
      <c r="U74" s="159"/>
      <c r="V74" s="159"/>
      <c r="W74" s="159"/>
      <c r="X74" s="159"/>
      <c r="Y74" s="149"/>
      <c r="Z74" s="149"/>
      <c r="AA74" s="149"/>
      <c r="AB74" s="149"/>
      <c r="AC74" s="149"/>
      <c r="AD74" s="149"/>
      <c r="AE74" s="149"/>
      <c r="AF74" s="149"/>
      <c r="AG74" s="149" t="s">
        <v>261</v>
      </c>
      <c r="AH74" s="149">
        <v>0</v>
      </c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x14ac:dyDescent="0.2">
      <c r="A75" s="161" t="s">
        <v>159</v>
      </c>
      <c r="B75" s="162" t="s">
        <v>105</v>
      </c>
      <c r="C75" s="182" t="s">
        <v>106</v>
      </c>
      <c r="D75" s="163"/>
      <c r="E75" s="164"/>
      <c r="F75" s="165"/>
      <c r="G75" s="165">
        <f>SUMIF(AG76:AG78,"&lt;&gt;NOR",G76:G78)</f>
        <v>0</v>
      </c>
      <c r="H75" s="165"/>
      <c r="I75" s="165">
        <f>SUM(I76:I78)</f>
        <v>0</v>
      </c>
      <c r="J75" s="165"/>
      <c r="K75" s="165">
        <f>SUM(K76:K78)</f>
        <v>0</v>
      </c>
      <c r="L75" s="165"/>
      <c r="M75" s="165">
        <f>SUM(M76:M78)</f>
        <v>0</v>
      </c>
      <c r="N75" s="164"/>
      <c r="O75" s="164">
        <f>SUM(O76:O78)</f>
        <v>12.48</v>
      </c>
      <c r="P75" s="164"/>
      <c r="Q75" s="164">
        <f>SUM(Q76:Q78)</f>
        <v>0</v>
      </c>
      <c r="R75" s="165"/>
      <c r="S75" s="165"/>
      <c r="T75" s="166"/>
      <c r="U75" s="160"/>
      <c r="V75" s="160">
        <f>SUM(V76:V78)</f>
        <v>11.22</v>
      </c>
      <c r="W75" s="160"/>
      <c r="X75" s="160"/>
      <c r="AG75" t="s">
        <v>160</v>
      </c>
    </row>
    <row r="76" spans="1:60" outlineLevel="1" x14ac:dyDescent="0.2">
      <c r="A76" s="167">
        <v>28</v>
      </c>
      <c r="B76" s="168" t="s">
        <v>774</v>
      </c>
      <c r="C76" s="184" t="s">
        <v>775</v>
      </c>
      <c r="D76" s="169" t="s">
        <v>276</v>
      </c>
      <c r="E76" s="170">
        <v>6.6</v>
      </c>
      <c r="F76" s="171"/>
      <c r="G76" s="172">
        <f>ROUND(E76*F76,2)</f>
        <v>0</v>
      </c>
      <c r="H76" s="171"/>
      <c r="I76" s="172">
        <f>ROUND(E76*H76,2)</f>
        <v>0</v>
      </c>
      <c r="J76" s="171"/>
      <c r="K76" s="172">
        <f>ROUND(E76*J76,2)</f>
        <v>0</v>
      </c>
      <c r="L76" s="172">
        <v>21</v>
      </c>
      <c r="M76" s="172">
        <f>G76*(1+L76/100)</f>
        <v>0</v>
      </c>
      <c r="N76" s="170">
        <v>1.8907700000000001</v>
      </c>
      <c r="O76" s="170">
        <f>ROUND(E76*N76,2)</f>
        <v>12.48</v>
      </c>
      <c r="P76" s="170">
        <v>0</v>
      </c>
      <c r="Q76" s="170">
        <f>ROUND(E76*P76,2)</f>
        <v>0</v>
      </c>
      <c r="R76" s="172" t="s">
        <v>408</v>
      </c>
      <c r="S76" s="172" t="s">
        <v>164</v>
      </c>
      <c r="T76" s="173" t="s">
        <v>164</v>
      </c>
      <c r="U76" s="159">
        <v>1.7</v>
      </c>
      <c r="V76" s="159">
        <f>ROUND(E76*U76,2)</f>
        <v>11.22</v>
      </c>
      <c r="W76" s="159"/>
      <c r="X76" s="159" t="s">
        <v>234</v>
      </c>
      <c r="Y76" s="149"/>
      <c r="Z76" s="149"/>
      <c r="AA76" s="149"/>
      <c r="AB76" s="149"/>
      <c r="AC76" s="149"/>
      <c r="AD76" s="149"/>
      <c r="AE76" s="149"/>
      <c r="AF76" s="149"/>
      <c r="AG76" s="149" t="s">
        <v>235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56"/>
      <c r="B77" s="157"/>
      <c r="C77" s="254" t="s">
        <v>448</v>
      </c>
      <c r="D77" s="255"/>
      <c r="E77" s="255"/>
      <c r="F77" s="255"/>
      <c r="G77" s="255"/>
      <c r="H77" s="159"/>
      <c r="I77" s="159"/>
      <c r="J77" s="159"/>
      <c r="K77" s="159"/>
      <c r="L77" s="159"/>
      <c r="M77" s="159"/>
      <c r="N77" s="158"/>
      <c r="O77" s="158"/>
      <c r="P77" s="158"/>
      <c r="Q77" s="158"/>
      <c r="R77" s="159"/>
      <c r="S77" s="159"/>
      <c r="T77" s="159"/>
      <c r="U77" s="159"/>
      <c r="V77" s="159"/>
      <c r="W77" s="159"/>
      <c r="X77" s="159"/>
      <c r="Y77" s="149"/>
      <c r="Z77" s="149"/>
      <c r="AA77" s="149"/>
      <c r="AB77" s="149"/>
      <c r="AC77" s="149"/>
      <c r="AD77" s="149"/>
      <c r="AE77" s="149"/>
      <c r="AF77" s="149"/>
      <c r="AG77" s="149" t="s">
        <v>237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56"/>
      <c r="B78" s="157"/>
      <c r="C78" s="191" t="s">
        <v>979</v>
      </c>
      <c r="D78" s="188"/>
      <c r="E78" s="189">
        <v>6.6</v>
      </c>
      <c r="F78" s="159"/>
      <c r="G78" s="159"/>
      <c r="H78" s="159"/>
      <c r="I78" s="159"/>
      <c r="J78" s="159"/>
      <c r="K78" s="159"/>
      <c r="L78" s="159"/>
      <c r="M78" s="159"/>
      <c r="N78" s="158"/>
      <c r="O78" s="158"/>
      <c r="P78" s="158"/>
      <c r="Q78" s="158"/>
      <c r="R78" s="159"/>
      <c r="S78" s="159"/>
      <c r="T78" s="159"/>
      <c r="U78" s="159"/>
      <c r="V78" s="159"/>
      <c r="W78" s="159"/>
      <c r="X78" s="159"/>
      <c r="Y78" s="149"/>
      <c r="Z78" s="149"/>
      <c r="AA78" s="149"/>
      <c r="AB78" s="149"/>
      <c r="AC78" s="149"/>
      <c r="AD78" s="149"/>
      <c r="AE78" s="149"/>
      <c r="AF78" s="149"/>
      <c r="AG78" s="149" t="s">
        <v>261</v>
      </c>
      <c r="AH78" s="149">
        <v>0</v>
      </c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x14ac:dyDescent="0.2">
      <c r="A79" s="161" t="s">
        <v>159</v>
      </c>
      <c r="B79" s="162" t="s">
        <v>107</v>
      </c>
      <c r="C79" s="182" t="s">
        <v>108</v>
      </c>
      <c r="D79" s="163"/>
      <c r="E79" s="164"/>
      <c r="F79" s="165"/>
      <c r="G79" s="165">
        <f>SUMIF(AG80:AG81,"&lt;&gt;NOR",G80:G81)</f>
        <v>0</v>
      </c>
      <c r="H79" s="165"/>
      <c r="I79" s="165">
        <f>SUM(I80:I81)</f>
        <v>0</v>
      </c>
      <c r="J79" s="165"/>
      <c r="K79" s="165">
        <f>SUM(K80:K81)</f>
        <v>0</v>
      </c>
      <c r="L79" s="165"/>
      <c r="M79" s="165">
        <f>SUM(M80:M81)</f>
        <v>0</v>
      </c>
      <c r="N79" s="164"/>
      <c r="O79" s="164">
        <f>SUM(O80:O81)</f>
        <v>8.31</v>
      </c>
      <c r="P79" s="164"/>
      <c r="Q79" s="164">
        <f>SUM(Q80:Q81)</f>
        <v>0</v>
      </c>
      <c r="R79" s="165"/>
      <c r="S79" s="165"/>
      <c r="T79" s="166"/>
      <c r="U79" s="160"/>
      <c r="V79" s="160">
        <f>SUM(V80:V81)</f>
        <v>2.88</v>
      </c>
      <c r="W79" s="160"/>
      <c r="X79" s="160"/>
      <c r="AG79" t="s">
        <v>160</v>
      </c>
    </row>
    <row r="80" spans="1:60" ht="22.5" outlineLevel="1" x14ac:dyDescent="0.2">
      <c r="A80" s="167">
        <v>29</v>
      </c>
      <c r="B80" s="168" t="s">
        <v>652</v>
      </c>
      <c r="C80" s="184" t="s">
        <v>653</v>
      </c>
      <c r="D80" s="169" t="s">
        <v>232</v>
      </c>
      <c r="E80" s="170">
        <v>45</v>
      </c>
      <c r="F80" s="171"/>
      <c r="G80" s="172">
        <f>ROUND(E80*F80,2)</f>
        <v>0</v>
      </c>
      <c r="H80" s="171"/>
      <c r="I80" s="172">
        <f>ROUND(E80*H80,2)</f>
        <v>0</v>
      </c>
      <c r="J80" s="171"/>
      <c r="K80" s="172">
        <f>ROUND(E80*J80,2)</f>
        <v>0</v>
      </c>
      <c r="L80" s="172">
        <v>21</v>
      </c>
      <c r="M80" s="172">
        <f>G80*(1+L80/100)</f>
        <v>0</v>
      </c>
      <c r="N80" s="170">
        <v>0.18462999999999999</v>
      </c>
      <c r="O80" s="170">
        <f>ROUND(E80*N80,2)</f>
        <v>8.31</v>
      </c>
      <c r="P80" s="170">
        <v>0</v>
      </c>
      <c r="Q80" s="170">
        <f>ROUND(E80*P80,2)</f>
        <v>0</v>
      </c>
      <c r="R80" s="172" t="s">
        <v>233</v>
      </c>
      <c r="S80" s="172" t="s">
        <v>164</v>
      </c>
      <c r="T80" s="173" t="s">
        <v>164</v>
      </c>
      <c r="U80" s="159">
        <v>6.4000000000000001E-2</v>
      </c>
      <c r="V80" s="159">
        <f>ROUND(E80*U80,2)</f>
        <v>2.88</v>
      </c>
      <c r="W80" s="159"/>
      <c r="X80" s="159" t="s">
        <v>234</v>
      </c>
      <c r="Y80" s="149"/>
      <c r="Z80" s="149"/>
      <c r="AA80" s="149"/>
      <c r="AB80" s="149"/>
      <c r="AC80" s="149"/>
      <c r="AD80" s="149"/>
      <c r="AE80" s="149"/>
      <c r="AF80" s="149"/>
      <c r="AG80" s="149" t="s">
        <v>235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56"/>
      <c r="B81" s="157"/>
      <c r="C81" s="254" t="s">
        <v>476</v>
      </c>
      <c r="D81" s="255"/>
      <c r="E81" s="255"/>
      <c r="F81" s="255"/>
      <c r="G81" s="255"/>
      <c r="H81" s="159"/>
      <c r="I81" s="159"/>
      <c r="J81" s="159"/>
      <c r="K81" s="159"/>
      <c r="L81" s="159"/>
      <c r="M81" s="159"/>
      <c r="N81" s="158"/>
      <c r="O81" s="158"/>
      <c r="P81" s="158"/>
      <c r="Q81" s="158"/>
      <c r="R81" s="159"/>
      <c r="S81" s="159"/>
      <c r="T81" s="159"/>
      <c r="U81" s="159"/>
      <c r="V81" s="159"/>
      <c r="W81" s="159"/>
      <c r="X81" s="159"/>
      <c r="Y81" s="149"/>
      <c r="Z81" s="149"/>
      <c r="AA81" s="149"/>
      <c r="AB81" s="149"/>
      <c r="AC81" s="149"/>
      <c r="AD81" s="149"/>
      <c r="AE81" s="149"/>
      <c r="AF81" s="149"/>
      <c r="AG81" s="149" t="s">
        <v>237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x14ac:dyDescent="0.2">
      <c r="A82" s="161" t="s">
        <v>159</v>
      </c>
      <c r="B82" s="162" t="s">
        <v>111</v>
      </c>
      <c r="C82" s="182" t="s">
        <v>112</v>
      </c>
      <c r="D82" s="163"/>
      <c r="E82" s="164"/>
      <c r="F82" s="165"/>
      <c r="G82" s="165">
        <f>SUMIF(AG83:AG112,"&lt;&gt;NOR",G83:G112)</f>
        <v>0</v>
      </c>
      <c r="H82" s="165"/>
      <c r="I82" s="165">
        <f>SUM(I83:I112)</f>
        <v>0</v>
      </c>
      <c r="J82" s="165"/>
      <c r="K82" s="165">
        <f>SUM(K83:K112)</f>
        <v>0</v>
      </c>
      <c r="L82" s="165"/>
      <c r="M82" s="165">
        <f>SUM(M83:M112)</f>
        <v>0</v>
      </c>
      <c r="N82" s="164"/>
      <c r="O82" s="164">
        <f>SUM(O83:O112)</f>
        <v>1.1100000000000001</v>
      </c>
      <c r="P82" s="164"/>
      <c r="Q82" s="164">
        <f>SUM(Q83:Q112)</f>
        <v>0</v>
      </c>
      <c r="R82" s="165"/>
      <c r="S82" s="165"/>
      <c r="T82" s="166"/>
      <c r="U82" s="160"/>
      <c r="V82" s="160">
        <f>SUM(V83:V112)</f>
        <v>50.21</v>
      </c>
      <c r="W82" s="160"/>
      <c r="X82" s="160"/>
      <c r="AG82" t="s">
        <v>160</v>
      </c>
    </row>
    <row r="83" spans="1:60" ht="22.5" outlineLevel="1" x14ac:dyDescent="0.2">
      <c r="A83" s="174">
        <v>30</v>
      </c>
      <c r="B83" s="175" t="s">
        <v>980</v>
      </c>
      <c r="C83" s="183" t="s">
        <v>981</v>
      </c>
      <c r="D83" s="176" t="s">
        <v>324</v>
      </c>
      <c r="E83" s="177">
        <v>1</v>
      </c>
      <c r="F83" s="178"/>
      <c r="G83" s="179">
        <f>ROUND(E83*F83,2)</f>
        <v>0</v>
      </c>
      <c r="H83" s="178"/>
      <c r="I83" s="179">
        <f>ROUND(E83*H83,2)</f>
        <v>0</v>
      </c>
      <c r="J83" s="178"/>
      <c r="K83" s="179">
        <f>ROUND(E83*J83,2)</f>
        <v>0</v>
      </c>
      <c r="L83" s="179">
        <v>21</v>
      </c>
      <c r="M83" s="179">
        <f>G83*(1+L83/100)</f>
        <v>0</v>
      </c>
      <c r="N83" s="177">
        <v>3.2000000000000003E-4</v>
      </c>
      <c r="O83" s="177">
        <f>ROUND(E83*N83,2)</f>
        <v>0</v>
      </c>
      <c r="P83" s="177">
        <v>0</v>
      </c>
      <c r="Q83" s="177">
        <f>ROUND(E83*P83,2)</f>
        <v>0</v>
      </c>
      <c r="R83" s="179" t="s">
        <v>408</v>
      </c>
      <c r="S83" s="179" t="s">
        <v>164</v>
      </c>
      <c r="T83" s="180" t="s">
        <v>164</v>
      </c>
      <c r="U83" s="159">
        <v>1.0900000000000001</v>
      </c>
      <c r="V83" s="159">
        <f>ROUND(E83*U83,2)</f>
        <v>1.0900000000000001</v>
      </c>
      <c r="W83" s="159"/>
      <c r="X83" s="159" t="s">
        <v>234</v>
      </c>
      <c r="Y83" s="149"/>
      <c r="Z83" s="149"/>
      <c r="AA83" s="149"/>
      <c r="AB83" s="149"/>
      <c r="AC83" s="149"/>
      <c r="AD83" s="149"/>
      <c r="AE83" s="149"/>
      <c r="AF83" s="149"/>
      <c r="AG83" s="149" t="s">
        <v>235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ht="22.5" outlineLevel="1" x14ac:dyDescent="0.2">
      <c r="A84" s="167">
        <v>31</v>
      </c>
      <c r="B84" s="168" t="s">
        <v>982</v>
      </c>
      <c r="C84" s="184" t="s">
        <v>983</v>
      </c>
      <c r="D84" s="169" t="s">
        <v>247</v>
      </c>
      <c r="E84" s="170">
        <v>44</v>
      </c>
      <c r="F84" s="171"/>
      <c r="G84" s="172">
        <f>ROUND(E84*F84,2)</f>
        <v>0</v>
      </c>
      <c r="H84" s="171"/>
      <c r="I84" s="172">
        <f>ROUND(E84*H84,2)</f>
        <v>0</v>
      </c>
      <c r="J84" s="171"/>
      <c r="K84" s="172">
        <f>ROUND(E84*J84,2)</f>
        <v>0</v>
      </c>
      <c r="L84" s="172">
        <v>21</v>
      </c>
      <c r="M84" s="172">
        <f>G84*(1+L84/100)</f>
        <v>0</v>
      </c>
      <c r="N84" s="170">
        <v>0</v>
      </c>
      <c r="O84" s="170">
        <f>ROUND(E84*N84,2)</f>
        <v>0</v>
      </c>
      <c r="P84" s="170">
        <v>0</v>
      </c>
      <c r="Q84" s="170">
        <f>ROUND(E84*P84,2)</f>
        <v>0</v>
      </c>
      <c r="R84" s="172" t="s">
        <v>408</v>
      </c>
      <c r="S84" s="172" t="s">
        <v>164</v>
      </c>
      <c r="T84" s="173" t="s">
        <v>164</v>
      </c>
      <c r="U84" s="159">
        <v>0.126</v>
      </c>
      <c r="V84" s="159">
        <f>ROUND(E84*U84,2)</f>
        <v>5.54</v>
      </c>
      <c r="W84" s="159"/>
      <c r="X84" s="159" t="s">
        <v>234</v>
      </c>
      <c r="Y84" s="149"/>
      <c r="Z84" s="149"/>
      <c r="AA84" s="149"/>
      <c r="AB84" s="149"/>
      <c r="AC84" s="149"/>
      <c r="AD84" s="149"/>
      <c r="AE84" s="149"/>
      <c r="AF84" s="149"/>
      <c r="AG84" s="149" t="s">
        <v>235</v>
      </c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56"/>
      <c r="B85" s="157"/>
      <c r="C85" s="254" t="s">
        <v>448</v>
      </c>
      <c r="D85" s="255"/>
      <c r="E85" s="255"/>
      <c r="F85" s="255"/>
      <c r="G85" s="255"/>
      <c r="H85" s="159"/>
      <c r="I85" s="159"/>
      <c r="J85" s="159"/>
      <c r="K85" s="159"/>
      <c r="L85" s="159"/>
      <c r="M85" s="159"/>
      <c r="N85" s="158"/>
      <c r="O85" s="158"/>
      <c r="P85" s="158"/>
      <c r="Q85" s="158"/>
      <c r="R85" s="159"/>
      <c r="S85" s="159"/>
      <c r="T85" s="159"/>
      <c r="U85" s="159"/>
      <c r="V85" s="159"/>
      <c r="W85" s="159"/>
      <c r="X85" s="159"/>
      <c r="Y85" s="149"/>
      <c r="Z85" s="149"/>
      <c r="AA85" s="149"/>
      <c r="AB85" s="149"/>
      <c r="AC85" s="149"/>
      <c r="AD85" s="149"/>
      <c r="AE85" s="149"/>
      <c r="AF85" s="149"/>
      <c r="AG85" s="149" t="s">
        <v>237</v>
      </c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67">
        <v>32</v>
      </c>
      <c r="B86" s="168" t="s">
        <v>984</v>
      </c>
      <c r="C86" s="184" t="s">
        <v>985</v>
      </c>
      <c r="D86" s="169" t="s">
        <v>324</v>
      </c>
      <c r="E86" s="170">
        <v>6</v>
      </c>
      <c r="F86" s="171"/>
      <c r="G86" s="172">
        <f>ROUND(E86*F86,2)</f>
        <v>0</v>
      </c>
      <c r="H86" s="171"/>
      <c r="I86" s="172">
        <f>ROUND(E86*H86,2)</f>
        <v>0</v>
      </c>
      <c r="J86" s="171"/>
      <c r="K86" s="172">
        <f>ROUND(E86*J86,2)</f>
        <v>0</v>
      </c>
      <c r="L86" s="172">
        <v>21</v>
      </c>
      <c r="M86" s="172">
        <f>G86*(1+L86/100)</f>
        <v>0</v>
      </c>
      <c r="N86" s="170">
        <v>0</v>
      </c>
      <c r="O86" s="170">
        <f>ROUND(E86*N86,2)</f>
        <v>0</v>
      </c>
      <c r="P86" s="170">
        <v>0</v>
      </c>
      <c r="Q86" s="170">
        <f>ROUND(E86*P86,2)</f>
        <v>0</v>
      </c>
      <c r="R86" s="172" t="s">
        <v>408</v>
      </c>
      <c r="S86" s="172" t="s">
        <v>164</v>
      </c>
      <c r="T86" s="173" t="s">
        <v>164</v>
      </c>
      <c r="U86" s="159">
        <v>0.28000000000000003</v>
      </c>
      <c r="V86" s="159">
        <f>ROUND(E86*U86,2)</f>
        <v>1.68</v>
      </c>
      <c r="W86" s="159"/>
      <c r="X86" s="159" t="s">
        <v>234</v>
      </c>
      <c r="Y86" s="149"/>
      <c r="Z86" s="149"/>
      <c r="AA86" s="149"/>
      <c r="AB86" s="149"/>
      <c r="AC86" s="149"/>
      <c r="AD86" s="149"/>
      <c r="AE86" s="149"/>
      <c r="AF86" s="149"/>
      <c r="AG86" s="149" t="s">
        <v>235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56"/>
      <c r="B87" s="157"/>
      <c r="C87" s="254" t="s">
        <v>448</v>
      </c>
      <c r="D87" s="255"/>
      <c r="E87" s="255"/>
      <c r="F87" s="255"/>
      <c r="G87" s="255"/>
      <c r="H87" s="159"/>
      <c r="I87" s="159"/>
      <c r="J87" s="159"/>
      <c r="K87" s="159"/>
      <c r="L87" s="159"/>
      <c r="M87" s="159"/>
      <c r="N87" s="158"/>
      <c r="O87" s="158"/>
      <c r="P87" s="158"/>
      <c r="Q87" s="158"/>
      <c r="R87" s="159"/>
      <c r="S87" s="159"/>
      <c r="T87" s="159"/>
      <c r="U87" s="159"/>
      <c r="V87" s="159"/>
      <c r="W87" s="159"/>
      <c r="X87" s="159"/>
      <c r="Y87" s="149"/>
      <c r="Z87" s="149"/>
      <c r="AA87" s="149"/>
      <c r="AB87" s="149"/>
      <c r="AC87" s="149"/>
      <c r="AD87" s="149"/>
      <c r="AE87" s="149"/>
      <c r="AF87" s="149"/>
      <c r="AG87" s="149" t="s">
        <v>237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74">
        <v>33</v>
      </c>
      <c r="B88" s="175" t="s">
        <v>858</v>
      </c>
      <c r="C88" s="183" t="s">
        <v>859</v>
      </c>
      <c r="D88" s="176" t="s">
        <v>324</v>
      </c>
      <c r="E88" s="177">
        <v>4</v>
      </c>
      <c r="F88" s="178"/>
      <c r="G88" s="179">
        <f>ROUND(E88*F88,2)</f>
        <v>0</v>
      </c>
      <c r="H88" s="178"/>
      <c r="I88" s="179">
        <f>ROUND(E88*H88,2)</f>
        <v>0</v>
      </c>
      <c r="J88" s="178"/>
      <c r="K88" s="179">
        <f>ROUND(E88*J88,2)</f>
        <v>0</v>
      </c>
      <c r="L88" s="179">
        <v>21</v>
      </c>
      <c r="M88" s="179">
        <f>G88*(1+L88/100)</f>
        <v>0</v>
      </c>
      <c r="N88" s="177">
        <v>2.0000000000000002E-5</v>
      </c>
      <c r="O88" s="177">
        <f>ROUND(E88*N88,2)</f>
        <v>0</v>
      </c>
      <c r="P88" s="177">
        <v>0</v>
      </c>
      <c r="Q88" s="177">
        <f>ROUND(E88*P88,2)</f>
        <v>0</v>
      </c>
      <c r="R88" s="179" t="s">
        <v>408</v>
      </c>
      <c r="S88" s="179" t="s">
        <v>164</v>
      </c>
      <c r="T88" s="180" t="s">
        <v>164</v>
      </c>
      <c r="U88" s="159">
        <v>0.61</v>
      </c>
      <c r="V88" s="159">
        <f>ROUND(E88*U88,2)</f>
        <v>2.44</v>
      </c>
      <c r="W88" s="159"/>
      <c r="X88" s="159" t="s">
        <v>234</v>
      </c>
      <c r="Y88" s="149"/>
      <c r="Z88" s="149"/>
      <c r="AA88" s="149"/>
      <c r="AB88" s="149"/>
      <c r="AC88" s="149"/>
      <c r="AD88" s="149"/>
      <c r="AE88" s="149"/>
      <c r="AF88" s="149"/>
      <c r="AG88" s="149" t="s">
        <v>235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ht="22.5" outlineLevel="1" x14ac:dyDescent="0.2">
      <c r="A89" s="174">
        <v>34</v>
      </c>
      <c r="B89" s="175" t="s">
        <v>986</v>
      </c>
      <c r="C89" s="183" t="s">
        <v>987</v>
      </c>
      <c r="D89" s="176" t="s">
        <v>324</v>
      </c>
      <c r="E89" s="177">
        <v>3</v>
      </c>
      <c r="F89" s="178"/>
      <c r="G89" s="179">
        <f>ROUND(E89*F89,2)</f>
        <v>0</v>
      </c>
      <c r="H89" s="178"/>
      <c r="I89" s="179">
        <f>ROUND(E89*H89,2)</f>
        <v>0</v>
      </c>
      <c r="J89" s="178"/>
      <c r="K89" s="179">
        <f>ROUND(E89*J89,2)</f>
        <v>0</v>
      </c>
      <c r="L89" s="179">
        <v>21</v>
      </c>
      <c r="M89" s="179">
        <f>G89*(1+L89/100)</f>
        <v>0</v>
      </c>
      <c r="N89" s="177">
        <v>2.2000000000000001E-4</v>
      </c>
      <c r="O89" s="177">
        <f>ROUND(E89*N89,2)</f>
        <v>0</v>
      </c>
      <c r="P89" s="177">
        <v>0</v>
      </c>
      <c r="Q89" s="177">
        <f>ROUND(E89*P89,2)</f>
        <v>0</v>
      </c>
      <c r="R89" s="179" t="s">
        <v>408</v>
      </c>
      <c r="S89" s="179" t="s">
        <v>164</v>
      </c>
      <c r="T89" s="180" t="s">
        <v>164</v>
      </c>
      <c r="U89" s="159">
        <v>1.55</v>
      </c>
      <c r="V89" s="159">
        <f>ROUND(E89*U89,2)</f>
        <v>4.6500000000000004</v>
      </c>
      <c r="W89" s="159"/>
      <c r="X89" s="159" t="s">
        <v>234</v>
      </c>
      <c r="Y89" s="149"/>
      <c r="Z89" s="149"/>
      <c r="AA89" s="149"/>
      <c r="AB89" s="149"/>
      <c r="AC89" s="149"/>
      <c r="AD89" s="149"/>
      <c r="AE89" s="149"/>
      <c r="AF89" s="149"/>
      <c r="AG89" s="149" t="s">
        <v>235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ht="33.75" outlineLevel="1" x14ac:dyDescent="0.2">
      <c r="A90" s="174">
        <v>35</v>
      </c>
      <c r="B90" s="175" t="s">
        <v>988</v>
      </c>
      <c r="C90" s="183" t="s">
        <v>989</v>
      </c>
      <c r="D90" s="176" t="s">
        <v>324</v>
      </c>
      <c r="E90" s="177">
        <v>4</v>
      </c>
      <c r="F90" s="178"/>
      <c r="G90" s="179">
        <f>ROUND(E90*F90,2)</f>
        <v>0</v>
      </c>
      <c r="H90" s="178"/>
      <c r="I90" s="179">
        <f>ROUND(E90*H90,2)</f>
        <v>0</v>
      </c>
      <c r="J90" s="178"/>
      <c r="K90" s="179">
        <f>ROUND(E90*J90,2)</f>
        <v>0</v>
      </c>
      <c r="L90" s="179">
        <v>21</v>
      </c>
      <c r="M90" s="179">
        <f>G90*(1+L90/100)</f>
        <v>0</v>
      </c>
      <c r="N90" s="177">
        <v>0</v>
      </c>
      <c r="O90" s="177">
        <f>ROUND(E90*N90,2)</f>
        <v>0</v>
      </c>
      <c r="P90" s="177">
        <v>0</v>
      </c>
      <c r="Q90" s="177">
        <f>ROUND(E90*P90,2)</f>
        <v>0</v>
      </c>
      <c r="R90" s="179" t="s">
        <v>408</v>
      </c>
      <c r="S90" s="179" t="s">
        <v>164</v>
      </c>
      <c r="T90" s="180" t="s">
        <v>164</v>
      </c>
      <c r="U90" s="159">
        <v>3.47</v>
      </c>
      <c r="V90" s="159">
        <f>ROUND(E90*U90,2)</f>
        <v>13.88</v>
      </c>
      <c r="W90" s="159"/>
      <c r="X90" s="159" t="s">
        <v>234</v>
      </c>
      <c r="Y90" s="149"/>
      <c r="Z90" s="149"/>
      <c r="AA90" s="149"/>
      <c r="AB90" s="149"/>
      <c r="AC90" s="149"/>
      <c r="AD90" s="149"/>
      <c r="AE90" s="149"/>
      <c r="AF90" s="149"/>
      <c r="AG90" s="149" t="s">
        <v>235</v>
      </c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1" x14ac:dyDescent="0.2">
      <c r="A91" s="167">
        <v>36</v>
      </c>
      <c r="B91" s="168" t="s">
        <v>990</v>
      </c>
      <c r="C91" s="184" t="s">
        <v>991</v>
      </c>
      <c r="D91" s="169" t="s">
        <v>247</v>
      </c>
      <c r="E91" s="170">
        <v>44</v>
      </c>
      <c r="F91" s="171"/>
      <c r="G91" s="172">
        <f>ROUND(E91*F91,2)</f>
        <v>0</v>
      </c>
      <c r="H91" s="171"/>
      <c r="I91" s="172">
        <f>ROUND(E91*H91,2)</f>
        <v>0</v>
      </c>
      <c r="J91" s="171"/>
      <c r="K91" s="172">
        <f>ROUND(E91*J91,2)</f>
        <v>0</v>
      </c>
      <c r="L91" s="172">
        <v>21</v>
      </c>
      <c r="M91" s="172">
        <f>G91*(1+L91/100)</f>
        <v>0</v>
      </c>
      <c r="N91" s="170">
        <v>0</v>
      </c>
      <c r="O91" s="170">
        <f>ROUND(E91*N91,2)</f>
        <v>0</v>
      </c>
      <c r="P91" s="170">
        <v>0</v>
      </c>
      <c r="Q91" s="170">
        <f>ROUND(E91*P91,2)</f>
        <v>0</v>
      </c>
      <c r="R91" s="172" t="s">
        <v>408</v>
      </c>
      <c r="S91" s="172" t="s">
        <v>164</v>
      </c>
      <c r="T91" s="173" t="s">
        <v>164</v>
      </c>
      <c r="U91" s="159">
        <v>4.3999999999999997E-2</v>
      </c>
      <c r="V91" s="159">
        <f>ROUND(E91*U91,2)</f>
        <v>1.94</v>
      </c>
      <c r="W91" s="159"/>
      <c r="X91" s="159" t="s">
        <v>234</v>
      </c>
      <c r="Y91" s="149"/>
      <c r="Z91" s="149"/>
      <c r="AA91" s="149"/>
      <c r="AB91" s="149"/>
      <c r="AC91" s="149"/>
      <c r="AD91" s="149"/>
      <c r="AE91" s="149"/>
      <c r="AF91" s="149"/>
      <c r="AG91" s="149" t="s">
        <v>235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1" x14ac:dyDescent="0.2">
      <c r="A92" s="156"/>
      <c r="B92" s="157"/>
      <c r="C92" s="254" t="s">
        <v>872</v>
      </c>
      <c r="D92" s="255"/>
      <c r="E92" s="255"/>
      <c r="F92" s="255"/>
      <c r="G92" s="255"/>
      <c r="H92" s="159"/>
      <c r="I92" s="159"/>
      <c r="J92" s="159"/>
      <c r="K92" s="159"/>
      <c r="L92" s="159"/>
      <c r="M92" s="159"/>
      <c r="N92" s="158"/>
      <c r="O92" s="158"/>
      <c r="P92" s="158"/>
      <c r="Q92" s="158"/>
      <c r="R92" s="159"/>
      <c r="S92" s="159"/>
      <c r="T92" s="159"/>
      <c r="U92" s="159"/>
      <c r="V92" s="159"/>
      <c r="W92" s="159"/>
      <c r="X92" s="159"/>
      <c r="Y92" s="149"/>
      <c r="Z92" s="149"/>
      <c r="AA92" s="149"/>
      <c r="AB92" s="149"/>
      <c r="AC92" s="149"/>
      <c r="AD92" s="149"/>
      <c r="AE92" s="149"/>
      <c r="AF92" s="149"/>
      <c r="AG92" s="149" t="s">
        <v>237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90" t="str">
        <f>C92</f>
        <v>přísun, montáže, demontáže a odsunu zkoušecího čerpadla, napuštění tlakovou vodou a dodání vody pro tlakovou zkoušku,</v>
      </c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67">
        <v>37</v>
      </c>
      <c r="B93" s="168" t="s">
        <v>873</v>
      </c>
      <c r="C93" s="184" t="s">
        <v>874</v>
      </c>
      <c r="D93" s="169" t="s">
        <v>497</v>
      </c>
      <c r="E93" s="170">
        <v>1</v>
      </c>
      <c r="F93" s="171"/>
      <c r="G93" s="172">
        <f>ROUND(E93*F93,2)</f>
        <v>0</v>
      </c>
      <c r="H93" s="171"/>
      <c r="I93" s="172">
        <f>ROUND(E93*H93,2)</f>
        <v>0</v>
      </c>
      <c r="J93" s="171"/>
      <c r="K93" s="172">
        <f>ROUND(E93*J93,2)</f>
        <v>0</v>
      </c>
      <c r="L93" s="172">
        <v>21</v>
      </c>
      <c r="M93" s="172">
        <f>G93*(1+L93/100)</f>
        <v>0</v>
      </c>
      <c r="N93" s="170">
        <v>3.5029999999999999E-2</v>
      </c>
      <c r="O93" s="170">
        <f>ROUND(E93*N93,2)</f>
        <v>0.04</v>
      </c>
      <c r="P93" s="170">
        <v>0</v>
      </c>
      <c r="Q93" s="170">
        <f>ROUND(E93*P93,2)</f>
        <v>0</v>
      </c>
      <c r="R93" s="172" t="s">
        <v>408</v>
      </c>
      <c r="S93" s="172" t="s">
        <v>164</v>
      </c>
      <c r="T93" s="173" t="s">
        <v>164</v>
      </c>
      <c r="U93" s="159">
        <v>10.130000000000001</v>
      </c>
      <c r="V93" s="159">
        <f>ROUND(E93*U93,2)</f>
        <v>10.130000000000001</v>
      </c>
      <c r="W93" s="159"/>
      <c r="X93" s="159" t="s">
        <v>234</v>
      </c>
      <c r="Y93" s="149"/>
      <c r="Z93" s="149"/>
      <c r="AA93" s="149"/>
      <c r="AB93" s="149"/>
      <c r="AC93" s="149"/>
      <c r="AD93" s="149"/>
      <c r="AE93" s="149"/>
      <c r="AF93" s="149"/>
      <c r="AG93" s="149" t="s">
        <v>235</v>
      </c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ht="33.75" outlineLevel="1" x14ac:dyDescent="0.2">
      <c r="A94" s="156"/>
      <c r="B94" s="157"/>
      <c r="C94" s="254" t="s">
        <v>875</v>
      </c>
      <c r="D94" s="255"/>
      <c r="E94" s="255"/>
      <c r="F94" s="255"/>
      <c r="G94" s="255"/>
      <c r="H94" s="159"/>
      <c r="I94" s="159"/>
      <c r="J94" s="159"/>
      <c r="K94" s="159"/>
      <c r="L94" s="159"/>
      <c r="M94" s="159"/>
      <c r="N94" s="158"/>
      <c r="O94" s="158"/>
      <c r="P94" s="158"/>
      <c r="Q94" s="158"/>
      <c r="R94" s="159"/>
      <c r="S94" s="159"/>
      <c r="T94" s="159"/>
      <c r="U94" s="159"/>
      <c r="V94" s="159"/>
      <c r="W94" s="159"/>
      <c r="X94" s="159"/>
      <c r="Y94" s="149"/>
      <c r="Z94" s="149"/>
      <c r="AA94" s="149"/>
      <c r="AB94" s="149"/>
      <c r="AC94" s="149"/>
      <c r="AD94" s="149"/>
      <c r="AE94" s="149"/>
      <c r="AF94" s="149"/>
      <c r="AG94" s="149" t="s">
        <v>237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90" t="str">
        <f>C94</f>
        <v>montáž a demontáž výrobků nebo dílců pro zabezpečení dvou konců zkoušeného úseku potrubí pro jakýkoliv způsob zabezpečení,  montáž a demontáž koncových tvarovek, montáž zaslepovací příruby, zaslepení odboček pro hydranty, vzdušníky a jiné armatury a odbočky pro odbočující řady,</v>
      </c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67">
        <v>38</v>
      </c>
      <c r="B95" s="168" t="s">
        <v>876</v>
      </c>
      <c r="C95" s="184" t="s">
        <v>877</v>
      </c>
      <c r="D95" s="169" t="s">
        <v>324</v>
      </c>
      <c r="E95" s="170">
        <v>4</v>
      </c>
      <c r="F95" s="171"/>
      <c r="G95" s="172">
        <f>ROUND(E95*F95,2)</f>
        <v>0</v>
      </c>
      <c r="H95" s="171"/>
      <c r="I95" s="172">
        <f>ROUND(E95*H95,2)</f>
        <v>0</v>
      </c>
      <c r="J95" s="171"/>
      <c r="K95" s="172">
        <f>ROUND(E95*J95,2)</f>
        <v>0</v>
      </c>
      <c r="L95" s="172">
        <v>21</v>
      </c>
      <c r="M95" s="172">
        <f>G95*(1+L95/100)</f>
        <v>0</v>
      </c>
      <c r="N95" s="170">
        <v>6.3829999999999998E-2</v>
      </c>
      <c r="O95" s="170">
        <f>ROUND(E95*N95,2)</f>
        <v>0.26</v>
      </c>
      <c r="P95" s="170">
        <v>0</v>
      </c>
      <c r="Q95" s="170">
        <f>ROUND(E95*P95,2)</f>
        <v>0</v>
      </c>
      <c r="R95" s="172" t="s">
        <v>408</v>
      </c>
      <c r="S95" s="172" t="s">
        <v>164</v>
      </c>
      <c r="T95" s="173" t="s">
        <v>164</v>
      </c>
      <c r="U95" s="159">
        <v>0.77</v>
      </c>
      <c r="V95" s="159">
        <f>ROUND(E95*U95,2)</f>
        <v>3.08</v>
      </c>
      <c r="W95" s="159"/>
      <c r="X95" s="159" t="s">
        <v>234</v>
      </c>
      <c r="Y95" s="149"/>
      <c r="Z95" s="149"/>
      <c r="AA95" s="149"/>
      <c r="AB95" s="149"/>
      <c r="AC95" s="149"/>
      <c r="AD95" s="149"/>
      <c r="AE95" s="149"/>
      <c r="AF95" s="149"/>
      <c r="AG95" s="149" t="s">
        <v>235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1" x14ac:dyDescent="0.2">
      <c r="A96" s="156"/>
      <c r="B96" s="157"/>
      <c r="C96" s="254" t="s">
        <v>878</v>
      </c>
      <c r="D96" s="255"/>
      <c r="E96" s="255"/>
      <c r="F96" s="255"/>
      <c r="G96" s="255"/>
      <c r="H96" s="159"/>
      <c r="I96" s="159"/>
      <c r="J96" s="159"/>
      <c r="K96" s="159"/>
      <c r="L96" s="159"/>
      <c r="M96" s="159"/>
      <c r="N96" s="158"/>
      <c r="O96" s="158"/>
      <c r="P96" s="158"/>
      <c r="Q96" s="158"/>
      <c r="R96" s="159"/>
      <c r="S96" s="159"/>
      <c r="T96" s="159"/>
      <c r="U96" s="159"/>
      <c r="V96" s="159"/>
      <c r="W96" s="159"/>
      <c r="X96" s="159"/>
      <c r="Y96" s="149"/>
      <c r="Z96" s="149"/>
      <c r="AA96" s="149"/>
      <c r="AB96" s="149"/>
      <c r="AC96" s="149"/>
      <c r="AD96" s="149"/>
      <c r="AE96" s="149"/>
      <c r="AF96" s="149"/>
      <c r="AG96" s="149" t="s">
        <v>237</v>
      </c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">
      <c r="A97" s="167">
        <v>39</v>
      </c>
      <c r="B97" s="168" t="s">
        <v>879</v>
      </c>
      <c r="C97" s="184" t="s">
        <v>880</v>
      </c>
      <c r="D97" s="169" t="s">
        <v>324</v>
      </c>
      <c r="E97" s="170">
        <v>3</v>
      </c>
      <c r="F97" s="171"/>
      <c r="G97" s="172">
        <f>ROUND(E97*F97,2)</f>
        <v>0</v>
      </c>
      <c r="H97" s="171"/>
      <c r="I97" s="172">
        <f>ROUND(E97*H97,2)</f>
        <v>0</v>
      </c>
      <c r="J97" s="171"/>
      <c r="K97" s="172">
        <f>ROUND(E97*J97,2)</f>
        <v>0</v>
      </c>
      <c r="L97" s="172">
        <v>21</v>
      </c>
      <c r="M97" s="172">
        <f>G97*(1+L97/100)</f>
        <v>0</v>
      </c>
      <c r="N97" s="170">
        <v>0.12303</v>
      </c>
      <c r="O97" s="170">
        <f>ROUND(E97*N97,2)</f>
        <v>0.37</v>
      </c>
      <c r="P97" s="170">
        <v>0</v>
      </c>
      <c r="Q97" s="170">
        <f>ROUND(E97*P97,2)</f>
        <v>0</v>
      </c>
      <c r="R97" s="172" t="s">
        <v>408</v>
      </c>
      <c r="S97" s="172" t="s">
        <v>164</v>
      </c>
      <c r="T97" s="173" t="s">
        <v>164</v>
      </c>
      <c r="U97" s="159">
        <v>0.86</v>
      </c>
      <c r="V97" s="159">
        <f>ROUND(E97*U97,2)</f>
        <v>2.58</v>
      </c>
      <c r="W97" s="159"/>
      <c r="X97" s="159" t="s">
        <v>234</v>
      </c>
      <c r="Y97" s="149"/>
      <c r="Z97" s="149"/>
      <c r="AA97" s="149"/>
      <c r="AB97" s="149"/>
      <c r="AC97" s="149"/>
      <c r="AD97" s="149"/>
      <c r="AE97" s="149"/>
      <c r="AF97" s="149"/>
      <c r="AG97" s="149" t="s">
        <v>235</v>
      </c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56"/>
      <c r="B98" s="157"/>
      <c r="C98" s="254" t="s">
        <v>878</v>
      </c>
      <c r="D98" s="255"/>
      <c r="E98" s="255"/>
      <c r="F98" s="255"/>
      <c r="G98" s="255"/>
      <c r="H98" s="159"/>
      <c r="I98" s="159"/>
      <c r="J98" s="159"/>
      <c r="K98" s="159"/>
      <c r="L98" s="159"/>
      <c r="M98" s="159"/>
      <c r="N98" s="158"/>
      <c r="O98" s="158"/>
      <c r="P98" s="158"/>
      <c r="Q98" s="158"/>
      <c r="R98" s="159"/>
      <c r="S98" s="159"/>
      <c r="T98" s="159"/>
      <c r="U98" s="159"/>
      <c r="V98" s="159"/>
      <c r="W98" s="159"/>
      <c r="X98" s="159"/>
      <c r="Y98" s="149"/>
      <c r="Z98" s="149"/>
      <c r="AA98" s="149"/>
      <c r="AB98" s="149"/>
      <c r="AC98" s="149"/>
      <c r="AD98" s="149"/>
      <c r="AE98" s="149"/>
      <c r="AF98" s="149"/>
      <c r="AG98" s="149" t="s">
        <v>237</v>
      </c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74">
        <v>40</v>
      </c>
      <c r="B99" s="175" t="s">
        <v>887</v>
      </c>
      <c r="C99" s="183" t="s">
        <v>888</v>
      </c>
      <c r="D99" s="176" t="s">
        <v>247</v>
      </c>
      <c r="E99" s="177">
        <v>50</v>
      </c>
      <c r="F99" s="178"/>
      <c r="G99" s="179">
        <f t="shared" ref="G99:G112" si="0">ROUND(E99*F99,2)</f>
        <v>0</v>
      </c>
      <c r="H99" s="178"/>
      <c r="I99" s="179">
        <f t="shared" ref="I99:I112" si="1">ROUND(E99*H99,2)</f>
        <v>0</v>
      </c>
      <c r="J99" s="178"/>
      <c r="K99" s="179">
        <f t="shared" ref="K99:K112" si="2">ROUND(E99*J99,2)</f>
        <v>0</v>
      </c>
      <c r="L99" s="179">
        <v>21</v>
      </c>
      <c r="M99" s="179">
        <f t="shared" ref="M99:M112" si="3">G99*(1+L99/100)</f>
        <v>0</v>
      </c>
      <c r="N99" s="177">
        <v>0</v>
      </c>
      <c r="O99" s="177">
        <f t="shared" ref="O99:O112" si="4">ROUND(E99*N99,2)</f>
        <v>0</v>
      </c>
      <c r="P99" s="177">
        <v>0</v>
      </c>
      <c r="Q99" s="177">
        <f t="shared" ref="Q99:Q112" si="5">ROUND(E99*P99,2)</f>
        <v>0</v>
      </c>
      <c r="R99" s="179" t="s">
        <v>408</v>
      </c>
      <c r="S99" s="179" t="s">
        <v>164</v>
      </c>
      <c r="T99" s="180" t="s">
        <v>164</v>
      </c>
      <c r="U99" s="159">
        <v>0.03</v>
      </c>
      <c r="V99" s="159">
        <f t="shared" ref="V99:V112" si="6">ROUND(E99*U99,2)</f>
        <v>1.5</v>
      </c>
      <c r="W99" s="159"/>
      <c r="X99" s="159" t="s">
        <v>234</v>
      </c>
      <c r="Y99" s="149"/>
      <c r="Z99" s="149"/>
      <c r="AA99" s="149"/>
      <c r="AB99" s="149"/>
      <c r="AC99" s="149"/>
      <c r="AD99" s="149"/>
      <c r="AE99" s="149"/>
      <c r="AF99" s="149"/>
      <c r="AG99" s="149" t="s">
        <v>235</v>
      </c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">
      <c r="A100" s="174">
        <v>41</v>
      </c>
      <c r="B100" s="175" t="s">
        <v>889</v>
      </c>
      <c r="C100" s="183" t="s">
        <v>890</v>
      </c>
      <c r="D100" s="176" t="s">
        <v>247</v>
      </c>
      <c r="E100" s="177">
        <v>50</v>
      </c>
      <c r="F100" s="178"/>
      <c r="G100" s="179">
        <f t="shared" si="0"/>
        <v>0</v>
      </c>
      <c r="H100" s="178"/>
      <c r="I100" s="179">
        <f t="shared" si="1"/>
        <v>0</v>
      </c>
      <c r="J100" s="178"/>
      <c r="K100" s="179">
        <f t="shared" si="2"/>
        <v>0</v>
      </c>
      <c r="L100" s="179">
        <v>21</v>
      </c>
      <c r="M100" s="179">
        <f t="shared" si="3"/>
        <v>0</v>
      </c>
      <c r="N100" s="177">
        <v>8.0000000000000007E-5</v>
      </c>
      <c r="O100" s="177">
        <f t="shared" si="4"/>
        <v>0</v>
      </c>
      <c r="P100" s="177">
        <v>0</v>
      </c>
      <c r="Q100" s="177">
        <f t="shared" si="5"/>
        <v>0</v>
      </c>
      <c r="R100" s="179" t="s">
        <v>408</v>
      </c>
      <c r="S100" s="179" t="s">
        <v>164</v>
      </c>
      <c r="T100" s="180" t="s">
        <v>164</v>
      </c>
      <c r="U100" s="159">
        <v>3.4000000000000002E-2</v>
      </c>
      <c r="V100" s="159">
        <f t="shared" si="6"/>
        <v>1.7</v>
      </c>
      <c r="W100" s="159"/>
      <c r="X100" s="159" t="s">
        <v>234</v>
      </c>
      <c r="Y100" s="149"/>
      <c r="Z100" s="149"/>
      <c r="AA100" s="149"/>
      <c r="AB100" s="149"/>
      <c r="AC100" s="149"/>
      <c r="AD100" s="149"/>
      <c r="AE100" s="149"/>
      <c r="AF100" s="149"/>
      <c r="AG100" s="149" t="s">
        <v>235</v>
      </c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74">
        <v>42</v>
      </c>
      <c r="B101" s="175" t="s">
        <v>992</v>
      </c>
      <c r="C101" s="183" t="s">
        <v>993</v>
      </c>
      <c r="D101" s="176" t="s">
        <v>324</v>
      </c>
      <c r="E101" s="177">
        <v>6</v>
      </c>
      <c r="F101" s="178"/>
      <c r="G101" s="179">
        <f t="shared" si="0"/>
        <v>0</v>
      </c>
      <c r="H101" s="178"/>
      <c r="I101" s="179">
        <f t="shared" si="1"/>
        <v>0</v>
      </c>
      <c r="J101" s="178"/>
      <c r="K101" s="179">
        <f t="shared" si="2"/>
        <v>0</v>
      </c>
      <c r="L101" s="179">
        <v>21</v>
      </c>
      <c r="M101" s="179">
        <f t="shared" si="3"/>
        <v>0</v>
      </c>
      <c r="N101" s="177">
        <v>0</v>
      </c>
      <c r="O101" s="177">
        <f t="shared" si="4"/>
        <v>0</v>
      </c>
      <c r="P101" s="177">
        <v>0</v>
      </c>
      <c r="Q101" s="177">
        <f t="shared" si="5"/>
        <v>0</v>
      </c>
      <c r="R101" s="179" t="s">
        <v>401</v>
      </c>
      <c r="S101" s="179" t="s">
        <v>164</v>
      </c>
      <c r="T101" s="180" t="s">
        <v>164</v>
      </c>
      <c r="U101" s="159">
        <v>0</v>
      </c>
      <c r="V101" s="159">
        <f t="shared" si="6"/>
        <v>0</v>
      </c>
      <c r="W101" s="159"/>
      <c r="X101" s="159" t="s">
        <v>403</v>
      </c>
      <c r="Y101" s="149"/>
      <c r="Z101" s="149"/>
      <c r="AA101" s="149"/>
      <c r="AB101" s="149"/>
      <c r="AC101" s="149"/>
      <c r="AD101" s="149"/>
      <c r="AE101" s="149"/>
      <c r="AF101" s="149"/>
      <c r="AG101" s="149" t="s">
        <v>404</v>
      </c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ht="22.5" outlineLevel="1" x14ac:dyDescent="0.2">
      <c r="A102" s="174">
        <v>43</v>
      </c>
      <c r="B102" s="175" t="s">
        <v>994</v>
      </c>
      <c r="C102" s="183" t="s">
        <v>995</v>
      </c>
      <c r="D102" s="176" t="s">
        <v>247</v>
      </c>
      <c r="E102" s="177">
        <v>44</v>
      </c>
      <c r="F102" s="178"/>
      <c r="G102" s="179">
        <f t="shared" si="0"/>
        <v>0</v>
      </c>
      <c r="H102" s="178"/>
      <c r="I102" s="179">
        <f t="shared" si="1"/>
        <v>0</v>
      </c>
      <c r="J102" s="178"/>
      <c r="K102" s="179">
        <f t="shared" si="2"/>
        <v>0</v>
      </c>
      <c r="L102" s="179">
        <v>21</v>
      </c>
      <c r="M102" s="179">
        <f t="shared" si="3"/>
        <v>0</v>
      </c>
      <c r="N102" s="177">
        <v>1.4599999999999999E-3</v>
      </c>
      <c r="O102" s="177">
        <f t="shared" si="4"/>
        <v>0.06</v>
      </c>
      <c r="P102" s="177">
        <v>0</v>
      </c>
      <c r="Q102" s="177">
        <f t="shared" si="5"/>
        <v>0</v>
      </c>
      <c r="R102" s="179" t="s">
        <v>401</v>
      </c>
      <c r="S102" s="179" t="s">
        <v>164</v>
      </c>
      <c r="T102" s="180" t="s">
        <v>164</v>
      </c>
      <c r="U102" s="159">
        <v>0</v>
      </c>
      <c r="V102" s="159">
        <f t="shared" si="6"/>
        <v>0</v>
      </c>
      <c r="W102" s="159"/>
      <c r="X102" s="159" t="s">
        <v>403</v>
      </c>
      <c r="Y102" s="149"/>
      <c r="Z102" s="149"/>
      <c r="AA102" s="149"/>
      <c r="AB102" s="149"/>
      <c r="AC102" s="149"/>
      <c r="AD102" s="149"/>
      <c r="AE102" s="149"/>
      <c r="AF102" s="149"/>
      <c r="AG102" s="149" t="s">
        <v>404</v>
      </c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74">
        <v>44</v>
      </c>
      <c r="B103" s="175" t="s">
        <v>996</v>
      </c>
      <c r="C103" s="183" t="s">
        <v>997</v>
      </c>
      <c r="D103" s="176" t="s">
        <v>324</v>
      </c>
      <c r="E103" s="177">
        <v>3</v>
      </c>
      <c r="F103" s="178"/>
      <c r="G103" s="179">
        <f t="shared" si="0"/>
        <v>0</v>
      </c>
      <c r="H103" s="178"/>
      <c r="I103" s="179">
        <f t="shared" si="1"/>
        <v>0</v>
      </c>
      <c r="J103" s="178"/>
      <c r="K103" s="179">
        <f t="shared" si="2"/>
        <v>0</v>
      </c>
      <c r="L103" s="179">
        <v>21</v>
      </c>
      <c r="M103" s="179">
        <f t="shared" si="3"/>
        <v>0</v>
      </c>
      <c r="N103" s="177">
        <v>2.4000000000000001E-4</v>
      </c>
      <c r="O103" s="177">
        <f t="shared" si="4"/>
        <v>0</v>
      </c>
      <c r="P103" s="177">
        <v>0</v>
      </c>
      <c r="Q103" s="177">
        <f t="shared" si="5"/>
        <v>0</v>
      </c>
      <c r="R103" s="179" t="s">
        <v>401</v>
      </c>
      <c r="S103" s="179" t="s">
        <v>164</v>
      </c>
      <c r="T103" s="180" t="s">
        <v>164</v>
      </c>
      <c r="U103" s="159">
        <v>0</v>
      </c>
      <c r="V103" s="159">
        <f t="shared" si="6"/>
        <v>0</v>
      </c>
      <c r="W103" s="159"/>
      <c r="X103" s="159" t="s">
        <v>403</v>
      </c>
      <c r="Y103" s="149"/>
      <c r="Z103" s="149"/>
      <c r="AA103" s="149"/>
      <c r="AB103" s="149"/>
      <c r="AC103" s="149"/>
      <c r="AD103" s="149"/>
      <c r="AE103" s="149"/>
      <c r="AF103" s="149"/>
      <c r="AG103" s="149" t="s">
        <v>404</v>
      </c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ht="22.5" outlineLevel="1" x14ac:dyDescent="0.2">
      <c r="A104" s="174">
        <v>45</v>
      </c>
      <c r="B104" s="175" t="s">
        <v>998</v>
      </c>
      <c r="C104" s="183" t="s">
        <v>999</v>
      </c>
      <c r="D104" s="176" t="s">
        <v>324</v>
      </c>
      <c r="E104" s="177">
        <v>3</v>
      </c>
      <c r="F104" s="178"/>
      <c r="G104" s="179">
        <f t="shared" si="0"/>
        <v>0</v>
      </c>
      <c r="H104" s="178"/>
      <c r="I104" s="179">
        <f t="shared" si="1"/>
        <v>0</v>
      </c>
      <c r="J104" s="178"/>
      <c r="K104" s="179">
        <f t="shared" si="2"/>
        <v>0</v>
      </c>
      <c r="L104" s="179">
        <v>21</v>
      </c>
      <c r="M104" s="179">
        <f t="shared" si="3"/>
        <v>0</v>
      </c>
      <c r="N104" s="177">
        <v>3.31E-3</v>
      </c>
      <c r="O104" s="177">
        <f t="shared" si="4"/>
        <v>0.01</v>
      </c>
      <c r="P104" s="177">
        <v>0</v>
      </c>
      <c r="Q104" s="177">
        <f t="shared" si="5"/>
        <v>0</v>
      </c>
      <c r="R104" s="179" t="s">
        <v>401</v>
      </c>
      <c r="S104" s="179" t="s">
        <v>164</v>
      </c>
      <c r="T104" s="180" t="s">
        <v>164</v>
      </c>
      <c r="U104" s="159">
        <v>0</v>
      </c>
      <c r="V104" s="159">
        <f t="shared" si="6"/>
        <v>0</v>
      </c>
      <c r="W104" s="159"/>
      <c r="X104" s="159" t="s">
        <v>403</v>
      </c>
      <c r="Y104" s="149"/>
      <c r="Z104" s="149"/>
      <c r="AA104" s="149"/>
      <c r="AB104" s="149"/>
      <c r="AC104" s="149"/>
      <c r="AD104" s="149"/>
      <c r="AE104" s="149"/>
      <c r="AF104" s="149"/>
      <c r="AG104" s="149" t="s">
        <v>404</v>
      </c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ht="33.75" outlineLevel="1" x14ac:dyDescent="0.2">
      <c r="A105" s="174">
        <v>46</v>
      </c>
      <c r="B105" s="175" t="s">
        <v>1000</v>
      </c>
      <c r="C105" s="183" t="s">
        <v>1001</v>
      </c>
      <c r="D105" s="176" t="s">
        <v>324</v>
      </c>
      <c r="E105" s="177">
        <v>2</v>
      </c>
      <c r="F105" s="178"/>
      <c r="G105" s="179">
        <f t="shared" si="0"/>
        <v>0</v>
      </c>
      <c r="H105" s="178"/>
      <c r="I105" s="179">
        <f t="shared" si="1"/>
        <v>0</v>
      </c>
      <c r="J105" s="178"/>
      <c r="K105" s="179">
        <f t="shared" si="2"/>
        <v>0</v>
      </c>
      <c r="L105" s="179">
        <v>21</v>
      </c>
      <c r="M105" s="179">
        <f t="shared" si="3"/>
        <v>0</v>
      </c>
      <c r="N105" s="177">
        <v>1.6500000000000001E-2</v>
      </c>
      <c r="O105" s="177">
        <f t="shared" si="4"/>
        <v>0.03</v>
      </c>
      <c r="P105" s="177">
        <v>0</v>
      </c>
      <c r="Q105" s="177">
        <f t="shared" si="5"/>
        <v>0</v>
      </c>
      <c r="R105" s="179" t="s">
        <v>401</v>
      </c>
      <c r="S105" s="179" t="s">
        <v>164</v>
      </c>
      <c r="T105" s="180" t="s">
        <v>164</v>
      </c>
      <c r="U105" s="159">
        <v>0</v>
      </c>
      <c r="V105" s="159">
        <f t="shared" si="6"/>
        <v>0</v>
      </c>
      <c r="W105" s="159"/>
      <c r="X105" s="159" t="s">
        <v>403</v>
      </c>
      <c r="Y105" s="149"/>
      <c r="Z105" s="149"/>
      <c r="AA105" s="149"/>
      <c r="AB105" s="149"/>
      <c r="AC105" s="149"/>
      <c r="AD105" s="149"/>
      <c r="AE105" s="149"/>
      <c r="AF105" s="149"/>
      <c r="AG105" s="149" t="s">
        <v>404</v>
      </c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ht="22.5" outlineLevel="1" x14ac:dyDescent="0.2">
      <c r="A106" s="174">
        <v>47</v>
      </c>
      <c r="B106" s="175" t="s">
        <v>1002</v>
      </c>
      <c r="C106" s="183" t="s">
        <v>1003</v>
      </c>
      <c r="D106" s="176" t="s">
        <v>324</v>
      </c>
      <c r="E106" s="177">
        <v>4</v>
      </c>
      <c r="F106" s="178"/>
      <c r="G106" s="179">
        <f t="shared" si="0"/>
        <v>0</v>
      </c>
      <c r="H106" s="178"/>
      <c r="I106" s="179">
        <f t="shared" si="1"/>
        <v>0</v>
      </c>
      <c r="J106" s="178"/>
      <c r="K106" s="179">
        <f t="shared" si="2"/>
        <v>0</v>
      </c>
      <c r="L106" s="179">
        <v>21</v>
      </c>
      <c r="M106" s="179">
        <f t="shared" si="3"/>
        <v>0</v>
      </c>
      <c r="N106" s="177">
        <v>6.6000000000000003E-2</v>
      </c>
      <c r="O106" s="177">
        <f t="shared" si="4"/>
        <v>0.26</v>
      </c>
      <c r="P106" s="177">
        <v>0</v>
      </c>
      <c r="Q106" s="177">
        <f t="shared" si="5"/>
        <v>0</v>
      </c>
      <c r="R106" s="179" t="s">
        <v>401</v>
      </c>
      <c r="S106" s="179" t="s">
        <v>164</v>
      </c>
      <c r="T106" s="180" t="s">
        <v>164</v>
      </c>
      <c r="U106" s="159">
        <v>0</v>
      </c>
      <c r="V106" s="159">
        <f t="shared" si="6"/>
        <v>0</v>
      </c>
      <c r="W106" s="159"/>
      <c r="X106" s="159" t="s">
        <v>403</v>
      </c>
      <c r="Y106" s="149"/>
      <c r="Z106" s="149"/>
      <c r="AA106" s="149"/>
      <c r="AB106" s="149"/>
      <c r="AC106" s="149"/>
      <c r="AD106" s="149"/>
      <c r="AE106" s="149"/>
      <c r="AF106" s="149"/>
      <c r="AG106" s="149" t="s">
        <v>404</v>
      </c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74">
        <v>48</v>
      </c>
      <c r="B107" s="175" t="s">
        <v>913</v>
      </c>
      <c r="C107" s="183" t="s">
        <v>914</v>
      </c>
      <c r="D107" s="176" t="s">
        <v>324</v>
      </c>
      <c r="E107" s="177">
        <v>2</v>
      </c>
      <c r="F107" s="178"/>
      <c r="G107" s="179">
        <f t="shared" si="0"/>
        <v>0</v>
      </c>
      <c r="H107" s="178"/>
      <c r="I107" s="179">
        <f t="shared" si="1"/>
        <v>0</v>
      </c>
      <c r="J107" s="178"/>
      <c r="K107" s="179">
        <f t="shared" si="2"/>
        <v>0</v>
      </c>
      <c r="L107" s="179">
        <v>21</v>
      </c>
      <c r="M107" s="179">
        <f t="shared" si="3"/>
        <v>0</v>
      </c>
      <c r="N107" s="177">
        <v>1.2E-2</v>
      </c>
      <c r="O107" s="177">
        <f t="shared" si="4"/>
        <v>0.02</v>
      </c>
      <c r="P107" s="177">
        <v>0</v>
      </c>
      <c r="Q107" s="177">
        <f t="shared" si="5"/>
        <v>0</v>
      </c>
      <c r="R107" s="179" t="s">
        <v>401</v>
      </c>
      <c r="S107" s="179" t="s">
        <v>164</v>
      </c>
      <c r="T107" s="180" t="s">
        <v>164</v>
      </c>
      <c r="U107" s="159">
        <v>0</v>
      </c>
      <c r="V107" s="159">
        <f t="shared" si="6"/>
        <v>0</v>
      </c>
      <c r="W107" s="159"/>
      <c r="X107" s="159" t="s">
        <v>403</v>
      </c>
      <c r="Y107" s="149"/>
      <c r="Z107" s="149"/>
      <c r="AA107" s="149"/>
      <c r="AB107" s="149"/>
      <c r="AC107" s="149"/>
      <c r="AD107" s="149"/>
      <c r="AE107" s="149"/>
      <c r="AF107" s="149"/>
      <c r="AG107" s="149" t="s">
        <v>404</v>
      </c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ht="45" outlineLevel="1" x14ac:dyDescent="0.2">
      <c r="A108" s="174">
        <v>49</v>
      </c>
      <c r="B108" s="175" t="s">
        <v>915</v>
      </c>
      <c r="C108" s="183" t="s">
        <v>916</v>
      </c>
      <c r="D108" s="176" t="s">
        <v>324</v>
      </c>
      <c r="E108" s="177">
        <v>4</v>
      </c>
      <c r="F108" s="178"/>
      <c r="G108" s="179">
        <f t="shared" si="0"/>
        <v>0</v>
      </c>
      <c r="H108" s="178"/>
      <c r="I108" s="179">
        <f t="shared" si="1"/>
        <v>0</v>
      </c>
      <c r="J108" s="178"/>
      <c r="K108" s="179">
        <f t="shared" si="2"/>
        <v>0</v>
      </c>
      <c r="L108" s="179">
        <v>21</v>
      </c>
      <c r="M108" s="179">
        <f t="shared" si="3"/>
        <v>0</v>
      </c>
      <c r="N108" s="177">
        <v>8.0000000000000002E-3</v>
      </c>
      <c r="O108" s="177">
        <f t="shared" si="4"/>
        <v>0.03</v>
      </c>
      <c r="P108" s="177">
        <v>0</v>
      </c>
      <c r="Q108" s="177">
        <f t="shared" si="5"/>
        <v>0</v>
      </c>
      <c r="R108" s="179" t="s">
        <v>401</v>
      </c>
      <c r="S108" s="179" t="s">
        <v>164</v>
      </c>
      <c r="T108" s="180" t="s">
        <v>164</v>
      </c>
      <c r="U108" s="159">
        <v>0</v>
      </c>
      <c r="V108" s="159">
        <f t="shared" si="6"/>
        <v>0</v>
      </c>
      <c r="W108" s="159"/>
      <c r="X108" s="159" t="s">
        <v>403</v>
      </c>
      <c r="Y108" s="149"/>
      <c r="Z108" s="149"/>
      <c r="AA108" s="149"/>
      <c r="AB108" s="149"/>
      <c r="AC108" s="149"/>
      <c r="AD108" s="149"/>
      <c r="AE108" s="149"/>
      <c r="AF108" s="149"/>
      <c r="AG108" s="149" t="s">
        <v>404</v>
      </c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">
      <c r="A109" s="174">
        <v>50</v>
      </c>
      <c r="B109" s="175" t="s">
        <v>919</v>
      </c>
      <c r="C109" s="183" t="s">
        <v>920</v>
      </c>
      <c r="D109" s="176" t="s">
        <v>324</v>
      </c>
      <c r="E109" s="177">
        <v>2</v>
      </c>
      <c r="F109" s="178"/>
      <c r="G109" s="179">
        <f t="shared" si="0"/>
        <v>0</v>
      </c>
      <c r="H109" s="178"/>
      <c r="I109" s="179">
        <f t="shared" si="1"/>
        <v>0</v>
      </c>
      <c r="J109" s="178"/>
      <c r="K109" s="179">
        <f t="shared" si="2"/>
        <v>0</v>
      </c>
      <c r="L109" s="179">
        <v>21</v>
      </c>
      <c r="M109" s="179">
        <f t="shared" si="3"/>
        <v>0</v>
      </c>
      <c r="N109" s="177">
        <v>0</v>
      </c>
      <c r="O109" s="177">
        <f t="shared" si="4"/>
        <v>0</v>
      </c>
      <c r="P109" s="177">
        <v>0</v>
      </c>
      <c r="Q109" s="177">
        <f t="shared" si="5"/>
        <v>0</v>
      </c>
      <c r="R109" s="179" t="s">
        <v>401</v>
      </c>
      <c r="S109" s="179" t="s">
        <v>164</v>
      </c>
      <c r="T109" s="180" t="s">
        <v>164</v>
      </c>
      <c r="U109" s="159">
        <v>0</v>
      </c>
      <c r="V109" s="159">
        <f t="shared" si="6"/>
        <v>0</v>
      </c>
      <c r="W109" s="159"/>
      <c r="X109" s="159" t="s">
        <v>403</v>
      </c>
      <c r="Y109" s="149"/>
      <c r="Z109" s="149"/>
      <c r="AA109" s="149"/>
      <c r="AB109" s="149"/>
      <c r="AC109" s="149"/>
      <c r="AD109" s="149"/>
      <c r="AE109" s="149"/>
      <c r="AF109" s="149"/>
      <c r="AG109" s="149" t="s">
        <v>404</v>
      </c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ht="22.5" outlineLevel="1" x14ac:dyDescent="0.2">
      <c r="A110" s="174">
        <v>51</v>
      </c>
      <c r="B110" s="175" t="s">
        <v>921</v>
      </c>
      <c r="C110" s="183" t="s">
        <v>922</v>
      </c>
      <c r="D110" s="176" t="s">
        <v>324</v>
      </c>
      <c r="E110" s="177">
        <v>4</v>
      </c>
      <c r="F110" s="178"/>
      <c r="G110" s="179">
        <f t="shared" si="0"/>
        <v>0</v>
      </c>
      <c r="H110" s="178"/>
      <c r="I110" s="179">
        <f t="shared" si="1"/>
        <v>0</v>
      </c>
      <c r="J110" s="178"/>
      <c r="K110" s="179">
        <f t="shared" si="2"/>
        <v>0</v>
      </c>
      <c r="L110" s="179">
        <v>21</v>
      </c>
      <c r="M110" s="179">
        <f t="shared" si="3"/>
        <v>0</v>
      </c>
      <c r="N110" s="177">
        <v>3.3E-3</v>
      </c>
      <c r="O110" s="177">
        <f t="shared" si="4"/>
        <v>0.01</v>
      </c>
      <c r="P110" s="177">
        <v>0</v>
      </c>
      <c r="Q110" s="177">
        <f t="shared" si="5"/>
        <v>0</v>
      </c>
      <c r="R110" s="179" t="s">
        <v>401</v>
      </c>
      <c r="S110" s="179" t="s">
        <v>164</v>
      </c>
      <c r="T110" s="180" t="s">
        <v>164</v>
      </c>
      <c r="U110" s="159">
        <v>0</v>
      </c>
      <c r="V110" s="159">
        <f t="shared" si="6"/>
        <v>0</v>
      </c>
      <c r="W110" s="159"/>
      <c r="X110" s="159" t="s">
        <v>403</v>
      </c>
      <c r="Y110" s="149"/>
      <c r="Z110" s="149"/>
      <c r="AA110" s="149"/>
      <c r="AB110" s="149"/>
      <c r="AC110" s="149"/>
      <c r="AD110" s="149"/>
      <c r="AE110" s="149"/>
      <c r="AF110" s="149"/>
      <c r="AG110" s="149" t="s">
        <v>404</v>
      </c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ht="22.5" outlineLevel="1" x14ac:dyDescent="0.2">
      <c r="A111" s="174">
        <v>52</v>
      </c>
      <c r="B111" s="175" t="s">
        <v>923</v>
      </c>
      <c r="C111" s="183" t="s">
        <v>924</v>
      </c>
      <c r="D111" s="176" t="s">
        <v>324</v>
      </c>
      <c r="E111" s="177">
        <v>2</v>
      </c>
      <c r="F111" s="178"/>
      <c r="G111" s="179">
        <f t="shared" si="0"/>
        <v>0</v>
      </c>
      <c r="H111" s="178"/>
      <c r="I111" s="179">
        <f t="shared" si="1"/>
        <v>0</v>
      </c>
      <c r="J111" s="178"/>
      <c r="K111" s="179">
        <f t="shared" si="2"/>
        <v>0</v>
      </c>
      <c r="L111" s="179">
        <v>21</v>
      </c>
      <c r="M111" s="179">
        <f t="shared" si="3"/>
        <v>0</v>
      </c>
      <c r="N111" s="177">
        <v>7.3000000000000001E-3</v>
      </c>
      <c r="O111" s="177">
        <f t="shared" si="4"/>
        <v>0.01</v>
      </c>
      <c r="P111" s="177">
        <v>0</v>
      </c>
      <c r="Q111" s="177">
        <f t="shared" si="5"/>
        <v>0</v>
      </c>
      <c r="R111" s="179" t="s">
        <v>401</v>
      </c>
      <c r="S111" s="179" t="s">
        <v>164</v>
      </c>
      <c r="T111" s="180" t="s">
        <v>164</v>
      </c>
      <c r="U111" s="159">
        <v>0</v>
      </c>
      <c r="V111" s="159">
        <f t="shared" si="6"/>
        <v>0</v>
      </c>
      <c r="W111" s="159"/>
      <c r="X111" s="159" t="s">
        <v>403</v>
      </c>
      <c r="Y111" s="149"/>
      <c r="Z111" s="149"/>
      <c r="AA111" s="149"/>
      <c r="AB111" s="149"/>
      <c r="AC111" s="149"/>
      <c r="AD111" s="149"/>
      <c r="AE111" s="149"/>
      <c r="AF111" s="149"/>
      <c r="AG111" s="149" t="s">
        <v>404</v>
      </c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ht="22.5" outlineLevel="1" x14ac:dyDescent="0.2">
      <c r="A112" s="174">
        <v>53</v>
      </c>
      <c r="B112" s="175" t="s">
        <v>1004</v>
      </c>
      <c r="C112" s="183" t="s">
        <v>1005</v>
      </c>
      <c r="D112" s="176" t="s">
        <v>324</v>
      </c>
      <c r="E112" s="177">
        <v>1</v>
      </c>
      <c r="F112" s="178"/>
      <c r="G112" s="179">
        <f t="shared" si="0"/>
        <v>0</v>
      </c>
      <c r="H112" s="178"/>
      <c r="I112" s="179">
        <f t="shared" si="1"/>
        <v>0</v>
      </c>
      <c r="J112" s="178"/>
      <c r="K112" s="179">
        <f t="shared" si="2"/>
        <v>0</v>
      </c>
      <c r="L112" s="179">
        <v>21</v>
      </c>
      <c r="M112" s="179">
        <f t="shared" si="3"/>
        <v>0</v>
      </c>
      <c r="N112" s="177">
        <v>1.49E-2</v>
      </c>
      <c r="O112" s="177">
        <f t="shared" si="4"/>
        <v>0.01</v>
      </c>
      <c r="P112" s="177">
        <v>0</v>
      </c>
      <c r="Q112" s="177">
        <f t="shared" si="5"/>
        <v>0</v>
      </c>
      <c r="R112" s="179" t="s">
        <v>401</v>
      </c>
      <c r="S112" s="179" t="s">
        <v>164</v>
      </c>
      <c r="T112" s="180" t="s">
        <v>164</v>
      </c>
      <c r="U112" s="159">
        <v>0</v>
      </c>
      <c r="V112" s="159">
        <f t="shared" si="6"/>
        <v>0</v>
      </c>
      <c r="W112" s="159"/>
      <c r="X112" s="159" t="s">
        <v>403</v>
      </c>
      <c r="Y112" s="149"/>
      <c r="Z112" s="149"/>
      <c r="AA112" s="149"/>
      <c r="AB112" s="149"/>
      <c r="AC112" s="149"/>
      <c r="AD112" s="149"/>
      <c r="AE112" s="149"/>
      <c r="AF112" s="149"/>
      <c r="AG112" s="149" t="s">
        <v>404</v>
      </c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x14ac:dyDescent="0.2">
      <c r="A113" s="161" t="s">
        <v>159</v>
      </c>
      <c r="B113" s="162" t="s">
        <v>113</v>
      </c>
      <c r="C113" s="182" t="s">
        <v>114</v>
      </c>
      <c r="D113" s="163"/>
      <c r="E113" s="164"/>
      <c r="F113" s="165"/>
      <c r="G113" s="165">
        <f>SUMIF(AG114:AG118,"&lt;&gt;NOR",G114:G118)</f>
        <v>0</v>
      </c>
      <c r="H113" s="165"/>
      <c r="I113" s="165">
        <f>SUM(I114:I118)</f>
        <v>0</v>
      </c>
      <c r="J113" s="165"/>
      <c r="K113" s="165">
        <f>SUM(K114:K118)</f>
        <v>0</v>
      </c>
      <c r="L113" s="165"/>
      <c r="M113" s="165">
        <f>SUM(M114:M118)</f>
        <v>0</v>
      </c>
      <c r="N113" s="164"/>
      <c r="O113" s="164">
        <f>SUM(O114:O118)</f>
        <v>0</v>
      </c>
      <c r="P113" s="164"/>
      <c r="Q113" s="164">
        <f>SUM(Q114:Q118)</f>
        <v>0</v>
      </c>
      <c r="R113" s="165"/>
      <c r="S113" s="165"/>
      <c r="T113" s="166"/>
      <c r="U113" s="160"/>
      <c r="V113" s="160">
        <f>SUM(V114:V118)</f>
        <v>1.34</v>
      </c>
      <c r="W113" s="160"/>
      <c r="X113" s="160"/>
      <c r="AG113" t="s">
        <v>160</v>
      </c>
    </row>
    <row r="114" spans="1:60" outlineLevel="1" x14ac:dyDescent="0.2">
      <c r="A114" s="174">
        <v>54</v>
      </c>
      <c r="B114" s="175" t="s">
        <v>545</v>
      </c>
      <c r="C114" s="183" t="s">
        <v>748</v>
      </c>
      <c r="D114" s="176" t="s">
        <v>749</v>
      </c>
      <c r="E114" s="177">
        <v>4</v>
      </c>
      <c r="F114" s="178"/>
      <c r="G114" s="179">
        <f>ROUND(E114*F114,2)</f>
        <v>0</v>
      </c>
      <c r="H114" s="178"/>
      <c r="I114" s="179">
        <f>ROUND(E114*H114,2)</f>
        <v>0</v>
      </c>
      <c r="J114" s="178"/>
      <c r="K114" s="179">
        <f>ROUND(E114*J114,2)</f>
        <v>0</v>
      </c>
      <c r="L114" s="179">
        <v>21</v>
      </c>
      <c r="M114" s="179">
        <f>G114*(1+L114/100)</f>
        <v>0</v>
      </c>
      <c r="N114" s="177">
        <v>0</v>
      </c>
      <c r="O114" s="177">
        <f>ROUND(E114*N114,2)</f>
        <v>0</v>
      </c>
      <c r="P114" s="177">
        <v>0</v>
      </c>
      <c r="Q114" s="177">
        <f>ROUND(E114*P114,2)</f>
        <v>0</v>
      </c>
      <c r="R114" s="179"/>
      <c r="S114" s="179" t="s">
        <v>179</v>
      </c>
      <c r="T114" s="180" t="s">
        <v>165</v>
      </c>
      <c r="U114" s="159">
        <v>0.19</v>
      </c>
      <c r="V114" s="159">
        <f>ROUND(E114*U114,2)</f>
        <v>0.76</v>
      </c>
      <c r="W114" s="159"/>
      <c r="X114" s="159" t="s">
        <v>374</v>
      </c>
      <c r="Y114" s="149"/>
      <c r="Z114" s="149"/>
      <c r="AA114" s="149"/>
      <c r="AB114" s="149"/>
      <c r="AC114" s="149"/>
      <c r="AD114" s="149"/>
      <c r="AE114" s="149"/>
      <c r="AF114" s="149"/>
      <c r="AG114" s="149" t="s">
        <v>375</v>
      </c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74">
        <v>55</v>
      </c>
      <c r="B115" s="175" t="s">
        <v>547</v>
      </c>
      <c r="C115" s="183" t="s">
        <v>939</v>
      </c>
      <c r="D115" s="176" t="s">
        <v>381</v>
      </c>
      <c r="E115" s="177">
        <v>2</v>
      </c>
      <c r="F115" s="178"/>
      <c r="G115" s="179">
        <f>ROUND(E115*F115,2)</f>
        <v>0</v>
      </c>
      <c r="H115" s="178"/>
      <c r="I115" s="179">
        <f>ROUND(E115*H115,2)</f>
        <v>0</v>
      </c>
      <c r="J115" s="178"/>
      <c r="K115" s="179">
        <f>ROUND(E115*J115,2)</f>
        <v>0</v>
      </c>
      <c r="L115" s="179">
        <v>21</v>
      </c>
      <c r="M115" s="179">
        <f>G115*(1+L115/100)</f>
        <v>0</v>
      </c>
      <c r="N115" s="177">
        <v>0</v>
      </c>
      <c r="O115" s="177">
        <f>ROUND(E115*N115,2)</f>
        <v>0</v>
      </c>
      <c r="P115" s="177">
        <v>0</v>
      </c>
      <c r="Q115" s="177">
        <f>ROUND(E115*P115,2)</f>
        <v>0</v>
      </c>
      <c r="R115" s="179"/>
      <c r="S115" s="179" t="s">
        <v>179</v>
      </c>
      <c r="T115" s="180" t="s">
        <v>165</v>
      </c>
      <c r="U115" s="159">
        <v>0.19</v>
      </c>
      <c r="V115" s="159">
        <f>ROUND(E115*U115,2)</f>
        <v>0.38</v>
      </c>
      <c r="W115" s="159"/>
      <c r="X115" s="159" t="s">
        <v>374</v>
      </c>
      <c r="Y115" s="149"/>
      <c r="Z115" s="149"/>
      <c r="AA115" s="149"/>
      <c r="AB115" s="149"/>
      <c r="AC115" s="149"/>
      <c r="AD115" s="149"/>
      <c r="AE115" s="149"/>
      <c r="AF115" s="149"/>
      <c r="AG115" s="149" t="s">
        <v>375</v>
      </c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ht="22.5" outlineLevel="1" x14ac:dyDescent="0.2">
      <c r="A116" s="174">
        <v>56</v>
      </c>
      <c r="B116" s="175" t="s">
        <v>940</v>
      </c>
      <c r="C116" s="183" t="s">
        <v>941</v>
      </c>
      <c r="D116" s="176" t="s">
        <v>749</v>
      </c>
      <c r="E116" s="177">
        <v>4</v>
      </c>
      <c r="F116" s="178"/>
      <c r="G116" s="179">
        <f>ROUND(E116*F116,2)</f>
        <v>0</v>
      </c>
      <c r="H116" s="178"/>
      <c r="I116" s="179">
        <f>ROUND(E116*H116,2)</f>
        <v>0</v>
      </c>
      <c r="J116" s="178"/>
      <c r="K116" s="179">
        <f>ROUND(E116*J116,2)</f>
        <v>0</v>
      </c>
      <c r="L116" s="179">
        <v>21</v>
      </c>
      <c r="M116" s="179">
        <f>G116*(1+L116/100)</f>
        <v>0</v>
      </c>
      <c r="N116" s="177">
        <v>0</v>
      </c>
      <c r="O116" s="177">
        <f>ROUND(E116*N116,2)</f>
        <v>0</v>
      </c>
      <c r="P116" s="177">
        <v>0</v>
      </c>
      <c r="Q116" s="177">
        <f>ROUND(E116*P116,2)</f>
        <v>0</v>
      </c>
      <c r="R116" s="179"/>
      <c r="S116" s="179" t="s">
        <v>179</v>
      </c>
      <c r="T116" s="180" t="s">
        <v>165</v>
      </c>
      <c r="U116" s="159">
        <v>0</v>
      </c>
      <c r="V116" s="159">
        <f>ROUND(E116*U116,2)</f>
        <v>0</v>
      </c>
      <c r="W116" s="159"/>
      <c r="X116" s="159" t="s">
        <v>374</v>
      </c>
      <c r="Y116" s="149"/>
      <c r="Z116" s="149"/>
      <c r="AA116" s="149"/>
      <c r="AB116" s="149"/>
      <c r="AC116" s="149"/>
      <c r="AD116" s="149"/>
      <c r="AE116" s="149"/>
      <c r="AF116" s="149"/>
      <c r="AG116" s="149" t="s">
        <v>375</v>
      </c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">
      <c r="A117" s="174">
        <v>57</v>
      </c>
      <c r="B117" s="175" t="s">
        <v>942</v>
      </c>
      <c r="C117" s="183" t="s">
        <v>943</v>
      </c>
      <c r="D117" s="176" t="s">
        <v>442</v>
      </c>
      <c r="E117" s="177">
        <v>6</v>
      </c>
      <c r="F117" s="178"/>
      <c r="G117" s="179">
        <f>ROUND(E117*F117,2)</f>
        <v>0</v>
      </c>
      <c r="H117" s="178"/>
      <c r="I117" s="179">
        <f>ROUND(E117*H117,2)</f>
        <v>0</v>
      </c>
      <c r="J117" s="178"/>
      <c r="K117" s="179">
        <f>ROUND(E117*J117,2)</f>
        <v>0</v>
      </c>
      <c r="L117" s="179">
        <v>21</v>
      </c>
      <c r="M117" s="179">
        <f>G117*(1+L117/100)</f>
        <v>0</v>
      </c>
      <c r="N117" s="177">
        <v>0</v>
      </c>
      <c r="O117" s="177">
        <f>ROUND(E117*N117,2)</f>
        <v>0</v>
      </c>
      <c r="P117" s="177">
        <v>0</v>
      </c>
      <c r="Q117" s="177">
        <f>ROUND(E117*P117,2)</f>
        <v>0</v>
      </c>
      <c r="R117" s="179"/>
      <c r="S117" s="179" t="s">
        <v>179</v>
      </c>
      <c r="T117" s="180" t="s">
        <v>165</v>
      </c>
      <c r="U117" s="159">
        <v>0</v>
      </c>
      <c r="V117" s="159">
        <f>ROUND(E117*U117,2)</f>
        <v>0</v>
      </c>
      <c r="W117" s="159"/>
      <c r="X117" s="159" t="s">
        <v>374</v>
      </c>
      <c r="Y117" s="149"/>
      <c r="Z117" s="149"/>
      <c r="AA117" s="149"/>
      <c r="AB117" s="149"/>
      <c r="AC117" s="149"/>
      <c r="AD117" s="149"/>
      <c r="AE117" s="149"/>
      <c r="AF117" s="149"/>
      <c r="AG117" s="149" t="s">
        <v>375</v>
      </c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outlineLevel="1" x14ac:dyDescent="0.2">
      <c r="A118" s="174">
        <v>58</v>
      </c>
      <c r="B118" s="175" t="s">
        <v>944</v>
      </c>
      <c r="C118" s="183" t="s">
        <v>945</v>
      </c>
      <c r="D118" s="176" t="s">
        <v>749</v>
      </c>
      <c r="E118" s="177">
        <v>1</v>
      </c>
      <c r="F118" s="178"/>
      <c r="G118" s="179">
        <f>ROUND(E118*F118,2)</f>
        <v>0</v>
      </c>
      <c r="H118" s="178"/>
      <c r="I118" s="179">
        <f>ROUND(E118*H118,2)</f>
        <v>0</v>
      </c>
      <c r="J118" s="178"/>
      <c r="K118" s="179">
        <f>ROUND(E118*J118,2)</f>
        <v>0</v>
      </c>
      <c r="L118" s="179">
        <v>21</v>
      </c>
      <c r="M118" s="179">
        <f>G118*(1+L118/100)</f>
        <v>0</v>
      </c>
      <c r="N118" s="177">
        <v>0</v>
      </c>
      <c r="O118" s="177">
        <f>ROUND(E118*N118,2)</f>
        <v>0</v>
      </c>
      <c r="P118" s="177">
        <v>0</v>
      </c>
      <c r="Q118" s="177">
        <f>ROUND(E118*P118,2)</f>
        <v>0</v>
      </c>
      <c r="R118" s="179"/>
      <c r="S118" s="179" t="s">
        <v>179</v>
      </c>
      <c r="T118" s="180" t="s">
        <v>1006</v>
      </c>
      <c r="U118" s="159">
        <v>0.2</v>
      </c>
      <c r="V118" s="159">
        <f>ROUND(E118*U118,2)</f>
        <v>0.2</v>
      </c>
      <c r="W118" s="159"/>
      <c r="X118" s="159" t="s">
        <v>374</v>
      </c>
      <c r="Y118" s="149"/>
      <c r="Z118" s="149"/>
      <c r="AA118" s="149"/>
      <c r="AB118" s="149"/>
      <c r="AC118" s="149"/>
      <c r="AD118" s="149"/>
      <c r="AE118" s="149"/>
      <c r="AF118" s="149"/>
      <c r="AG118" s="149" t="s">
        <v>375</v>
      </c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x14ac:dyDescent="0.2">
      <c r="A119" s="161" t="s">
        <v>159</v>
      </c>
      <c r="B119" s="162" t="s">
        <v>115</v>
      </c>
      <c r="C119" s="182" t="s">
        <v>116</v>
      </c>
      <c r="D119" s="163"/>
      <c r="E119" s="164"/>
      <c r="F119" s="165"/>
      <c r="G119" s="165">
        <f>SUMIF(AG120:AG120,"&lt;&gt;NOR",G120:G120)</f>
        <v>0</v>
      </c>
      <c r="H119" s="165"/>
      <c r="I119" s="165">
        <f>SUM(I120:I120)</f>
        <v>0</v>
      </c>
      <c r="J119" s="165"/>
      <c r="K119" s="165">
        <f>SUM(K120:K120)</f>
        <v>0</v>
      </c>
      <c r="L119" s="165"/>
      <c r="M119" s="165">
        <f>SUM(M120:M120)</f>
        <v>0</v>
      </c>
      <c r="N119" s="164"/>
      <c r="O119" s="164">
        <f>SUM(O120:O120)</f>
        <v>0</v>
      </c>
      <c r="P119" s="164"/>
      <c r="Q119" s="164">
        <f>SUM(Q120:Q120)</f>
        <v>0</v>
      </c>
      <c r="R119" s="165"/>
      <c r="S119" s="165"/>
      <c r="T119" s="166"/>
      <c r="U119" s="160"/>
      <c r="V119" s="160">
        <f>SUM(V120:V120)</f>
        <v>0</v>
      </c>
      <c r="W119" s="160"/>
      <c r="X119" s="160"/>
      <c r="AG119" t="s">
        <v>160</v>
      </c>
    </row>
    <row r="120" spans="1:60" outlineLevel="1" x14ac:dyDescent="0.2">
      <c r="A120" s="174">
        <v>59</v>
      </c>
      <c r="B120" s="175" t="s">
        <v>950</v>
      </c>
      <c r="C120" s="183" t="s">
        <v>1007</v>
      </c>
      <c r="D120" s="176" t="s">
        <v>442</v>
      </c>
      <c r="E120" s="177">
        <v>50</v>
      </c>
      <c r="F120" s="178"/>
      <c r="G120" s="179">
        <f>ROUND(E120*F120,2)</f>
        <v>0</v>
      </c>
      <c r="H120" s="178"/>
      <c r="I120" s="179">
        <f>ROUND(E120*H120,2)</f>
        <v>0</v>
      </c>
      <c r="J120" s="178"/>
      <c r="K120" s="179">
        <f>ROUND(E120*J120,2)</f>
        <v>0</v>
      </c>
      <c r="L120" s="179">
        <v>21</v>
      </c>
      <c r="M120" s="179">
        <f>G120*(1+L120/100)</f>
        <v>0</v>
      </c>
      <c r="N120" s="177">
        <v>0</v>
      </c>
      <c r="O120" s="177">
        <f>ROUND(E120*N120,2)</f>
        <v>0</v>
      </c>
      <c r="P120" s="177">
        <v>0</v>
      </c>
      <c r="Q120" s="177">
        <f>ROUND(E120*P120,2)</f>
        <v>0</v>
      </c>
      <c r="R120" s="179"/>
      <c r="S120" s="179" t="s">
        <v>179</v>
      </c>
      <c r="T120" s="180" t="s">
        <v>165</v>
      </c>
      <c r="U120" s="159">
        <v>0</v>
      </c>
      <c r="V120" s="159">
        <f>ROUND(E120*U120,2)</f>
        <v>0</v>
      </c>
      <c r="W120" s="159"/>
      <c r="X120" s="159" t="s">
        <v>374</v>
      </c>
      <c r="Y120" s="149"/>
      <c r="Z120" s="149"/>
      <c r="AA120" s="149"/>
      <c r="AB120" s="149"/>
      <c r="AC120" s="149"/>
      <c r="AD120" s="149"/>
      <c r="AE120" s="149"/>
      <c r="AF120" s="149"/>
      <c r="AG120" s="149" t="s">
        <v>375</v>
      </c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x14ac:dyDescent="0.2">
      <c r="A121" s="161" t="s">
        <v>159</v>
      </c>
      <c r="B121" s="162" t="s">
        <v>124</v>
      </c>
      <c r="C121" s="182" t="s">
        <v>125</v>
      </c>
      <c r="D121" s="163"/>
      <c r="E121" s="164"/>
      <c r="F121" s="165"/>
      <c r="G121" s="165">
        <f>SUMIF(AG122:AG129,"&lt;&gt;NOR",G122:G129)</f>
        <v>0</v>
      </c>
      <c r="H121" s="165"/>
      <c r="I121" s="165">
        <f>SUM(I122:I129)</f>
        <v>0</v>
      </c>
      <c r="J121" s="165"/>
      <c r="K121" s="165">
        <f>SUM(K122:K129)</f>
        <v>0</v>
      </c>
      <c r="L121" s="165"/>
      <c r="M121" s="165">
        <f>SUM(M122:M129)</f>
        <v>0</v>
      </c>
      <c r="N121" s="164"/>
      <c r="O121" s="164">
        <f>SUM(O122:O129)</f>
        <v>0</v>
      </c>
      <c r="P121" s="164"/>
      <c r="Q121" s="164">
        <f>SUM(Q122:Q129)</f>
        <v>0</v>
      </c>
      <c r="R121" s="165"/>
      <c r="S121" s="165"/>
      <c r="T121" s="166"/>
      <c r="U121" s="160"/>
      <c r="V121" s="160">
        <f>SUM(V122:V129)</f>
        <v>13.47</v>
      </c>
      <c r="W121" s="160"/>
      <c r="X121" s="160"/>
      <c r="AG121" t="s">
        <v>160</v>
      </c>
    </row>
    <row r="122" spans="1:60" ht="22.5" outlineLevel="1" x14ac:dyDescent="0.2">
      <c r="A122" s="167">
        <v>60</v>
      </c>
      <c r="B122" s="168" t="s">
        <v>577</v>
      </c>
      <c r="C122" s="184" t="s">
        <v>578</v>
      </c>
      <c r="D122" s="169" t="s">
        <v>400</v>
      </c>
      <c r="E122" s="170">
        <v>39.6</v>
      </c>
      <c r="F122" s="171"/>
      <c r="G122" s="172">
        <f>ROUND(E122*F122,2)</f>
        <v>0</v>
      </c>
      <c r="H122" s="171"/>
      <c r="I122" s="172">
        <f>ROUND(E122*H122,2)</f>
        <v>0</v>
      </c>
      <c r="J122" s="171"/>
      <c r="K122" s="172">
        <f>ROUND(E122*J122,2)</f>
        <v>0</v>
      </c>
      <c r="L122" s="172">
        <v>21</v>
      </c>
      <c r="M122" s="172">
        <f>G122*(1+L122/100)</f>
        <v>0</v>
      </c>
      <c r="N122" s="170">
        <v>0</v>
      </c>
      <c r="O122" s="170">
        <f>ROUND(E122*N122,2)</f>
        <v>0</v>
      </c>
      <c r="P122" s="170">
        <v>0</v>
      </c>
      <c r="Q122" s="170">
        <f>ROUND(E122*P122,2)</f>
        <v>0</v>
      </c>
      <c r="R122" s="172" t="s">
        <v>579</v>
      </c>
      <c r="S122" s="172" t="s">
        <v>164</v>
      </c>
      <c r="T122" s="173" t="s">
        <v>164</v>
      </c>
      <c r="U122" s="159">
        <v>0.28000000000000003</v>
      </c>
      <c r="V122" s="159">
        <f>ROUND(E122*U122,2)</f>
        <v>11.09</v>
      </c>
      <c r="W122" s="159"/>
      <c r="X122" s="159" t="s">
        <v>234</v>
      </c>
      <c r="Y122" s="149"/>
      <c r="Z122" s="149"/>
      <c r="AA122" s="149"/>
      <c r="AB122" s="149"/>
      <c r="AC122" s="149"/>
      <c r="AD122" s="149"/>
      <c r="AE122" s="149"/>
      <c r="AF122" s="149"/>
      <c r="AG122" s="149" t="s">
        <v>235</v>
      </c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">
      <c r="A123" s="156"/>
      <c r="B123" s="157"/>
      <c r="C123" s="254" t="s">
        <v>580</v>
      </c>
      <c r="D123" s="255"/>
      <c r="E123" s="255"/>
      <c r="F123" s="255"/>
      <c r="G123" s="255"/>
      <c r="H123" s="159"/>
      <c r="I123" s="159"/>
      <c r="J123" s="159"/>
      <c r="K123" s="159"/>
      <c r="L123" s="159"/>
      <c r="M123" s="159"/>
      <c r="N123" s="158"/>
      <c r="O123" s="158"/>
      <c r="P123" s="158"/>
      <c r="Q123" s="158"/>
      <c r="R123" s="159"/>
      <c r="S123" s="159"/>
      <c r="T123" s="159"/>
      <c r="U123" s="159"/>
      <c r="V123" s="159"/>
      <c r="W123" s="159"/>
      <c r="X123" s="159"/>
      <c r="Y123" s="149"/>
      <c r="Z123" s="149"/>
      <c r="AA123" s="149"/>
      <c r="AB123" s="149"/>
      <c r="AC123" s="149"/>
      <c r="AD123" s="149"/>
      <c r="AE123" s="149"/>
      <c r="AF123" s="149"/>
      <c r="AG123" s="149" t="s">
        <v>237</v>
      </c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1" x14ac:dyDescent="0.2">
      <c r="A124" s="174">
        <v>61</v>
      </c>
      <c r="B124" s="175" t="s">
        <v>581</v>
      </c>
      <c r="C124" s="183" t="s">
        <v>582</v>
      </c>
      <c r="D124" s="176" t="s">
        <v>400</v>
      </c>
      <c r="E124" s="177">
        <v>39.6</v>
      </c>
      <c r="F124" s="178"/>
      <c r="G124" s="179">
        <f>ROUND(E124*F124,2)</f>
        <v>0</v>
      </c>
      <c r="H124" s="178"/>
      <c r="I124" s="179">
        <f>ROUND(E124*H124,2)</f>
        <v>0</v>
      </c>
      <c r="J124" s="178"/>
      <c r="K124" s="179">
        <f>ROUND(E124*J124,2)</f>
        <v>0</v>
      </c>
      <c r="L124" s="179">
        <v>21</v>
      </c>
      <c r="M124" s="179">
        <f>G124*(1+L124/100)</f>
        <v>0</v>
      </c>
      <c r="N124" s="177">
        <v>0</v>
      </c>
      <c r="O124" s="177">
        <f>ROUND(E124*N124,2)</f>
        <v>0</v>
      </c>
      <c r="P124" s="177">
        <v>0</v>
      </c>
      <c r="Q124" s="177">
        <f>ROUND(E124*P124,2)</f>
        <v>0</v>
      </c>
      <c r="R124" s="179" t="s">
        <v>583</v>
      </c>
      <c r="S124" s="179" t="s">
        <v>164</v>
      </c>
      <c r="T124" s="180" t="s">
        <v>164</v>
      </c>
      <c r="U124" s="159">
        <v>0.05</v>
      </c>
      <c r="V124" s="159">
        <f>ROUND(E124*U124,2)</f>
        <v>1.98</v>
      </c>
      <c r="W124" s="159"/>
      <c r="X124" s="159" t="s">
        <v>234</v>
      </c>
      <c r="Y124" s="149"/>
      <c r="Z124" s="149"/>
      <c r="AA124" s="149"/>
      <c r="AB124" s="149"/>
      <c r="AC124" s="149"/>
      <c r="AD124" s="149"/>
      <c r="AE124" s="149"/>
      <c r="AF124" s="149"/>
      <c r="AG124" s="149" t="s">
        <v>235</v>
      </c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outlineLevel="1" x14ac:dyDescent="0.2">
      <c r="A125" s="174">
        <v>62</v>
      </c>
      <c r="B125" s="175" t="s">
        <v>584</v>
      </c>
      <c r="C125" s="183" t="s">
        <v>585</v>
      </c>
      <c r="D125" s="176" t="s">
        <v>400</v>
      </c>
      <c r="E125" s="177">
        <v>39.6</v>
      </c>
      <c r="F125" s="178"/>
      <c r="G125" s="179">
        <f>ROUND(E125*F125,2)</f>
        <v>0</v>
      </c>
      <c r="H125" s="178"/>
      <c r="I125" s="179">
        <f>ROUND(E125*H125,2)</f>
        <v>0</v>
      </c>
      <c r="J125" s="178"/>
      <c r="K125" s="179">
        <f>ROUND(E125*J125,2)</f>
        <v>0</v>
      </c>
      <c r="L125" s="179">
        <v>21</v>
      </c>
      <c r="M125" s="179">
        <f>G125*(1+L125/100)</f>
        <v>0</v>
      </c>
      <c r="N125" s="177">
        <v>0</v>
      </c>
      <c r="O125" s="177">
        <f>ROUND(E125*N125,2)</f>
        <v>0</v>
      </c>
      <c r="P125" s="177">
        <v>0</v>
      </c>
      <c r="Q125" s="177">
        <f>ROUND(E125*P125,2)</f>
        <v>0</v>
      </c>
      <c r="R125" s="179" t="s">
        <v>583</v>
      </c>
      <c r="S125" s="179" t="s">
        <v>164</v>
      </c>
      <c r="T125" s="180" t="s">
        <v>164</v>
      </c>
      <c r="U125" s="159">
        <v>0</v>
      </c>
      <c r="V125" s="159">
        <f>ROUND(E125*U125,2)</f>
        <v>0</v>
      </c>
      <c r="W125" s="159"/>
      <c r="X125" s="159" t="s">
        <v>234</v>
      </c>
      <c r="Y125" s="149"/>
      <c r="Z125" s="149"/>
      <c r="AA125" s="149"/>
      <c r="AB125" s="149"/>
      <c r="AC125" s="149"/>
      <c r="AD125" s="149"/>
      <c r="AE125" s="149"/>
      <c r="AF125" s="149"/>
      <c r="AG125" s="149" t="s">
        <v>235</v>
      </c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outlineLevel="1" x14ac:dyDescent="0.2">
      <c r="A126" s="167">
        <v>63</v>
      </c>
      <c r="B126" s="168" t="s">
        <v>586</v>
      </c>
      <c r="C126" s="184" t="s">
        <v>587</v>
      </c>
      <c r="D126" s="169" t="s">
        <v>400</v>
      </c>
      <c r="E126" s="170">
        <v>39.6</v>
      </c>
      <c r="F126" s="171"/>
      <c r="G126" s="172">
        <f>ROUND(E126*F126,2)</f>
        <v>0</v>
      </c>
      <c r="H126" s="171"/>
      <c r="I126" s="172">
        <f>ROUND(E126*H126,2)</f>
        <v>0</v>
      </c>
      <c r="J126" s="171"/>
      <c r="K126" s="172">
        <f>ROUND(E126*J126,2)</f>
        <v>0</v>
      </c>
      <c r="L126" s="172">
        <v>21</v>
      </c>
      <c r="M126" s="172">
        <f>G126*(1+L126/100)</f>
        <v>0</v>
      </c>
      <c r="N126" s="170">
        <v>0</v>
      </c>
      <c r="O126" s="170">
        <f>ROUND(E126*N126,2)</f>
        <v>0</v>
      </c>
      <c r="P126" s="170">
        <v>0</v>
      </c>
      <c r="Q126" s="170">
        <f>ROUND(E126*P126,2)</f>
        <v>0</v>
      </c>
      <c r="R126" s="172" t="s">
        <v>583</v>
      </c>
      <c r="S126" s="172" t="s">
        <v>164</v>
      </c>
      <c r="T126" s="173" t="s">
        <v>164</v>
      </c>
      <c r="U126" s="159">
        <v>0.01</v>
      </c>
      <c r="V126" s="159">
        <f>ROUND(E126*U126,2)</f>
        <v>0.4</v>
      </c>
      <c r="W126" s="159"/>
      <c r="X126" s="159" t="s">
        <v>234</v>
      </c>
      <c r="Y126" s="149"/>
      <c r="Z126" s="149"/>
      <c r="AA126" s="149"/>
      <c r="AB126" s="149"/>
      <c r="AC126" s="149"/>
      <c r="AD126" s="149"/>
      <c r="AE126" s="149"/>
      <c r="AF126" s="149"/>
      <c r="AG126" s="149" t="s">
        <v>235</v>
      </c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outlineLevel="1" x14ac:dyDescent="0.2">
      <c r="A127" s="156"/>
      <c r="B127" s="157"/>
      <c r="C127" s="254" t="s">
        <v>588</v>
      </c>
      <c r="D127" s="255"/>
      <c r="E127" s="255"/>
      <c r="F127" s="255"/>
      <c r="G127" s="255"/>
      <c r="H127" s="159"/>
      <c r="I127" s="159"/>
      <c r="J127" s="159"/>
      <c r="K127" s="159"/>
      <c r="L127" s="159"/>
      <c r="M127" s="159"/>
      <c r="N127" s="158"/>
      <c r="O127" s="158"/>
      <c r="P127" s="158"/>
      <c r="Q127" s="158"/>
      <c r="R127" s="159"/>
      <c r="S127" s="159"/>
      <c r="T127" s="159"/>
      <c r="U127" s="159"/>
      <c r="V127" s="159"/>
      <c r="W127" s="159"/>
      <c r="X127" s="159"/>
      <c r="Y127" s="149"/>
      <c r="Z127" s="149"/>
      <c r="AA127" s="149"/>
      <c r="AB127" s="149"/>
      <c r="AC127" s="149"/>
      <c r="AD127" s="149"/>
      <c r="AE127" s="149"/>
      <c r="AF127" s="149"/>
      <c r="AG127" s="149" t="s">
        <v>237</v>
      </c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ht="33.75" outlineLevel="1" x14ac:dyDescent="0.2">
      <c r="A128" s="167">
        <v>64</v>
      </c>
      <c r="B128" s="168" t="s">
        <v>954</v>
      </c>
      <c r="C128" s="184" t="s">
        <v>955</v>
      </c>
      <c r="D128" s="169" t="s">
        <v>400</v>
      </c>
      <c r="E128" s="170">
        <v>39.6</v>
      </c>
      <c r="F128" s="171"/>
      <c r="G128" s="172">
        <f>ROUND(E128*F128,2)</f>
        <v>0</v>
      </c>
      <c r="H128" s="171"/>
      <c r="I128" s="172">
        <f>ROUND(E128*H128,2)</f>
        <v>0</v>
      </c>
      <c r="J128" s="171"/>
      <c r="K128" s="172">
        <f>ROUND(E128*J128,2)</f>
        <v>0</v>
      </c>
      <c r="L128" s="172">
        <v>21</v>
      </c>
      <c r="M128" s="172">
        <f>G128*(1+L128/100)</f>
        <v>0</v>
      </c>
      <c r="N128" s="170">
        <v>0</v>
      </c>
      <c r="O128" s="170">
        <f>ROUND(E128*N128,2)</f>
        <v>0</v>
      </c>
      <c r="P128" s="170">
        <v>0</v>
      </c>
      <c r="Q128" s="170">
        <f>ROUND(E128*P128,2)</f>
        <v>0</v>
      </c>
      <c r="R128" s="172" t="s">
        <v>579</v>
      </c>
      <c r="S128" s="172" t="s">
        <v>164</v>
      </c>
      <c r="T128" s="173" t="s">
        <v>164</v>
      </c>
      <c r="U128" s="159">
        <v>0</v>
      </c>
      <c r="V128" s="159">
        <f>ROUND(E128*U128,2)</f>
        <v>0</v>
      </c>
      <c r="W128" s="159"/>
      <c r="X128" s="159" t="s">
        <v>591</v>
      </c>
      <c r="Y128" s="149"/>
      <c r="Z128" s="149"/>
      <c r="AA128" s="149"/>
      <c r="AB128" s="149"/>
      <c r="AC128" s="149"/>
      <c r="AD128" s="149"/>
      <c r="AE128" s="149"/>
      <c r="AF128" s="149"/>
      <c r="AG128" s="149" t="s">
        <v>592</v>
      </c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outlineLevel="1" x14ac:dyDescent="0.2">
      <c r="A129" s="156"/>
      <c r="B129" s="157"/>
      <c r="C129" s="254" t="s">
        <v>580</v>
      </c>
      <c r="D129" s="255"/>
      <c r="E129" s="255"/>
      <c r="F129" s="255"/>
      <c r="G129" s="255"/>
      <c r="H129" s="159"/>
      <c r="I129" s="159"/>
      <c r="J129" s="159"/>
      <c r="K129" s="159"/>
      <c r="L129" s="159"/>
      <c r="M129" s="159"/>
      <c r="N129" s="158"/>
      <c r="O129" s="158"/>
      <c r="P129" s="158"/>
      <c r="Q129" s="158"/>
      <c r="R129" s="159"/>
      <c r="S129" s="159"/>
      <c r="T129" s="159"/>
      <c r="U129" s="159"/>
      <c r="V129" s="159"/>
      <c r="W129" s="159"/>
      <c r="X129" s="159"/>
      <c r="Y129" s="149"/>
      <c r="Z129" s="149"/>
      <c r="AA129" s="149"/>
      <c r="AB129" s="149"/>
      <c r="AC129" s="149"/>
      <c r="AD129" s="149"/>
      <c r="AE129" s="149"/>
      <c r="AF129" s="149"/>
      <c r="AG129" s="149" t="s">
        <v>237</v>
      </c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x14ac:dyDescent="0.2">
      <c r="A130" s="161" t="s">
        <v>159</v>
      </c>
      <c r="B130" s="162" t="s">
        <v>126</v>
      </c>
      <c r="C130" s="182" t="s">
        <v>127</v>
      </c>
      <c r="D130" s="163"/>
      <c r="E130" s="164"/>
      <c r="F130" s="165"/>
      <c r="G130" s="165">
        <f>SUMIF(AG131:AG132,"&lt;&gt;NOR",G131:G132)</f>
        <v>0</v>
      </c>
      <c r="H130" s="165"/>
      <c r="I130" s="165">
        <f>SUM(I131:I132)</f>
        <v>0</v>
      </c>
      <c r="J130" s="165"/>
      <c r="K130" s="165">
        <f>SUM(K131:K132)</f>
        <v>0</v>
      </c>
      <c r="L130" s="165"/>
      <c r="M130" s="165">
        <f>SUM(M131:M132)</f>
        <v>0</v>
      </c>
      <c r="N130" s="164"/>
      <c r="O130" s="164">
        <f>SUM(O131:O132)</f>
        <v>0</v>
      </c>
      <c r="P130" s="164"/>
      <c r="Q130" s="164">
        <f>SUM(Q131:Q132)</f>
        <v>0</v>
      </c>
      <c r="R130" s="165"/>
      <c r="S130" s="165"/>
      <c r="T130" s="166"/>
      <c r="U130" s="160"/>
      <c r="V130" s="160">
        <f>SUM(V131:V132)</f>
        <v>36.65</v>
      </c>
      <c r="W130" s="160"/>
      <c r="X130" s="160"/>
      <c r="AG130" t="s">
        <v>160</v>
      </c>
    </row>
    <row r="131" spans="1:60" ht="22.5" outlineLevel="1" x14ac:dyDescent="0.2">
      <c r="A131" s="167">
        <v>65</v>
      </c>
      <c r="B131" s="168" t="s">
        <v>799</v>
      </c>
      <c r="C131" s="184" t="s">
        <v>800</v>
      </c>
      <c r="D131" s="169" t="s">
        <v>400</v>
      </c>
      <c r="E131" s="170">
        <v>173.2945</v>
      </c>
      <c r="F131" s="171"/>
      <c r="G131" s="172">
        <f>ROUND(E131*F131,2)</f>
        <v>0</v>
      </c>
      <c r="H131" s="171"/>
      <c r="I131" s="172">
        <f>ROUND(E131*H131,2)</f>
        <v>0</v>
      </c>
      <c r="J131" s="171"/>
      <c r="K131" s="172">
        <f>ROUND(E131*J131,2)</f>
        <v>0</v>
      </c>
      <c r="L131" s="172">
        <v>21</v>
      </c>
      <c r="M131" s="172">
        <f>G131*(1+L131/100)</f>
        <v>0</v>
      </c>
      <c r="N131" s="170">
        <v>0</v>
      </c>
      <c r="O131" s="170">
        <f>ROUND(E131*N131,2)</f>
        <v>0</v>
      </c>
      <c r="P131" s="170">
        <v>0</v>
      </c>
      <c r="Q131" s="170">
        <f>ROUND(E131*P131,2)</f>
        <v>0</v>
      </c>
      <c r="R131" s="172" t="s">
        <v>408</v>
      </c>
      <c r="S131" s="172" t="s">
        <v>164</v>
      </c>
      <c r="T131" s="173" t="s">
        <v>164</v>
      </c>
      <c r="U131" s="159">
        <v>0.21149999999999999</v>
      </c>
      <c r="V131" s="159">
        <f>ROUND(E131*U131,2)</f>
        <v>36.65</v>
      </c>
      <c r="W131" s="159"/>
      <c r="X131" s="159" t="s">
        <v>595</v>
      </c>
      <c r="Y131" s="149"/>
      <c r="Z131" s="149"/>
      <c r="AA131" s="149"/>
      <c r="AB131" s="149"/>
      <c r="AC131" s="149"/>
      <c r="AD131" s="149"/>
      <c r="AE131" s="149"/>
      <c r="AF131" s="149"/>
      <c r="AG131" s="149" t="s">
        <v>596</v>
      </c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1" x14ac:dyDescent="0.2">
      <c r="A132" s="156"/>
      <c r="B132" s="157"/>
      <c r="C132" s="254" t="s">
        <v>801</v>
      </c>
      <c r="D132" s="255"/>
      <c r="E132" s="255"/>
      <c r="F132" s="255"/>
      <c r="G132" s="255"/>
      <c r="H132" s="159"/>
      <c r="I132" s="159"/>
      <c r="J132" s="159"/>
      <c r="K132" s="159"/>
      <c r="L132" s="159"/>
      <c r="M132" s="159"/>
      <c r="N132" s="158"/>
      <c r="O132" s="158"/>
      <c r="P132" s="158"/>
      <c r="Q132" s="158"/>
      <c r="R132" s="159"/>
      <c r="S132" s="159"/>
      <c r="T132" s="159"/>
      <c r="U132" s="159"/>
      <c r="V132" s="159"/>
      <c r="W132" s="159"/>
      <c r="X132" s="159"/>
      <c r="Y132" s="149"/>
      <c r="Z132" s="149"/>
      <c r="AA132" s="149"/>
      <c r="AB132" s="149"/>
      <c r="AC132" s="149"/>
      <c r="AD132" s="149"/>
      <c r="AE132" s="149"/>
      <c r="AF132" s="149"/>
      <c r="AG132" s="149" t="s">
        <v>237</v>
      </c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x14ac:dyDescent="0.2">
      <c r="A133" s="161" t="s">
        <v>159</v>
      </c>
      <c r="B133" s="162" t="s">
        <v>128</v>
      </c>
      <c r="C133" s="182" t="s">
        <v>129</v>
      </c>
      <c r="D133" s="163"/>
      <c r="E133" s="164"/>
      <c r="F133" s="165"/>
      <c r="G133" s="165">
        <f>SUMIF(AG134:AG135,"&lt;&gt;NOR",G134:G135)</f>
        <v>0</v>
      </c>
      <c r="H133" s="165"/>
      <c r="I133" s="165">
        <f>SUM(I134:I135)</f>
        <v>0</v>
      </c>
      <c r="J133" s="165"/>
      <c r="K133" s="165">
        <f>SUM(K134:K135)</f>
        <v>0</v>
      </c>
      <c r="L133" s="165"/>
      <c r="M133" s="165">
        <f>SUM(M134:M135)</f>
        <v>0</v>
      </c>
      <c r="N133" s="164"/>
      <c r="O133" s="164">
        <f>SUM(O134:O135)</f>
        <v>0</v>
      </c>
      <c r="P133" s="164"/>
      <c r="Q133" s="164">
        <f>SUM(Q134:Q135)</f>
        <v>0</v>
      </c>
      <c r="R133" s="165"/>
      <c r="S133" s="165"/>
      <c r="T133" s="166"/>
      <c r="U133" s="160"/>
      <c r="V133" s="160">
        <f>SUM(V134:V135)</f>
        <v>2.73</v>
      </c>
      <c r="W133" s="160"/>
      <c r="X133" s="160"/>
      <c r="AG133" t="s">
        <v>160</v>
      </c>
    </row>
    <row r="134" spans="1:60" outlineLevel="1" x14ac:dyDescent="0.2">
      <c r="A134" s="174">
        <v>66</v>
      </c>
      <c r="B134" s="175" t="s">
        <v>1008</v>
      </c>
      <c r="C134" s="183" t="s">
        <v>1009</v>
      </c>
      <c r="D134" s="176" t="s">
        <v>247</v>
      </c>
      <c r="E134" s="177">
        <v>44</v>
      </c>
      <c r="F134" s="178"/>
      <c r="G134" s="179">
        <f>ROUND(E134*F134,2)</f>
        <v>0</v>
      </c>
      <c r="H134" s="178"/>
      <c r="I134" s="179">
        <f>ROUND(E134*H134,2)</f>
        <v>0</v>
      </c>
      <c r="J134" s="178"/>
      <c r="K134" s="179">
        <f>ROUND(E134*J134,2)</f>
        <v>0</v>
      </c>
      <c r="L134" s="179">
        <v>21</v>
      </c>
      <c r="M134" s="179">
        <f>G134*(1+L134/100)</f>
        <v>0</v>
      </c>
      <c r="N134" s="177">
        <v>1.0000000000000001E-5</v>
      </c>
      <c r="O134" s="177">
        <f>ROUND(E134*N134,2)</f>
        <v>0</v>
      </c>
      <c r="P134" s="177">
        <v>0</v>
      </c>
      <c r="Q134" s="177">
        <f>ROUND(E134*P134,2)</f>
        <v>0</v>
      </c>
      <c r="R134" s="179" t="s">
        <v>958</v>
      </c>
      <c r="S134" s="179" t="s">
        <v>164</v>
      </c>
      <c r="T134" s="180" t="s">
        <v>164</v>
      </c>
      <c r="U134" s="159">
        <v>6.2E-2</v>
      </c>
      <c r="V134" s="159">
        <f>ROUND(E134*U134,2)</f>
        <v>2.73</v>
      </c>
      <c r="W134" s="159"/>
      <c r="X134" s="159" t="s">
        <v>234</v>
      </c>
      <c r="Y134" s="149"/>
      <c r="Z134" s="149"/>
      <c r="AA134" s="149"/>
      <c r="AB134" s="149"/>
      <c r="AC134" s="149"/>
      <c r="AD134" s="149"/>
      <c r="AE134" s="149"/>
      <c r="AF134" s="149"/>
      <c r="AG134" s="149" t="s">
        <v>235</v>
      </c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outlineLevel="1" x14ac:dyDescent="0.2">
      <c r="A135" s="167">
        <v>67</v>
      </c>
      <c r="B135" s="168" t="s">
        <v>961</v>
      </c>
      <c r="C135" s="184" t="s">
        <v>962</v>
      </c>
      <c r="D135" s="169" t="s">
        <v>381</v>
      </c>
      <c r="E135" s="170">
        <v>1</v>
      </c>
      <c r="F135" s="171"/>
      <c r="G135" s="172">
        <f>ROUND(E135*F135,2)</f>
        <v>0</v>
      </c>
      <c r="H135" s="171"/>
      <c r="I135" s="172">
        <f>ROUND(E135*H135,2)</f>
        <v>0</v>
      </c>
      <c r="J135" s="171"/>
      <c r="K135" s="172">
        <f>ROUND(E135*J135,2)</f>
        <v>0</v>
      </c>
      <c r="L135" s="172">
        <v>21</v>
      </c>
      <c r="M135" s="172">
        <f>G135*(1+L135/100)</f>
        <v>0</v>
      </c>
      <c r="N135" s="170">
        <v>0</v>
      </c>
      <c r="O135" s="170">
        <f>ROUND(E135*N135,2)</f>
        <v>0</v>
      </c>
      <c r="P135" s="170">
        <v>0</v>
      </c>
      <c r="Q135" s="170">
        <f>ROUND(E135*P135,2)</f>
        <v>0</v>
      </c>
      <c r="R135" s="172"/>
      <c r="S135" s="172" t="s">
        <v>179</v>
      </c>
      <c r="T135" s="173" t="s">
        <v>165</v>
      </c>
      <c r="U135" s="159">
        <v>0</v>
      </c>
      <c r="V135" s="159">
        <f>ROUND(E135*U135,2)</f>
        <v>0</v>
      </c>
      <c r="W135" s="159"/>
      <c r="X135" s="159" t="s">
        <v>374</v>
      </c>
      <c r="Y135" s="149"/>
      <c r="Z135" s="149"/>
      <c r="AA135" s="149"/>
      <c r="AB135" s="149"/>
      <c r="AC135" s="149"/>
      <c r="AD135" s="149"/>
      <c r="AE135" s="149"/>
      <c r="AF135" s="149"/>
      <c r="AG135" s="149" t="s">
        <v>375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x14ac:dyDescent="0.2">
      <c r="A136" s="3"/>
      <c r="B136" s="4"/>
      <c r="C136" s="185"/>
      <c r="D136" s="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AE136">
        <v>15</v>
      </c>
      <c r="AF136">
        <v>21</v>
      </c>
      <c r="AG136" t="s">
        <v>146</v>
      </c>
    </row>
    <row r="137" spans="1:60" x14ac:dyDescent="0.2">
      <c r="A137" s="152"/>
      <c r="B137" s="153" t="s">
        <v>29</v>
      </c>
      <c r="C137" s="186"/>
      <c r="D137" s="154"/>
      <c r="E137" s="155"/>
      <c r="F137" s="155"/>
      <c r="G137" s="181">
        <f>G8+G75+G79+G82+G113+G119+G121+G130+G133</f>
        <v>0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AE137">
        <f>SUMIF(L7:L135,AE136,G7:G135)</f>
        <v>0</v>
      </c>
      <c r="AF137">
        <f>SUMIF(L7:L135,AF136,G7:G135)</f>
        <v>0</v>
      </c>
      <c r="AG137" t="s">
        <v>227</v>
      </c>
    </row>
    <row r="138" spans="1:60" x14ac:dyDescent="0.2">
      <c r="C138" s="187"/>
      <c r="D138" s="10"/>
      <c r="AG138" t="s">
        <v>228</v>
      </c>
    </row>
    <row r="139" spans="1:60" x14ac:dyDescent="0.2">
      <c r="D139" s="10"/>
    </row>
    <row r="140" spans="1:60" x14ac:dyDescent="0.2">
      <c r="D140" s="10"/>
    </row>
    <row r="141" spans="1:60" x14ac:dyDescent="0.2">
      <c r="D141" s="10"/>
    </row>
    <row r="142" spans="1:60" x14ac:dyDescent="0.2">
      <c r="D142" s="10"/>
    </row>
    <row r="143" spans="1:60" x14ac:dyDescent="0.2">
      <c r="D143" s="10"/>
    </row>
    <row r="144" spans="1:60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E14A" sheet="1"/>
  <mergeCells count="37">
    <mergeCell ref="C14:G14"/>
    <mergeCell ref="A1:G1"/>
    <mergeCell ref="C2:G2"/>
    <mergeCell ref="C3:G3"/>
    <mergeCell ref="C4:G4"/>
    <mergeCell ref="C12:G12"/>
    <mergeCell ref="C46:G46"/>
    <mergeCell ref="C16:G16"/>
    <mergeCell ref="C18:G18"/>
    <mergeCell ref="C20:G20"/>
    <mergeCell ref="C22:G22"/>
    <mergeCell ref="C25:G25"/>
    <mergeCell ref="C28:G28"/>
    <mergeCell ref="C31:G31"/>
    <mergeCell ref="C34:G34"/>
    <mergeCell ref="C37:G37"/>
    <mergeCell ref="C40:G40"/>
    <mergeCell ref="C43:G43"/>
    <mergeCell ref="C92:G92"/>
    <mergeCell ref="C49:G49"/>
    <mergeCell ref="C52:G52"/>
    <mergeCell ref="C54:G54"/>
    <mergeCell ref="C56:G56"/>
    <mergeCell ref="C59:G59"/>
    <mergeCell ref="C64:G64"/>
    <mergeCell ref="C69:G69"/>
    <mergeCell ref="C77:G77"/>
    <mergeCell ref="C81:G81"/>
    <mergeCell ref="C85:G85"/>
    <mergeCell ref="C87:G87"/>
    <mergeCell ref="C132:G132"/>
    <mergeCell ref="C94:G94"/>
    <mergeCell ref="C96:G96"/>
    <mergeCell ref="C98:G98"/>
    <mergeCell ref="C123:G123"/>
    <mergeCell ref="C127:G127"/>
    <mergeCell ref="C129:G129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63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7" t="s">
        <v>229</v>
      </c>
      <c r="B1" s="247"/>
      <c r="C1" s="247"/>
      <c r="D1" s="247"/>
      <c r="E1" s="247"/>
      <c r="F1" s="247"/>
      <c r="G1" s="247"/>
      <c r="AG1" t="s">
        <v>133</v>
      </c>
    </row>
    <row r="2" spans="1:60" ht="24.95" customHeight="1" x14ac:dyDescent="0.2">
      <c r="A2" s="141" t="s">
        <v>7</v>
      </c>
      <c r="B2" s="49" t="s">
        <v>43</v>
      </c>
      <c r="C2" s="248" t="s">
        <v>44</v>
      </c>
      <c r="D2" s="249"/>
      <c r="E2" s="249"/>
      <c r="F2" s="249"/>
      <c r="G2" s="250"/>
      <c r="AG2" t="s">
        <v>134</v>
      </c>
    </row>
    <row r="3" spans="1:60" ht="24.95" customHeight="1" x14ac:dyDescent="0.2">
      <c r="A3" s="141" t="s">
        <v>8</v>
      </c>
      <c r="B3" s="49" t="s">
        <v>60</v>
      </c>
      <c r="C3" s="248" t="s">
        <v>61</v>
      </c>
      <c r="D3" s="249"/>
      <c r="E3" s="249"/>
      <c r="F3" s="249"/>
      <c r="G3" s="250"/>
      <c r="AC3" s="123" t="s">
        <v>134</v>
      </c>
      <c r="AG3" t="s">
        <v>136</v>
      </c>
    </row>
    <row r="4" spans="1:60" ht="24.95" customHeight="1" x14ac:dyDescent="0.2">
      <c r="A4" s="142" t="s">
        <v>9</v>
      </c>
      <c r="B4" s="143" t="s">
        <v>66</v>
      </c>
      <c r="C4" s="251" t="s">
        <v>67</v>
      </c>
      <c r="D4" s="252"/>
      <c r="E4" s="252"/>
      <c r="F4" s="252"/>
      <c r="G4" s="253"/>
      <c r="AG4" t="s">
        <v>137</v>
      </c>
    </row>
    <row r="5" spans="1:60" x14ac:dyDescent="0.2">
      <c r="D5" s="10"/>
    </row>
    <row r="6" spans="1:60" ht="38.25" x14ac:dyDescent="0.2">
      <c r="A6" s="145" t="s">
        <v>138</v>
      </c>
      <c r="B6" s="147" t="s">
        <v>139</v>
      </c>
      <c r="C6" s="147" t="s">
        <v>140</v>
      </c>
      <c r="D6" s="146" t="s">
        <v>141</v>
      </c>
      <c r="E6" s="145" t="s">
        <v>142</v>
      </c>
      <c r="F6" s="144" t="s">
        <v>143</v>
      </c>
      <c r="G6" s="145" t="s">
        <v>29</v>
      </c>
      <c r="H6" s="148" t="s">
        <v>30</v>
      </c>
      <c r="I6" s="148" t="s">
        <v>144</v>
      </c>
      <c r="J6" s="148" t="s">
        <v>31</v>
      </c>
      <c r="K6" s="148" t="s">
        <v>145</v>
      </c>
      <c r="L6" s="148" t="s">
        <v>146</v>
      </c>
      <c r="M6" s="148" t="s">
        <v>147</v>
      </c>
      <c r="N6" s="148" t="s">
        <v>148</v>
      </c>
      <c r="O6" s="148" t="s">
        <v>149</v>
      </c>
      <c r="P6" s="148" t="s">
        <v>150</v>
      </c>
      <c r="Q6" s="148" t="s">
        <v>151</v>
      </c>
      <c r="R6" s="148" t="s">
        <v>152</v>
      </c>
      <c r="S6" s="148" t="s">
        <v>153</v>
      </c>
      <c r="T6" s="148" t="s">
        <v>154</v>
      </c>
      <c r="U6" s="148" t="s">
        <v>155</v>
      </c>
      <c r="V6" s="148" t="s">
        <v>156</v>
      </c>
      <c r="W6" s="148" t="s">
        <v>157</v>
      </c>
      <c r="X6" s="148" t="s">
        <v>158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1" t="s">
        <v>159</v>
      </c>
      <c r="B8" s="162" t="s">
        <v>99</v>
      </c>
      <c r="C8" s="182" t="s">
        <v>100</v>
      </c>
      <c r="D8" s="163"/>
      <c r="E8" s="164"/>
      <c r="F8" s="165"/>
      <c r="G8" s="165">
        <f>SUMIF(AG9:AG74,"&lt;&gt;NOR",G9:G74)</f>
        <v>0</v>
      </c>
      <c r="H8" s="165"/>
      <c r="I8" s="165">
        <f>SUM(I9:I74)</f>
        <v>0</v>
      </c>
      <c r="J8" s="165"/>
      <c r="K8" s="165">
        <f>SUM(K9:K74)</f>
        <v>0</v>
      </c>
      <c r="L8" s="165"/>
      <c r="M8" s="165">
        <f>SUM(M9:M74)</f>
        <v>0</v>
      </c>
      <c r="N8" s="164"/>
      <c r="O8" s="164">
        <f>SUM(O9:O74)</f>
        <v>120.71</v>
      </c>
      <c r="P8" s="164"/>
      <c r="Q8" s="164">
        <f>SUM(Q9:Q74)</f>
        <v>34.32</v>
      </c>
      <c r="R8" s="165"/>
      <c r="S8" s="165"/>
      <c r="T8" s="166"/>
      <c r="U8" s="160"/>
      <c r="V8" s="160">
        <f>SUM(V9:V74)</f>
        <v>197.38999999999996</v>
      </c>
      <c r="W8" s="160"/>
      <c r="X8" s="160"/>
      <c r="AG8" t="s">
        <v>160</v>
      </c>
    </row>
    <row r="9" spans="1:60" ht="22.5" outlineLevel="1" x14ac:dyDescent="0.2">
      <c r="A9" s="174">
        <v>1</v>
      </c>
      <c r="B9" s="175" t="s">
        <v>238</v>
      </c>
      <c r="C9" s="183" t="s">
        <v>239</v>
      </c>
      <c r="D9" s="176" t="s">
        <v>232</v>
      </c>
      <c r="E9" s="177">
        <v>39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7">
        <v>0</v>
      </c>
      <c r="O9" s="177">
        <f>ROUND(E9*N9,2)</f>
        <v>0</v>
      </c>
      <c r="P9" s="177">
        <v>0.66</v>
      </c>
      <c r="Q9" s="177">
        <f>ROUND(E9*P9,2)</f>
        <v>25.74</v>
      </c>
      <c r="R9" s="179" t="s">
        <v>233</v>
      </c>
      <c r="S9" s="179" t="s">
        <v>164</v>
      </c>
      <c r="T9" s="180" t="s">
        <v>164</v>
      </c>
      <c r="U9" s="159">
        <v>0.1</v>
      </c>
      <c r="V9" s="159">
        <f>ROUND(E9*U9,2)</f>
        <v>3.9</v>
      </c>
      <c r="W9" s="159"/>
      <c r="X9" s="159" t="s">
        <v>234</v>
      </c>
      <c r="Y9" s="149"/>
      <c r="Z9" s="149"/>
      <c r="AA9" s="149"/>
      <c r="AB9" s="149"/>
      <c r="AC9" s="149"/>
      <c r="AD9" s="149"/>
      <c r="AE9" s="149"/>
      <c r="AF9" s="149"/>
      <c r="AG9" s="149" t="s">
        <v>235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22.5" outlineLevel="1" x14ac:dyDescent="0.2">
      <c r="A10" s="174">
        <v>2</v>
      </c>
      <c r="B10" s="175" t="s">
        <v>802</v>
      </c>
      <c r="C10" s="183" t="s">
        <v>803</v>
      </c>
      <c r="D10" s="176" t="s">
        <v>232</v>
      </c>
      <c r="E10" s="177">
        <v>39</v>
      </c>
      <c r="F10" s="178"/>
      <c r="G10" s="179">
        <f>ROUND(E10*F10,2)</f>
        <v>0</v>
      </c>
      <c r="H10" s="178"/>
      <c r="I10" s="179">
        <f>ROUND(E10*H10,2)</f>
        <v>0</v>
      </c>
      <c r="J10" s="178"/>
      <c r="K10" s="179">
        <f>ROUND(E10*J10,2)</f>
        <v>0</v>
      </c>
      <c r="L10" s="179">
        <v>21</v>
      </c>
      <c r="M10" s="179">
        <f>G10*(1+L10/100)</f>
        <v>0</v>
      </c>
      <c r="N10" s="177">
        <v>0</v>
      </c>
      <c r="O10" s="177">
        <f>ROUND(E10*N10,2)</f>
        <v>0</v>
      </c>
      <c r="P10" s="177">
        <v>0.22</v>
      </c>
      <c r="Q10" s="177">
        <f>ROUND(E10*P10,2)</f>
        <v>8.58</v>
      </c>
      <c r="R10" s="179" t="s">
        <v>233</v>
      </c>
      <c r="S10" s="179" t="s">
        <v>164</v>
      </c>
      <c r="T10" s="180" t="s">
        <v>164</v>
      </c>
      <c r="U10" s="159">
        <v>0.375</v>
      </c>
      <c r="V10" s="159">
        <f>ROUND(E10*U10,2)</f>
        <v>14.63</v>
      </c>
      <c r="W10" s="159"/>
      <c r="X10" s="159" t="s">
        <v>234</v>
      </c>
      <c r="Y10" s="149"/>
      <c r="Z10" s="149"/>
      <c r="AA10" s="149"/>
      <c r="AB10" s="149"/>
      <c r="AC10" s="149"/>
      <c r="AD10" s="149"/>
      <c r="AE10" s="149"/>
      <c r="AF10" s="149"/>
      <c r="AG10" s="149" t="s">
        <v>235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ht="22.5" outlineLevel="1" x14ac:dyDescent="0.2">
      <c r="A11" s="167">
        <v>3</v>
      </c>
      <c r="B11" s="168" t="s">
        <v>265</v>
      </c>
      <c r="C11" s="184" t="s">
        <v>266</v>
      </c>
      <c r="D11" s="169" t="s">
        <v>247</v>
      </c>
      <c r="E11" s="170">
        <v>5</v>
      </c>
      <c r="F11" s="171"/>
      <c r="G11" s="172">
        <f>ROUND(E11*F11,2)</f>
        <v>0</v>
      </c>
      <c r="H11" s="171"/>
      <c r="I11" s="172">
        <f>ROUND(E11*H11,2)</f>
        <v>0</v>
      </c>
      <c r="J11" s="171"/>
      <c r="K11" s="172">
        <f>ROUND(E11*J11,2)</f>
        <v>0</v>
      </c>
      <c r="L11" s="172">
        <v>21</v>
      </c>
      <c r="M11" s="172">
        <f>G11*(1+L11/100)</f>
        <v>0</v>
      </c>
      <c r="N11" s="170">
        <v>1.0699999999999999E-2</v>
      </c>
      <c r="O11" s="170">
        <f>ROUND(E11*N11,2)</f>
        <v>0.05</v>
      </c>
      <c r="P11" s="170">
        <v>0</v>
      </c>
      <c r="Q11" s="170">
        <f>ROUND(E11*P11,2)</f>
        <v>0</v>
      </c>
      <c r="R11" s="172" t="s">
        <v>248</v>
      </c>
      <c r="S11" s="172" t="s">
        <v>164</v>
      </c>
      <c r="T11" s="173" t="s">
        <v>164</v>
      </c>
      <c r="U11" s="159">
        <v>0.91</v>
      </c>
      <c r="V11" s="159">
        <f>ROUND(E11*U11,2)</f>
        <v>4.55</v>
      </c>
      <c r="W11" s="159"/>
      <c r="X11" s="159" t="s">
        <v>234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235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ht="22.5" outlineLevel="1" x14ac:dyDescent="0.2">
      <c r="A12" s="156"/>
      <c r="B12" s="157"/>
      <c r="C12" s="254" t="s">
        <v>267</v>
      </c>
      <c r="D12" s="255"/>
      <c r="E12" s="255"/>
      <c r="F12" s="255"/>
      <c r="G12" s="255"/>
      <c r="H12" s="159"/>
      <c r="I12" s="159"/>
      <c r="J12" s="159"/>
      <c r="K12" s="159"/>
      <c r="L12" s="159"/>
      <c r="M12" s="159"/>
      <c r="N12" s="158"/>
      <c r="O12" s="158"/>
      <c r="P12" s="158"/>
      <c r="Q12" s="158"/>
      <c r="R12" s="159"/>
      <c r="S12" s="159"/>
      <c r="T12" s="159"/>
      <c r="U12" s="159"/>
      <c r="V12" s="159"/>
      <c r="W12" s="159"/>
      <c r="X12" s="159"/>
      <c r="Y12" s="149"/>
      <c r="Z12" s="149"/>
      <c r="AA12" s="149"/>
      <c r="AB12" s="149"/>
      <c r="AC12" s="149"/>
      <c r="AD12" s="149"/>
      <c r="AE12" s="149"/>
      <c r="AF12" s="149"/>
      <c r="AG12" s="149" t="s">
        <v>237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90" t="str">
        <f>C12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67">
        <v>4</v>
      </c>
      <c r="B13" s="168" t="s">
        <v>272</v>
      </c>
      <c r="C13" s="184" t="s">
        <v>273</v>
      </c>
      <c r="D13" s="169" t="s">
        <v>247</v>
      </c>
      <c r="E13" s="170">
        <v>5</v>
      </c>
      <c r="F13" s="171"/>
      <c r="G13" s="172">
        <f>ROUND(E13*F13,2)</f>
        <v>0</v>
      </c>
      <c r="H13" s="171"/>
      <c r="I13" s="172">
        <f>ROUND(E13*H13,2)</f>
        <v>0</v>
      </c>
      <c r="J13" s="171"/>
      <c r="K13" s="172">
        <f>ROUND(E13*J13,2)</f>
        <v>0</v>
      </c>
      <c r="L13" s="172">
        <v>21</v>
      </c>
      <c r="M13" s="172">
        <f>G13*(1+L13/100)</f>
        <v>0</v>
      </c>
      <c r="N13" s="170">
        <v>2.478E-2</v>
      </c>
      <c r="O13" s="170">
        <f>ROUND(E13*N13,2)</f>
        <v>0.12</v>
      </c>
      <c r="P13" s="170">
        <v>0</v>
      </c>
      <c r="Q13" s="170">
        <f>ROUND(E13*P13,2)</f>
        <v>0</v>
      </c>
      <c r="R13" s="172" t="s">
        <v>248</v>
      </c>
      <c r="S13" s="172" t="s">
        <v>164</v>
      </c>
      <c r="T13" s="173" t="s">
        <v>164</v>
      </c>
      <c r="U13" s="159">
        <v>0.55000000000000004</v>
      </c>
      <c r="V13" s="159">
        <f>ROUND(E13*U13,2)</f>
        <v>2.75</v>
      </c>
      <c r="W13" s="159"/>
      <c r="X13" s="159" t="s">
        <v>234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235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22.5" outlineLevel="1" x14ac:dyDescent="0.2">
      <c r="A14" s="156"/>
      <c r="B14" s="157"/>
      <c r="C14" s="254" t="s">
        <v>267</v>
      </c>
      <c r="D14" s="255"/>
      <c r="E14" s="255"/>
      <c r="F14" s="255"/>
      <c r="G14" s="255"/>
      <c r="H14" s="159"/>
      <c r="I14" s="159"/>
      <c r="J14" s="159"/>
      <c r="K14" s="159"/>
      <c r="L14" s="159"/>
      <c r="M14" s="159"/>
      <c r="N14" s="158"/>
      <c r="O14" s="158"/>
      <c r="P14" s="158"/>
      <c r="Q14" s="158"/>
      <c r="R14" s="159"/>
      <c r="S14" s="159"/>
      <c r="T14" s="159"/>
      <c r="U14" s="159"/>
      <c r="V14" s="159"/>
      <c r="W14" s="159"/>
      <c r="X14" s="159"/>
      <c r="Y14" s="149"/>
      <c r="Z14" s="149"/>
      <c r="AA14" s="149"/>
      <c r="AB14" s="149"/>
      <c r="AC14" s="149"/>
      <c r="AD14" s="149"/>
      <c r="AE14" s="149"/>
      <c r="AF14" s="149"/>
      <c r="AG14" s="149" t="s">
        <v>237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90" t="str">
        <f>C14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67">
        <v>5</v>
      </c>
      <c r="B15" s="168" t="s">
        <v>274</v>
      </c>
      <c r="C15" s="184" t="s">
        <v>275</v>
      </c>
      <c r="D15" s="169" t="s">
        <v>276</v>
      </c>
      <c r="E15" s="170">
        <v>15</v>
      </c>
      <c r="F15" s="171"/>
      <c r="G15" s="172">
        <f>ROUND(E15*F15,2)</f>
        <v>0</v>
      </c>
      <c r="H15" s="171"/>
      <c r="I15" s="172">
        <f>ROUND(E15*H15,2)</f>
        <v>0</v>
      </c>
      <c r="J15" s="171"/>
      <c r="K15" s="172">
        <f>ROUND(E15*J15,2)</f>
        <v>0</v>
      </c>
      <c r="L15" s="172">
        <v>21</v>
      </c>
      <c r="M15" s="172">
        <f>G15*(1+L15/100)</f>
        <v>0</v>
      </c>
      <c r="N15" s="170">
        <v>0</v>
      </c>
      <c r="O15" s="170">
        <f>ROUND(E15*N15,2)</f>
        <v>0</v>
      </c>
      <c r="P15" s="170">
        <v>0</v>
      </c>
      <c r="Q15" s="170">
        <f>ROUND(E15*P15,2)</f>
        <v>0</v>
      </c>
      <c r="R15" s="172" t="s">
        <v>248</v>
      </c>
      <c r="S15" s="172" t="s">
        <v>164</v>
      </c>
      <c r="T15" s="173" t="s">
        <v>164</v>
      </c>
      <c r="U15" s="159">
        <v>1.55</v>
      </c>
      <c r="V15" s="159">
        <f>ROUND(E15*U15,2)</f>
        <v>23.25</v>
      </c>
      <c r="W15" s="159"/>
      <c r="X15" s="159" t="s">
        <v>234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235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254" t="s">
        <v>277</v>
      </c>
      <c r="D16" s="255"/>
      <c r="E16" s="255"/>
      <c r="F16" s="255"/>
      <c r="G16" s="255"/>
      <c r="H16" s="159"/>
      <c r="I16" s="159"/>
      <c r="J16" s="159"/>
      <c r="K16" s="159"/>
      <c r="L16" s="159"/>
      <c r="M16" s="159"/>
      <c r="N16" s="158"/>
      <c r="O16" s="158"/>
      <c r="P16" s="158"/>
      <c r="Q16" s="158"/>
      <c r="R16" s="159"/>
      <c r="S16" s="159"/>
      <c r="T16" s="159"/>
      <c r="U16" s="159"/>
      <c r="V16" s="159"/>
      <c r="W16" s="159"/>
      <c r="X16" s="159"/>
      <c r="Y16" s="149"/>
      <c r="Z16" s="149"/>
      <c r="AA16" s="149"/>
      <c r="AB16" s="149"/>
      <c r="AC16" s="149"/>
      <c r="AD16" s="149"/>
      <c r="AE16" s="149"/>
      <c r="AF16" s="149"/>
      <c r="AG16" s="149" t="s">
        <v>237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90" t="str">
        <f>C16</f>
        <v>příplatek k cenám vykopávek za ztížení vykopávky v blízkosti podzemního vedení nebo výbušnin v horninách jakékoliv třídy,</v>
      </c>
      <c r="BB16" s="149"/>
      <c r="BC16" s="149"/>
      <c r="BD16" s="149"/>
      <c r="BE16" s="149"/>
      <c r="BF16" s="149"/>
      <c r="BG16" s="149"/>
      <c r="BH16" s="149"/>
    </row>
    <row r="17" spans="1:60" ht="22.5" outlineLevel="1" x14ac:dyDescent="0.2">
      <c r="A17" s="167">
        <v>6</v>
      </c>
      <c r="B17" s="168" t="s">
        <v>279</v>
      </c>
      <c r="C17" s="184" t="s">
        <v>280</v>
      </c>
      <c r="D17" s="169" t="s">
        <v>276</v>
      </c>
      <c r="E17" s="170">
        <v>0.1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21</v>
      </c>
      <c r="M17" s="172">
        <f>G17*(1+L17/100)</f>
        <v>0</v>
      </c>
      <c r="N17" s="170">
        <v>0</v>
      </c>
      <c r="O17" s="170">
        <f>ROUND(E17*N17,2)</f>
        <v>0</v>
      </c>
      <c r="P17" s="170">
        <v>0</v>
      </c>
      <c r="Q17" s="170">
        <f>ROUND(E17*P17,2)</f>
        <v>0</v>
      </c>
      <c r="R17" s="172" t="s">
        <v>248</v>
      </c>
      <c r="S17" s="172" t="s">
        <v>164</v>
      </c>
      <c r="T17" s="173" t="s">
        <v>164</v>
      </c>
      <c r="U17" s="159">
        <v>16.54</v>
      </c>
      <c r="V17" s="159">
        <f>ROUND(E17*U17,2)</f>
        <v>1.65</v>
      </c>
      <c r="W17" s="159"/>
      <c r="X17" s="159" t="s">
        <v>234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235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ht="22.5" outlineLevel="1" x14ac:dyDescent="0.2">
      <c r="A18" s="156"/>
      <c r="B18" s="157"/>
      <c r="C18" s="254" t="s">
        <v>281</v>
      </c>
      <c r="D18" s="255"/>
      <c r="E18" s="255"/>
      <c r="F18" s="255"/>
      <c r="G18" s="255"/>
      <c r="H18" s="159"/>
      <c r="I18" s="159"/>
      <c r="J18" s="159"/>
      <c r="K18" s="159"/>
      <c r="L18" s="159"/>
      <c r="M18" s="159"/>
      <c r="N18" s="158"/>
      <c r="O18" s="158"/>
      <c r="P18" s="158"/>
      <c r="Q18" s="158"/>
      <c r="R18" s="159"/>
      <c r="S18" s="159"/>
      <c r="T18" s="159"/>
      <c r="U18" s="159"/>
      <c r="V18" s="159"/>
      <c r="W18" s="159"/>
      <c r="X18" s="159"/>
      <c r="Y18" s="149"/>
      <c r="Z18" s="149"/>
      <c r="AA18" s="149"/>
      <c r="AB18" s="149"/>
      <c r="AC18" s="149"/>
      <c r="AD18" s="149"/>
      <c r="AE18" s="149"/>
      <c r="AF18" s="149"/>
      <c r="AG18" s="149" t="s">
        <v>237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90" t="str">
        <f>C18</f>
        <v>korytech vodotečí, melioračních kanálech s přemístěním suti na hromady na vzdálenost do 20 m nebo s naložením na dopravní prostředek,</v>
      </c>
      <c r="BB18" s="149"/>
      <c r="BC18" s="149"/>
      <c r="BD18" s="149"/>
      <c r="BE18" s="149"/>
      <c r="BF18" s="149"/>
      <c r="BG18" s="149"/>
      <c r="BH18" s="149"/>
    </row>
    <row r="19" spans="1:60" ht="22.5" outlineLevel="1" x14ac:dyDescent="0.2">
      <c r="A19" s="167">
        <v>7</v>
      </c>
      <c r="B19" s="168" t="s">
        <v>282</v>
      </c>
      <c r="C19" s="184" t="s">
        <v>283</v>
      </c>
      <c r="D19" s="169" t="s">
        <v>276</v>
      </c>
      <c r="E19" s="170">
        <v>0.4</v>
      </c>
      <c r="F19" s="171"/>
      <c r="G19" s="172">
        <f>ROUND(E19*F19,2)</f>
        <v>0</v>
      </c>
      <c r="H19" s="171"/>
      <c r="I19" s="172">
        <f>ROUND(E19*H19,2)</f>
        <v>0</v>
      </c>
      <c r="J19" s="171"/>
      <c r="K19" s="172">
        <f>ROUND(E19*J19,2)</f>
        <v>0</v>
      </c>
      <c r="L19" s="172">
        <v>21</v>
      </c>
      <c r="M19" s="172">
        <f>G19*(1+L19/100)</f>
        <v>0</v>
      </c>
      <c r="N19" s="170">
        <v>0</v>
      </c>
      <c r="O19" s="170">
        <f>ROUND(E19*N19,2)</f>
        <v>0</v>
      </c>
      <c r="P19" s="170">
        <v>0</v>
      </c>
      <c r="Q19" s="170">
        <f>ROUND(E19*P19,2)</f>
        <v>0</v>
      </c>
      <c r="R19" s="172" t="s">
        <v>248</v>
      </c>
      <c r="S19" s="172" t="s">
        <v>164</v>
      </c>
      <c r="T19" s="173" t="s">
        <v>164</v>
      </c>
      <c r="U19" s="159">
        <v>0.77</v>
      </c>
      <c r="V19" s="159">
        <f>ROUND(E19*U19,2)</f>
        <v>0.31</v>
      </c>
      <c r="W19" s="159"/>
      <c r="X19" s="159" t="s">
        <v>234</v>
      </c>
      <c r="Y19" s="149"/>
      <c r="Z19" s="149"/>
      <c r="AA19" s="149"/>
      <c r="AB19" s="149"/>
      <c r="AC19" s="149"/>
      <c r="AD19" s="149"/>
      <c r="AE19" s="149"/>
      <c r="AF19" s="149"/>
      <c r="AG19" s="149" t="s">
        <v>235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56"/>
      <c r="B20" s="157"/>
      <c r="C20" s="254" t="s">
        <v>281</v>
      </c>
      <c r="D20" s="255"/>
      <c r="E20" s="255"/>
      <c r="F20" s="255"/>
      <c r="G20" s="255"/>
      <c r="H20" s="159"/>
      <c r="I20" s="159"/>
      <c r="J20" s="159"/>
      <c r="K20" s="159"/>
      <c r="L20" s="159"/>
      <c r="M20" s="159"/>
      <c r="N20" s="158"/>
      <c r="O20" s="158"/>
      <c r="P20" s="158"/>
      <c r="Q20" s="158"/>
      <c r="R20" s="159"/>
      <c r="S20" s="159"/>
      <c r="T20" s="159"/>
      <c r="U20" s="159"/>
      <c r="V20" s="159"/>
      <c r="W20" s="159"/>
      <c r="X20" s="159"/>
      <c r="Y20" s="149"/>
      <c r="Z20" s="149"/>
      <c r="AA20" s="149"/>
      <c r="AB20" s="149"/>
      <c r="AC20" s="149"/>
      <c r="AD20" s="149"/>
      <c r="AE20" s="149"/>
      <c r="AF20" s="149"/>
      <c r="AG20" s="149" t="s">
        <v>237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90" t="str">
        <f>C20</f>
        <v>korytech vodotečí, melioračních kanálech s přemístěním suti na hromady na vzdálenost do 20 m nebo s naložením na dopravní prostředek,</v>
      </c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67">
        <v>8</v>
      </c>
      <c r="B21" s="168" t="s">
        <v>285</v>
      </c>
      <c r="C21" s="184" t="s">
        <v>286</v>
      </c>
      <c r="D21" s="169" t="s">
        <v>276</v>
      </c>
      <c r="E21" s="170">
        <v>11.73</v>
      </c>
      <c r="F21" s="171"/>
      <c r="G21" s="172">
        <f>ROUND(E21*F21,2)</f>
        <v>0</v>
      </c>
      <c r="H21" s="171"/>
      <c r="I21" s="172">
        <f>ROUND(E21*H21,2)</f>
        <v>0</v>
      </c>
      <c r="J21" s="171"/>
      <c r="K21" s="172">
        <f>ROUND(E21*J21,2)</f>
        <v>0</v>
      </c>
      <c r="L21" s="172">
        <v>21</v>
      </c>
      <c r="M21" s="172">
        <f>G21*(1+L21/100)</f>
        <v>0</v>
      </c>
      <c r="N21" s="170">
        <v>0</v>
      </c>
      <c r="O21" s="170">
        <f>ROUND(E21*N21,2)</f>
        <v>0</v>
      </c>
      <c r="P21" s="170">
        <v>0</v>
      </c>
      <c r="Q21" s="170">
        <f>ROUND(E21*P21,2)</f>
        <v>0</v>
      </c>
      <c r="R21" s="172" t="s">
        <v>248</v>
      </c>
      <c r="S21" s="172" t="s">
        <v>164</v>
      </c>
      <c r="T21" s="173" t="s">
        <v>164</v>
      </c>
      <c r="U21" s="159">
        <v>0.2</v>
      </c>
      <c r="V21" s="159">
        <f>ROUND(E21*U21,2)</f>
        <v>2.35</v>
      </c>
      <c r="W21" s="159"/>
      <c r="X21" s="159" t="s">
        <v>234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235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ht="33.75" outlineLevel="1" x14ac:dyDescent="0.2">
      <c r="A22" s="156"/>
      <c r="B22" s="157"/>
      <c r="C22" s="254" t="s">
        <v>287</v>
      </c>
      <c r="D22" s="255"/>
      <c r="E22" s="255"/>
      <c r="F22" s="255"/>
      <c r="G22" s="255"/>
      <c r="H22" s="159"/>
      <c r="I22" s="159"/>
      <c r="J22" s="159"/>
      <c r="K22" s="159"/>
      <c r="L22" s="159"/>
      <c r="M22" s="159"/>
      <c r="N22" s="158"/>
      <c r="O22" s="158"/>
      <c r="P22" s="158"/>
      <c r="Q22" s="158"/>
      <c r="R22" s="159"/>
      <c r="S22" s="159"/>
      <c r="T22" s="159"/>
      <c r="U22" s="159"/>
      <c r="V22" s="159"/>
      <c r="W22" s="159"/>
      <c r="X22" s="159"/>
      <c r="Y22" s="149"/>
      <c r="Z22" s="149"/>
      <c r="AA22" s="149"/>
      <c r="AB22" s="149"/>
      <c r="AC22" s="149"/>
      <c r="AD22" s="149"/>
      <c r="AE22" s="149"/>
      <c r="AF22" s="149"/>
      <c r="AG22" s="149" t="s">
        <v>237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90" t="str">
        <f>C22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91" t="s">
        <v>1010</v>
      </c>
      <c r="D23" s="188"/>
      <c r="E23" s="189">
        <v>11.73</v>
      </c>
      <c r="F23" s="159"/>
      <c r="G23" s="159"/>
      <c r="H23" s="159"/>
      <c r="I23" s="159"/>
      <c r="J23" s="159"/>
      <c r="K23" s="159"/>
      <c r="L23" s="159"/>
      <c r="M23" s="159"/>
      <c r="N23" s="158"/>
      <c r="O23" s="158"/>
      <c r="P23" s="158"/>
      <c r="Q23" s="158"/>
      <c r="R23" s="159"/>
      <c r="S23" s="159"/>
      <c r="T23" s="159"/>
      <c r="U23" s="159"/>
      <c r="V23" s="159"/>
      <c r="W23" s="159"/>
      <c r="X23" s="159"/>
      <c r="Y23" s="149"/>
      <c r="Z23" s="149"/>
      <c r="AA23" s="149"/>
      <c r="AB23" s="149"/>
      <c r="AC23" s="149"/>
      <c r="AD23" s="149"/>
      <c r="AE23" s="149"/>
      <c r="AF23" s="149"/>
      <c r="AG23" s="149" t="s">
        <v>261</v>
      </c>
      <c r="AH23" s="149">
        <v>0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67">
        <v>9</v>
      </c>
      <c r="B24" s="168" t="s">
        <v>294</v>
      </c>
      <c r="C24" s="184" t="s">
        <v>295</v>
      </c>
      <c r="D24" s="169" t="s">
        <v>276</v>
      </c>
      <c r="E24" s="170">
        <v>11.73</v>
      </c>
      <c r="F24" s="171"/>
      <c r="G24" s="172">
        <f>ROUND(E24*F24,2)</f>
        <v>0</v>
      </c>
      <c r="H24" s="171"/>
      <c r="I24" s="172">
        <f>ROUND(E24*H24,2)</f>
        <v>0</v>
      </c>
      <c r="J24" s="171"/>
      <c r="K24" s="172">
        <f>ROUND(E24*J24,2)</f>
        <v>0</v>
      </c>
      <c r="L24" s="172">
        <v>21</v>
      </c>
      <c r="M24" s="172">
        <f>G24*(1+L24/100)</f>
        <v>0</v>
      </c>
      <c r="N24" s="170">
        <v>0</v>
      </c>
      <c r="O24" s="170">
        <f>ROUND(E24*N24,2)</f>
        <v>0</v>
      </c>
      <c r="P24" s="170">
        <v>0</v>
      </c>
      <c r="Q24" s="170">
        <f>ROUND(E24*P24,2)</f>
        <v>0</v>
      </c>
      <c r="R24" s="172" t="s">
        <v>248</v>
      </c>
      <c r="S24" s="172" t="s">
        <v>164</v>
      </c>
      <c r="T24" s="173" t="s">
        <v>164</v>
      </c>
      <c r="U24" s="159">
        <v>0.08</v>
      </c>
      <c r="V24" s="159">
        <f>ROUND(E24*U24,2)</f>
        <v>0.94</v>
      </c>
      <c r="W24" s="159"/>
      <c r="X24" s="159" t="s">
        <v>234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235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ht="33.75" outlineLevel="1" x14ac:dyDescent="0.2">
      <c r="A25" s="156"/>
      <c r="B25" s="157"/>
      <c r="C25" s="254" t="s">
        <v>287</v>
      </c>
      <c r="D25" s="255"/>
      <c r="E25" s="255"/>
      <c r="F25" s="255"/>
      <c r="G25" s="255"/>
      <c r="H25" s="159"/>
      <c r="I25" s="159"/>
      <c r="J25" s="159"/>
      <c r="K25" s="159"/>
      <c r="L25" s="159"/>
      <c r="M25" s="159"/>
      <c r="N25" s="158"/>
      <c r="O25" s="158"/>
      <c r="P25" s="158"/>
      <c r="Q25" s="158"/>
      <c r="R25" s="159"/>
      <c r="S25" s="159"/>
      <c r="T25" s="159"/>
      <c r="U25" s="159"/>
      <c r="V25" s="159"/>
      <c r="W25" s="159"/>
      <c r="X25" s="159"/>
      <c r="Y25" s="149"/>
      <c r="Z25" s="149"/>
      <c r="AA25" s="149"/>
      <c r="AB25" s="149"/>
      <c r="AC25" s="149"/>
      <c r="AD25" s="149"/>
      <c r="AE25" s="149"/>
      <c r="AF25" s="149"/>
      <c r="AG25" s="149" t="s">
        <v>237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90" t="str">
        <f>C25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56"/>
      <c r="B26" s="157"/>
      <c r="C26" s="191" t="s">
        <v>1010</v>
      </c>
      <c r="D26" s="188"/>
      <c r="E26" s="189">
        <v>11.73</v>
      </c>
      <c r="F26" s="159"/>
      <c r="G26" s="159"/>
      <c r="H26" s="159"/>
      <c r="I26" s="159"/>
      <c r="J26" s="159"/>
      <c r="K26" s="159"/>
      <c r="L26" s="159"/>
      <c r="M26" s="159"/>
      <c r="N26" s="158"/>
      <c r="O26" s="158"/>
      <c r="P26" s="158"/>
      <c r="Q26" s="158"/>
      <c r="R26" s="159"/>
      <c r="S26" s="159"/>
      <c r="T26" s="159"/>
      <c r="U26" s="159"/>
      <c r="V26" s="159"/>
      <c r="W26" s="159"/>
      <c r="X26" s="159"/>
      <c r="Y26" s="149"/>
      <c r="Z26" s="149"/>
      <c r="AA26" s="149"/>
      <c r="AB26" s="149"/>
      <c r="AC26" s="149"/>
      <c r="AD26" s="149"/>
      <c r="AE26" s="149"/>
      <c r="AF26" s="149"/>
      <c r="AG26" s="149" t="s">
        <v>261</v>
      </c>
      <c r="AH26" s="149">
        <v>0</v>
      </c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67">
        <v>10</v>
      </c>
      <c r="B27" s="168" t="s">
        <v>296</v>
      </c>
      <c r="C27" s="184" t="s">
        <v>297</v>
      </c>
      <c r="D27" s="169" t="s">
        <v>276</v>
      </c>
      <c r="E27" s="170">
        <v>27.2</v>
      </c>
      <c r="F27" s="171"/>
      <c r="G27" s="172">
        <f>ROUND(E27*F27,2)</f>
        <v>0</v>
      </c>
      <c r="H27" s="171"/>
      <c r="I27" s="172">
        <f>ROUND(E27*H27,2)</f>
        <v>0</v>
      </c>
      <c r="J27" s="171"/>
      <c r="K27" s="172">
        <f>ROUND(E27*J27,2)</f>
        <v>0</v>
      </c>
      <c r="L27" s="172">
        <v>21</v>
      </c>
      <c r="M27" s="172">
        <f>G27*(1+L27/100)</f>
        <v>0</v>
      </c>
      <c r="N27" s="170">
        <v>0</v>
      </c>
      <c r="O27" s="170">
        <f>ROUND(E27*N27,2)</f>
        <v>0</v>
      </c>
      <c r="P27" s="170">
        <v>0</v>
      </c>
      <c r="Q27" s="170">
        <f>ROUND(E27*P27,2)</f>
        <v>0</v>
      </c>
      <c r="R27" s="172" t="s">
        <v>248</v>
      </c>
      <c r="S27" s="172" t="s">
        <v>164</v>
      </c>
      <c r="T27" s="173" t="s">
        <v>164</v>
      </c>
      <c r="U27" s="159">
        <v>0.35</v>
      </c>
      <c r="V27" s="159">
        <f>ROUND(E27*U27,2)</f>
        <v>9.52</v>
      </c>
      <c r="W27" s="159"/>
      <c r="X27" s="159" t="s">
        <v>234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235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33.75" outlineLevel="1" x14ac:dyDescent="0.2">
      <c r="A28" s="156"/>
      <c r="B28" s="157"/>
      <c r="C28" s="254" t="s">
        <v>287</v>
      </c>
      <c r="D28" s="255"/>
      <c r="E28" s="255"/>
      <c r="F28" s="255"/>
      <c r="G28" s="255"/>
      <c r="H28" s="159"/>
      <c r="I28" s="159"/>
      <c r="J28" s="159"/>
      <c r="K28" s="159"/>
      <c r="L28" s="159"/>
      <c r="M28" s="159"/>
      <c r="N28" s="158"/>
      <c r="O28" s="158"/>
      <c r="P28" s="158"/>
      <c r="Q28" s="158"/>
      <c r="R28" s="159"/>
      <c r="S28" s="159"/>
      <c r="T28" s="159"/>
      <c r="U28" s="159"/>
      <c r="V28" s="159"/>
      <c r="W28" s="159"/>
      <c r="X28" s="159"/>
      <c r="Y28" s="149"/>
      <c r="Z28" s="149"/>
      <c r="AA28" s="149"/>
      <c r="AB28" s="149"/>
      <c r="AC28" s="149"/>
      <c r="AD28" s="149"/>
      <c r="AE28" s="149"/>
      <c r="AF28" s="149"/>
      <c r="AG28" s="149" t="s">
        <v>237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90" t="str">
        <f>C28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191" t="s">
        <v>1011</v>
      </c>
      <c r="D29" s="188"/>
      <c r="E29" s="189">
        <v>27.2</v>
      </c>
      <c r="F29" s="159"/>
      <c r="G29" s="159"/>
      <c r="H29" s="159"/>
      <c r="I29" s="159"/>
      <c r="J29" s="159"/>
      <c r="K29" s="159"/>
      <c r="L29" s="159"/>
      <c r="M29" s="159"/>
      <c r="N29" s="158"/>
      <c r="O29" s="158"/>
      <c r="P29" s="158"/>
      <c r="Q29" s="158"/>
      <c r="R29" s="159"/>
      <c r="S29" s="159"/>
      <c r="T29" s="159"/>
      <c r="U29" s="159"/>
      <c r="V29" s="159"/>
      <c r="W29" s="159"/>
      <c r="X29" s="159"/>
      <c r="Y29" s="149"/>
      <c r="Z29" s="149"/>
      <c r="AA29" s="149"/>
      <c r="AB29" s="149"/>
      <c r="AC29" s="149"/>
      <c r="AD29" s="149"/>
      <c r="AE29" s="149"/>
      <c r="AF29" s="149"/>
      <c r="AG29" s="149" t="s">
        <v>261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67">
        <v>11</v>
      </c>
      <c r="B30" s="168" t="s">
        <v>303</v>
      </c>
      <c r="C30" s="184" t="s">
        <v>304</v>
      </c>
      <c r="D30" s="169" t="s">
        <v>276</v>
      </c>
      <c r="E30" s="170">
        <v>27.2</v>
      </c>
      <c r="F30" s="171"/>
      <c r="G30" s="172">
        <f>ROUND(E30*F30,2)</f>
        <v>0</v>
      </c>
      <c r="H30" s="171"/>
      <c r="I30" s="172">
        <f>ROUND(E30*H30,2)</f>
        <v>0</v>
      </c>
      <c r="J30" s="171"/>
      <c r="K30" s="172">
        <f>ROUND(E30*J30,2)</f>
        <v>0</v>
      </c>
      <c r="L30" s="172">
        <v>21</v>
      </c>
      <c r="M30" s="172">
        <f>G30*(1+L30/100)</f>
        <v>0</v>
      </c>
      <c r="N30" s="170">
        <v>0</v>
      </c>
      <c r="O30" s="170">
        <f>ROUND(E30*N30,2)</f>
        <v>0</v>
      </c>
      <c r="P30" s="170">
        <v>0</v>
      </c>
      <c r="Q30" s="170">
        <f>ROUND(E30*P30,2)</f>
        <v>0</v>
      </c>
      <c r="R30" s="172" t="s">
        <v>248</v>
      </c>
      <c r="S30" s="172" t="s">
        <v>164</v>
      </c>
      <c r="T30" s="173" t="s">
        <v>164</v>
      </c>
      <c r="U30" s="159">
        <v>0.14829999999999999</v>
      </c>
      <c r="V30" s="159">
        <f>ROUND(E30*U30,2)</f>
        <v>4.03</v>
      </c>
      <c r="W30" s="159"/>
      <c r="X30" s="159" t="s">
        <v>234</v>
      </c>
      <c r="Y30" s="149"/>
      <c r="Z30" s="149"/>
      <c r="AA30" s="149"/>
      <c r="AB30" s="149"/>
      <c r="AC30" s="149"/>
      <c r="AD30" s="149"/>
      <c r="AE30" s="149"/>
      <c r="AF30" s="149"/>
      <c r="AG30" s="149" t="s">
        <v>235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ht="33.75" outlineLevel="1" x14ac:dyDescent="0.2">
      <c r="A31" s="156"/>
      <c r="B31" s="157"/>
      <c r="C31" s="254" t="s">
        <v>287</v>
      </c>
      <c r="D31" s="255"/>
      <c r="E31" s="255"/>
      <c r="F31" s="255"/>
      <c r="G31" s="255"/>
      <c r="H31" s="159"/>
      <c r="I31" s="159"/>
      <c r="J31" s="159"/>
      <c r="K31" s="159"/>
      <c r="L31" s="159"/>
      <c r="M31" s="159"/>
      <c r="N31" s="158"/>
      <c r="O31" s="158"/>
      <c r="P31" s="158"/>
      <c r="Q31" s="158"/>
      <c r="R31" s="159"/>
      <c r="S31" s="159"/>
      <c r="T31" s="159"/>
      <c r="U31" s="159"/>
      <c r="V31" s="159"/>
      <c r="W31" s="159"/>
      <c r="X31" s="159"/>
      <c r="Y31" s="149"/>
      <c r="Z31" s="149"/>
      <c r="AA31" s="149"/>
      <c r="AB31" s="149"/>
      <c r="AC31" s="149"/>
      <c r="AD31" s="149"/>
      <c r="AE31" s="149"/>
      <c r="AF31" s="149"/>
      <c r="AG31" s="149" t="s">
        <v>237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90" t="str">
        <f>C31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191" t="s">
        <v>1011</v>
      </c>
      <c r="D32" s="188"/>
      <c r="E32" s="189">
        <v>27.2</v>
      </c>
      <c r="F32" s="159"/>
      <c r="G32" s="159"/>
      <c r="H32" s="159"/>
      <c r="I32" s="159"/>
      <c r="J32" s="159"/>
      <c r="K32" s="159"/>
      <c r="L32" s="159"/>
      <c r="M32" s="159"/>
      <c r="N32" s="158"/>
      <c r="O32" s="158"/>
      <c r="P32" s="158"/>
      <c r="Q32" s="158"/>
      <c r="R32" s="159"/>
      <c r="S32" s="159"/>
      <c r="T32" s="159"/>
      <c r="U32" s="159"/>
      <c r="V32" s="159"/>
      <c r="W32" s="159"/>
      <c r="X32" s="159"/>
      <c r="Y32" s="149"/>
      <c r="Z32" s="149"/>
      <c r="AA32" s="149"/>
      <c r="AB32" s="149"/>
      <c r="AC32" s="149"/>
      <c r="AD32" s="149"/>
      <c r="AE32" s="149"/>
      <c r="AF32" s="149"/>
      <c r="AG32" s="149" t="s">
        <v>261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67">
        <v>12</v>
      </c>
      <c r="B33" s="168" t="s">
        <v>305</v>
      </c>
      <c r="C33" s="184" t="s">
        <v>306</v>
      </c>
      <c r="D33" s="169" t="s">
        <v>276</v>
      </c>
      <c r="E33" s="170">
        <v>10.88</v>
      </c>
      <c r="F33" s="171"/>
      <c r="G33" s="172">
        <f>ROUND(E33*F33,2)</f>
        <v>0</v>
      </c>
      <c r="H33" s="171"/>
      <c r="I33" s="172">
        <f>ROUND(E33*H33,2)</f>
        <v>0</v>
      </c>
      <c r="J33" s="171"/>
      <c r="K33" s="172">
        <f>ROUND(E33*J33,2)</f>
        <v>0</v>
      </c>
      <c r="L33" s="172">
        <v>21</v>
      </c>
      <c r="M33" s="172">
        <f>G33*(1+L33/100)</f>
        <v>0</v>
      </c>
      <c r="N33" s="170">
        <v>0</v>
      </c>
      <c r="O33" s="170">
        <f>ROUND(E33*N33,2)</f>
        <v>0</v>
      </c>
      <c r="P33" s="170">
        <v>0</v>
      </c>
      <c r="Q33" s="170">
        <f>ROUND(E33*P33,2)</f>
        <v>0</v>
      </c>
      <c r="R33" s="172" t="s">
        <v>248</v>
      </c>
      <c r="S33" s="172" t="s">
        <v>164</v>
      </c>
      <c r="T33" s="173" t="s">
        <v>164</v>
      </c>
      <c r="U33" s="159">
        <v>0.53</v>
      </c>
      <c r="V33" s="159">
        <f>ROUND(E33*U33,2)</f>
        <v>5.77</v>
      </c>
      <c r="W33" s="159"/>
      <c r="X33" s="159" t="s">
        <v>234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235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ht="33.75" outlineLevel="1" x14ac:dyDescent="0.2">
      <c r="A34" s="156"/>
      <c r="B34" s="157"/>
      <c r="C34" s="254" t="s">
        <v>287</v>
      </c>
      <c r="D34" s="255"/>
      <c r="E34" s="255"/>
      <c r="F34" s="255"/>
      <c r="G34" s="255"/>
      <c r="H34" s="159"/>
      <c r="I34" s="159"/>
      <c r="J34" s="159"/>
      <c r="K34" s="159"/>
      <c r="L34" s="159"/>
      <c r="M34" s="159"/>
      <c r="N34" s="158"/>
      <c r="O34" s="158"/>
      <c r="P34" s="158"/>
      <c r="Q34" s="158"/>
      <c r="R34" s="159"/>
      <c r="S34" s="159"/>
      <c r="T34" s="159"/>
      <c r="U34" s="159"/>
      <c r="V34" s="159"/>
      <c r="W34" s="159"/>
      <c r="X34" s="159"/>
      <c r="Y34" s="149"/>
      <c r="Z34" s="149"/>
      <c r="AA34" s="149"/>
      <c r="AB34" s="149"/>
      <c r="AC34" s="149"/>
      <c r="AD34" s="149"/>
      <c r="AE34" s="149"/>
      <c r="AF34" s="149"/>
      <c r="AG34" s="149" t="s">
        <v>237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90" t="str">
        <f>C34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191" t="s">
        <v>1012</v>
      </c>
      <c r="D35" s="188"/>
      <c r="E35" s="189">
        <v>10.88</v>
      </c>
      <c r="F35" s="159"/>
      <c r="G35" s="159"/>
      <c r="H35" s="159"/>
      <c r="I35" s="159"/>
      <c r="J35" s="159"/>
      <c r="K35" s="159"/>
      <c r="L35" s="159"/>
      <c r="M35" s="159"/>
      <c r="N35" s="158"/>
      <c r="O35" s="158"/>
      <c r="P35" s="158"/>
      <c r="Q35" s="158"/>
      <c r="R35" s="159"/>
      <c r="S35" s="159"/>
      <c r="T35" s="159"/>
      <c r="U35" s="159"/>
      <c r="V35" s="159"/>
      <c r="W35" s="159"/>
      <c r="X35" s="159"/>
      <c r="Y35" s="149"/>
      <c r="Z35" s="149"/>
      <c r="AA35" s="149"/>
      <c r="AB35" s="149"/>
      <c r="AC35" s="149"/>
      <c r="AD35" s="149"/>
      <c r="AE35" s="149"/>
      <c r="AF35" s="149"/>
      <c r="AG35" s="149" t="s">
        <v>261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ht="22.5" outlineLevel="1" x14ac:dyDescent="0.2">
      <c r="A36" s="167">
        <v>13</v>
      </c>
      <c r="B36" s="168" t="s">
        <v>712</v>
      </c>
      <c r="C36" s="184" t="s">
        <v>713</v>
      </c>
      <c r="D36" s="169" t="s">
        <v>276</v>
      </c>
      <c r="E36" s="170">
        <v>5.44</v>
      </c>
      <c r="F36" s="171"/>
      <c r="G36" s="172">
        <f>ROUND(E36*F36,2)</f>
        <v>0</v>
      </c>
      <c r="H36" s="171"/>
      <c r="I36" s="172">
        <f>ROUND(E36*H36,2)</f>
        <v>0</v>
      </c>
      <c r="J36" s="171"/>
      <c r="K36" s="172">
        <f>ROUND(E36*J36,2)</f>
        <v>0</v>
      </c>
      <c r="L36" s="172">
        <v>21</v>
      </c>
      <c r="M36" s="172">
        <f>G36*(1+L36/100)</f>
        <v>0</v>
      </c>
      <c r="N36" s="170">
        <v>0</v>
      </c>
      <c r="O36" s="170">
        <f>ROUND(E36*N36,2)</f>
        <v>0</v>
      </c>
      <c r="P36" s="170">
        <v>0</v>
      </c>
      <c r="Q36" s="170">
        <f>ROUND(E36*P36,2)</f>
        <v>0</v>
      </c>
      <c r="R36" s="172" t="s">
        <v>248</v>
      </c>
      <c r="S36" s="172" t="s">
        <v>164</v>
      </c>
      <c r="T36" s="173" t="s">
        <v>164</v>
      </c>
      <c r="U36" s="159">
        <v>7.5220000000000002</v>
      </c>
      <c r="V36" s="159">
        <f>ROUND(E36*U36,2)</f>
        <v>40.92</v>
      </c>
      <c r="W36" s="159"/>
      <c r="X36" s="159" t="s">
        <v>234</v>
      </c>
      <c r="Y36" s="149"/>
      <c r="Z36" s="149"/>
      <c r="AA36" s="149"/>
      <c r="AB36" s="149"/>
      <c r="AC36" s="149"/>
      <c r="AD36" s="149"/>
      <c r="AE36" s="149"/>
      <c r="AF36" s="149"/>
      <c r="AG36" s="149" t="s">
        <v>235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ht="22.5" outlineLevel="1" x14ac:dyDescent="0.2">
      <c r="A37" s="156"/>
      <c r="B37" s="157"/>
      <c r="C37" s="254" t="s">
        <v>321</v>
      </c>
      <c r="D37" s="255"/>
      <c r="E37" s="255"/>
      <c r="F37" s="255"/>
      <c r="G37" s="255"/>
      <c r="H37" s="159"/>
      <c r="I37" s="159"/>
      <c r="J37" s="159"/>
      <c r="K37" s="159"/>
      <c r="L37" s="159"/>
      <c r="M37" s="159"/>
      <c r="N37" s="158"/>
      <c r="O37" s="158"/>
      <c r="P37" s="158"/>
      <c r="Q37" s="158"/>
      <c r="R37" s="159"/>
      <c r="S37" s="159"/>
      <c r="T37" s="159"/>
      <c r="U37" s="159"/>
      <c r="V37" s="159"/>
      <c r="W37" s="159"/>
      <c r="X37" s="159"/>
      <c r="Y37" s="149"/>
      <c r="Z37" s="149"/>
      <c r="AA37" s="149"/>
      <c r="AB37" s="149"/>
      <c r="AC37" s="149"/>
      <c r="AD37" s="149"/>
      <c r="AE37" s="149"/>
      <c r="AF37" s="149"/>
      <c r="AG37" s="149" t="s">
        <v>237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90" t="str">
        <f>C37</f>
        <v>zapažených i nezapažených v hornině tř. 5 - 7 s případným nutným přemístěním výkopku ve výkopišti, bez naložení, s přehozením výkopku na přilehlém terénu na vzdálenost do 3 m od okraje jámy nebo zářezu, nebo do 5 m od osy rýhy, nebo do 5 m od hrany šachty.</v>
      </c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56"/>
      <c r="B38" s="157"/>
      <c r="C38" s="191" t="s">
        <v>1013</v>
      </c>
      <c r="D38" s="188"/>
      <c r="E38" s="189">
        <v>5.44</v>
      </c>
      <c r="F38" s="159"/>
      <c r="G38" s="159"/>
      <c r="H38" s="159"/>
      <c r="I38" s="159"/>
      <c r="J38" s="159"/>
      <c r="K38" s="159"/>
      <c r="L38" s="159"/>
      <c r="M38" s="159"/>
      <c r="N38" s="158"/>
      <c r="O38" s="158"/>
      <c r="P38" s="158"/>
      <c r="Q38" s="158"/>
      <c r="R38" s="159"/>
      <c r="S38" s="159"/>
      <c r="T38" s="159"/>
      <c r="U38" s="159"/>
      <c r="V38" s="159"/>
      <c r="W38" s="159"/>
      <c r="X38" s="159"/>
      <c r="Y38" s="149"/>
      <c r="Z38" s="149"/>
      <c r="AA38" s="149"/>
      <c r="AB38" s="149"/>
      <c r="AC38" s="149"/>
      <c r="AD38" s="149"/>
      <c r="AE38" s="149"/>
      <c r="AF38" s="149"/>
      <c r="AG38" s="149" t="s">
        <v>261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ht="22.5" outlineLevel="1" x14ac:dyDescent="0.2">
      <c r="A39" s="167">
        <v>14</v>
      </c>
      <c r="B39" s="168" t="s">
        <v>816</v>
      </c>
      <c r="C39" s="184" t="s">
        <v>817</v>
      </c>
      <c r="D39" s="169" t="s">
        <v>232</v>
      </c>
      <c r="E39" s="170">
        <v>102</v>
      </c>
      <c r="F39" s="171"/>
      <c r="G39" s="172">
        <f>ROUND(E39*F39,2)</f>
        <v>0</v>
      </c>
      <c r="H39" s="171"/>
      <c r="I39" s="172">
        <f>ROUND(E39*H39,2)</f>
        <v>0</v>
      </c>
      <c r="J39" s="171"/>
      <c r="K39" s="172">
        <f>ROUND(E39*J39,2)</f>
        <v>0</v>
      </c>
      <c r="L39" s="172">
        <v>21</v>
      </c>
      <c r="M39" s="172">
        <f>G39*(1+L39/100)</f>
        <v>0</v>
      </c>
      <c r="N39" s="170">
        <v>9.8999999999999999E-4</v>
      </c>
      <c r="O39" s="170">
        <f>ROUND(E39*N39,2)</f>
        <v>0.1</v>
      </c>
      <c r="P39" s="170">
        <v>0</v>
      </c>
      <c r="Q39" s="170">
        <f>ROUND(E39*P39,2)</f>
        <v>0</v>
      </c>
      <c r="R39" s="172" t="s">
        <v>248</v>
      </c>
      <c r="S39" s="172" t="s">
        <v>164</v>
      </c>
      <c r="T39" s="173" t="s">
        <v>164</v>
      </c>
      <c r="U39" s="159">
        <v>0.24</v>
      </c>
      <c r="V39" s="159">
        <f>ROUND(E39*U39,2)</f>
        <v>24.48</v>
      </c>
      <c r="W39" s="159"/>
      <c r="X39" s="159" t="s">
        <v>234</v>
      </c>
      <c r="Y39" s="149"/>
      <c r="Z39" s="149"/>
      <c r="AA39" s="149"/>
      <c r="AB39" s="149"/>
      <c r="AC39" s="149"/>
      <c r="AD39" s="149"/>
      <c r="AE39" s="149"/>
      <c r="AF39" s="149"/>
      <c r="AG39" s="149" t="s">
        <v>235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56"/>
      <c r="B40" s="157"/>
      <c r="C40" s="254" t="s">
        <v>818</v>
      </c>
      <c r="D40" s="255"/>
      <c r="E40" s="255"/>
      <c r="F40" s="255"/>
      <c r="G40" s="255"/>
      <c r="H40" s="159"/>
      <c r="I40" s="159"/>
      <c r="J40" s="159"/>
      <c r="K40" s="159"/>
      <c r="L40" s="159"/>
      <c r="M40" s="159"/>
      <c r="N40" s="158"/>
      <c r="O40" s="158"/>
      <c r="P40" s="158"/>
      <c r="Q40" s="158"/>
      <c r="R40" s="159"/>
      <c r="S40" s="159"/>
      <c r="T40" s="159"/>
      <c r="U40" s="159"/>
      <c r="V40" s="159"/>
      <c r="W40" s="159"/>
      <c r="X40" s="159"/>
      <c r="Y40" s="149"/>
      <c r="Z40" s="149"/>
      <c r="AA40" s="149"/>
      <c r="AB40" s="149"/>
      <c r="AC40" s="149"/>
      <c r="AD40" s="149"/>
      <c r="AE40" s="149"/>
      <c r="AF40" s="149"/>
      <c r="AG40" s="149" t="s">
        <v>237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91" t="s">
        <v>1014</v>
      </c>
      <c r="D41" s="188"/>
      <c r="E41" s="189">
        <v>102</v>
      </c>
      <c r="F41" s="159"/>
      <c r="G41" s="159"/>
      <c r="H41" s="159"/>
      <c r="I41" s="159"/>
      <c r="J41" s="159"/>
      <c r="K41" s="159"/>
      <c r="L41" s="159"/>
      <c r="M41" s="159"/>
      <c r="N41" s="158"/>
      <c r="O41" s="158"/>
      <c r="P41" s="158"/>
      <c r="Q41" s="158"/>
      <c r="R41" s="159"/>
      <c r="S41" s="159"/>
      <c r="T41" s="159"/>
      <c r="U41" s="159"/>
      <c r="V41" s="159"/>
      <c r="W41" s="159"/>
      <c r="X41" s="159"/>
      <c r="Y41" s="149"/>
      <c r="Z41" s="149"/>
      <c r="AA41" s="149"/>
      <c r="AB41" s="149"/>
      <c r="AC41" s="149"/>
      <c r="AD41" s="149"/>
      <c r="AE41" s="149"/>
      <c r="AF41" s="149"/>
      <c r="AG41" s="149" t="s">
        <v>261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67">
        <v>15</v>
      </c>
      <c r="B42" s="168" t="s">
        <v>820</v>
      </c>
      <c r="C42" s="184" t="s">
        <v>821</v>
      </c>
      <c r="D42" s="169" t="s">
        <v>232</v>
      </c>
      <c r="E42" s="170">
        <v>102</v>
      </c>
      <c r="F42" s="171"/>
      <c r="G42" s="172">
        <f>ROUND(E42*F42,2)</f>
        <v>0</v>
      </c>
      <c r="H42" s="171"/>
      <c r="I42" s="172">
        <f>ROUND(E42*H42,2)</f>
        <v>0</v>
      </c>
      <c r="J42" s="171"/>
      <c r="K42" s="172">
        <f>ROUND(E42*J42,2)</f>
        <v>0</v>
      </c>
      <c r="L42" s="172">
        <v>21</v>
      </c>
      <c r="M42" s="172">
        <f>G42*(1+L42/100)</f>
        <v>0</v>
      </c>
      <c r="N42" s="170">
        <v>0</v>
      </c>
      <c r="O42" s="170">
        <f>ROUND(E42*N42,2)</f>
        <v>0</v>
      </c>
      <c r="P42" s="170">
        <v>0</v>
      </c>
      <c r="Q42" s="170">
        <f>ROUND(E42*P42,2)</f>
        <v>0</v>
      </c>
      <c r="R42" s="172" t="s">
        <v>248</v>
      </c>
      <c r="S42" s="172" t="s">
        <v>164</v>
      </c>
      <c r="T42" s="173" t="s">
        <v>164</v>
      </c>
      <c r="U42" s="159">
        <v>7.0000000000000007E-2</v>
      </c>
      <c r="V42" s="159">
        <f>ROUND(E42*U42,2)</f>
        <v>7.14</v>
      </c>
      <c r="W42" s="159"/>
      <c r="X42" s="159" t="s">
        <v>234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235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254" t="s">
        <v>822</v>
      </c>
      <c r="D43" s="255"/>
      <c r="E43" s="255"/>
      <c r="F43" s="255"/>
      <c r="G43" s="255"/>
      <c r="H43" s="159"/>
      <c r="I43" s="159"/>
      <c r="J43" s="159"/>
      <c r="K43" s="159"/>
      <c r="L43" s="159"/>
      <c r="M43" s="159"/>
      <c r="N43" s="158"/>
      <c r="O43" s="158"/>
      <c r="P43" s="158"/>
      <c r="Q43" s="158"/>
      <c r="R43" s="159"/>
      <c r="S43" s="159"/>
      <c r="T43" s="159"/>
      <c r="U43" s="159"/>
      <c r="V43" s="159"/>
      <c r="W43" s="159"/>
      <c r="X43" s="159"/>
      <c r="Y43" s="149"/>
      <c r="Z43" s="149"/>
      <c r="AA43" s="149"/>
      <c r="AB43" s="149"/>
      <c r="AC43" s="149"/>
      <c r="AD43" s="149"/>
      <c r="AE43" s="149"/>
      <c r="AF43" s="149"/>
      <c r="AG43" s="149" t="s">
        <v>237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56"/>
      <c r="B44" s="157"/>
      <c r="C44" s="191" t="s">
        <v>1014</v>
      </c>
      <c r="D44" s="188"/>
      <c r="E44" s="189">
        <v>102</v>
      </c>
      <c r="F44" s="159"/>
      <c r="G44" s="159"/>
      <c r="H44" s="159"/>
      <c r="I44" s="159"/>
      <c r="J44" s="159"/>
      <c r="K44" s="159"/>
      <c r="L44" s="159"/>
      <c r="M44" s="159"/>
      <c r="N44" s="158"/>
      <c r="O44" s="158"/>
      <c r="P44" s="158"/>
      <c r="Q44" s="158"/>
      <c r="R44" s="159"/>
      <c r="S44" s="159"/>
      <c r="T44" s="159"/>
      <c r="U44" s="159"/>
      <c r="V44" s="159"/>
      <c r="W44" s="159"/>
      <c r="X44" s="159"/>
      <c r="Y44" s="149"/>
      <c r="Z44" s="149"/>
      <c r="AA44" s="149"/>
      <c r="AB44" s="149"/>
      <c r="AC44" s="149"/>
      <c r="AD44" s="149"/>
      <c r="AE44" s="149"/>
      <c r="AF44" s="149"/>
      <c r="AG44" s="149" t="s">
        <v>261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67">
        <v>16</v>
      </c>
      <c r="B45" s="168" t="s">
        <v>758</v>
      </c>
      <c r="C45" s="184" t="s">
        <v>759</v>
      </c>
      <c r="D45" s="169" t="s">
        <v>276</v>
      </c>
      <c r="E45" s="170">
        <v>38.93</v>
      </c>
      <c r="F45" s="171"/>
      <c r="G45" s="172">
        <f>ROUND(E45*F45,2)</f>
        <v>0</v>
      </c>
      <c r="H45" s="171"/>
      <c r="I45" s="172">
        <f>ROUND(E45*H45,2)</f>
        <v>0</v>
      </c>
      <c r="J45" s="171"/>
      <c r="K45" s="172">
        <f>ROUND(E45*J45,2)</f>
        <v>0</v>
      </c>
      <c r="L45" s="172">
        <v>21</v>
      </c>
      <c r="M45" s="172">
        <f>G45*(1+L45/100)</f>
        <v>0</v>
      </c>
      <c r="N45" s="170">
        <v>0</v>
      </c>
      <c r="O45" s="170">
        <f>ROUND(E45*N45,2)</f>
        <v>0</v>
      </c>
      <c r="P45" s="170">
        <v>0</v>
      </c>
      <c r="Q45" s="170">
        <f>ROUND(E45*P45,2)</f>
        <v>0</v>
      </c>
      <c r="R45" s="172" t="s">
        <v>248</v>
      </c>
      <c r="S45" s="172" t="s">
        <v>164</v>
      </c>
      <c r="T45" s="173" t="s">
        <v>164</v>
      </c>
      <c r="U45" s="159">
        <v>0.35</v>
      </c>
      <c r="V45" s="159">
        <f>ROUND(E45*U45,2)</f>
        <v>13.63</v>
      </c>
      <c r="W45" s="159"/>
      <c r="X45" s="159" t="s">
        <v>234</v>
      </c>
      <c r="Y45" s="149"/>
      <c r="Z45" s="149"/>
      <c r="AA45" s="149"/>
      <c r="AB45" s="149"/>
      <c r="AC45" s="149"/>
      <c r="AD45" s="149"/>
      <c r="AE45" s="149"/>
      <c r="AF45" s="149"/>
      <c r="AG45" s="149" t="s">
        <v>235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56"/>
      <c r="B46" s="157"/>
      <c r="C46" s="254" t="s">
        <v>330</v>
      </c>
      <c r="D46" s="255"/>
      <c r="E46" s="255"/>
      <c r="F46" s="255"/>
      <c r="G46" s="255"/>
      <c r="H46" s="159"/>
      <c r="I46" s="159"/>
      <c r="J46" s="159"/>
      <c r="K46" s="159"/>
      <c r="L46" s="159"/>
      <c r="M46" s="159"/>
      <c r="N46" s="158"/>
      <c r="O46" s="158"/>
      <c r="P46" s="158"/>
      <c r="Q46" s="158"/>
      <c r="R46" s="159"/>
      <c r="S46" s="159"/>
      <c r="T46" s="159"/>
      <c r="U46" s="159"/>
      <c r="V46" s="159"/>
      <c r="W46" s="159"/>
      <c r="X46" s="159"/>
      <c r="Y46" s="149"/>
      <c r="Z46" s="149"/>
      <c r="AA46" s="149"/>
      <c r="AB46" s="149"/>
      <c r="AC46" s="149"/>
      <c r="AD46" s="149"/>
      <c r="AE46" s="149"/>
      <c r="AF46" s="149"/>
      <c r="AG46" s="149" t="s">
        <v>237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90" t="str">
        <f>C46</f>
        <v>bez naložení do dopravní nádoby, ale s vyprázdněním dopravní nádoby na hromadu nebo na dopravní prostředek,</v>
      </c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191" t="s">
        <v>1015</v>
      </c>
      <c r="D47" s="188"/>
      <c r="E47" s="189">
        <v>38.93</v>
      </c>
      <c r="F47" s="159"/>
      <c r="G47" s="159"/>
      <c r="H47" s="159"/>
      <c r="I47" s="159"/>
      <c r="J47" s="159"/>
      <c r="K47" s="159"/>
      <c r="L47" s="159"/>
      <c r="M47" s="159"/>
      <c r="N47" s="158"/>
      <c r="O47" s="158"/>
      <c r="P47" s="158"/>
      <c r="Q47" s="158"/>
      <c r="R47" s="159"/>
      <c r="S47" s="159"/>
      <c r="T47" s="159"/>
      <c r="U47" s="159"/>
      <c r="V47" s="159"/>
      <c r="W47" s="159"/>
      <c r="X47" s="159"/>
      <c r="Y47" s="149"/>
      <c r="Z47" s="149"/>
      <c r="AA47" s="149"/>
      <c r="AB47" s="149"/>
      <c r="AC47" s="149"/>
      <c r="AD47" s="149"/>
      <c r="AE47" s="149"/>
      <c r="AF47" s="149"/>
      <c r="AG47" s="149" t="s">
        <v>261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67">
        <v>17</v>
      </c>
      <c r="B48" s="168" t="s">
        <v>761</v>
      </c>
      <c r="C48" s="184" t="s">
        <v>762</v>
      </c>
      <c r="D48" s="169" t="s">
        <v>276</v>
      </c>
      <c r="E48" s="170">
        <v>10.88</v>
      </c>
      <c r="F48" s="171"/>
      <c r="G48" s="172">
        <f>ROUND(E48*F48,2)</f>
        <v>0</v>
      </c>
      <c r="H48" s="171"/>
      <c r="I48" s="172">
        <f>ROUND(E48*H48,2)</f>
        <v>0</v>
      </c>
      <c r="J48" s="171"/>
      <c r="K48" s="172">
        <f>ROUND(E48*J48,2)</f>
        <v>0</v>
      </c>
      <c r="L48" s="172">
        <v>21</v>
      </c>
      <c r="M48" s="172">
        <f>G48*(1+L48/100)</f>
        <v>0</v>
      </c>
      <c r="N48" s="170">
        <v>0</v>
      </c>
      <c r="O48" s="170">
        <f>ROUND(E48*N48,2)</f>
        <v>0</v>
      </c>
      <c r="P48" s="170">
        <v>0</v>
      </c>
      <c r="Q48" s="170">
        <f>ROUND(E48*P48,2)</f>
        <v>0</v>
      </c>
      <c r="R48" s="172" t="s">
        <v>248</v>
      </c>
      <c r="S48" s="172" t="s">
        <v>164</v>
      </c>
      <c r="T48" s="173" t="s">
        <v>164</v>
      </c>
      <c r="U48" s="159">
        <v>0.48</v>
      </c>
      <c r="V48" s="159">
        <f>ROUND(E48*U48,2)</f>
        <v>5.22</v>
      </c>
      <c r="W48" s="159"/>
      <c r="X48" s="159" t="s">
        <v>234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235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254" t="s">
        <v>330</v>
      </c>
      <c r="D49" s="255"/>
      <c r="E49" s="255"/>
      <c r="F49" s="255"/>
      <c r="G49" s="255"/>
      <c r="H49" s="159"/>
      <c r="I49" s="159"/>
      <c r="J49" s="159"/>
      <c r="K49" s="159"/>
      <c r="L49" s="159"/>
      <c r="M49" s="159"/>
      <c r="N49" s="158"/>
      <c r="O49" s="158"/>
      <c r="P49" s="158"/>
      <c r="Q49" s="158"/>
      <c r="R49" s="159"/>
      <c r="S49" s="159"/>
      <c r="T49" s="159"/>
      <c r="U49" s="159"/>
      <c r="V49" s="159"/>
      <c r="W49" s="159"/>
      <c r="X49" s="159"/>
      <c r="Y49" s="149"/>
      <c r="Z49" s="149"/>
      <c r="AA49" s="149"/>
      <c r="AB49" s="149"/>
      <c r="AC49" s="149"/>
      <c r="AD49" s="149"/>
      <c r="AE49" s="149"/>
      <c r="AF49" s="149"/>
      <c r="AG49" s="149" t="s">
        <v>237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90" t="str">
        <f>C49</f>
        <v>bez naložení do dopravní nádoby, ale s vyprázdněním dopravní nádoby na hromadu nebo na dopravní prostředek,</v>
      </c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56"/>
      <c r="B50" s="157"/>
      <c r="C50" s="191" t="s">
        <v>1016</v>
      </c>
      <c r="D50" s="188"/>
      <c r="E50" s="189">
        <v>10.88</v>
      </c>
      <c r="F50" s="159"/>
      <c r="G50" s="159"/>
      <c r="H50" s="159"/>
      <c r="I50" s="159"/>
      <c r="J50" s="159"/>
      <c r="K50" s="159"/>
      <c r="L50" s="159"/>
      <c r="M50" s="159"/>
      <c r="N50" s="158"/>
      <c r="O50" s="158"/>
      <c r="P50" s="158"/>
      <c r="Q50" s="158"/>
      <c r="R50" s="159"/>
      <c r="S50" s="159"/>
      <c r="T50" s="159"/>
      <c r="U50" s="159"/>
      <c r="V50" s="159"/>
      <c r="W50" s="159"/>
      <c r="X50" s="159"/>
      <c r="Y50" s="149"/>
      <c r="Z50" s="149"/>
      <c r="AA50" s="149"/>
      <c r="AB50" s="149"/>
      <c r="AC50" s="149"/>
      <c r="AD50" s="149"/>
      <c r="AE50" s="149"/>
      <c r="AF50" s="149"/>
      <c r="AG50" s="149" t="s">
        <v>261</v>
      </c>
      <c r="AH50" s="149">
        <v>0</v>
      </c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ht="22.5" outlineLevel="1" x14ac:dyDescent="0.2">
      <c r="A51" s="167">
        <v>18</v>
      </c>
      <c r="B51" s="168" t="s">
        <v>333</v>
      </c>
      <c r="C51" s="184" t="s">
        <v>334</v>
      </c>
      <c r="D51" s="169" t="s">
        <v>276</v>
      </c>
      <c r="E51" s="170">
        <v>38.93</v>
      </c>
      <c r="F51" s="171"/>
      <c r="G51" s="172">
        <f>ROUND(E51*F51,2)</f>
        <v>0</v>
      </c>
      <c r="H51" s="171"/>
      <c r="I51" s="172">
        <f>ROUND(E51*H51,2)</f>
        <v>0</v>
      </c>
      <c r="J51" s="171"/>
      <c r="K51" s="172">
        <f>ROUND(E51*J51,2)</f>
        <v>0</v>
      </c>
      <c r="L51" s="172">
        <v>21</v>
      </c>
      <c r="M51" s="172">
        <f>G51*(1+L51/100)</f>
        <v>0</v>
      </c>
      <c r="N51" s="170">
        <v>0</v>
      </c>
      <c r="O51" s="170">
        <f>ROUND(E51*N51,2)</f>
        <v>0</v>
      </c>
      <c r="P51" s="170">
        <v>0</v>
      </c>
      <c r="Q51" s="170">
        <f>ROUND(E51*P51,2)</f>
        <v>0</v>
      </c>
      <c r="R51" s="172" t="s">
        <v>248</v>
      </c>
      <c r="S51" s="172" t="s">
        <v>164</v>
      </c>
      <c r="T51" s="173" t="s">
        <v>164</v>
      </c>
      <c r="U51" s="159">
        <v>0.01</v>
      </c>
      <c r="V51" s="159">
        <f>ROUND(E51*U51,2)</f>
        <v>0.39</v>
      </c>
      <c r="W51" s="159"/>
      <c r="X51" s="159" t="s">
        <v>234</v>
      </c>
      <c r="Y51" s="149"/>
      <c r="Z51" s="149"/>
      <c r="AA51" s="149"/>
      <c r="AB51" s="149"/>
      <c r="AC51" s="149"/>
      <c r="AD51" s="149"/>
      <c r="AE51" s="149"/>
      <c r="AF51" s="149"/>
      <c r="AG51" s="149" t="s">
        <v>235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56"/>
      <c r="B52" s="157"/>
      <c r="C52" s="254" t="s">
        <v>335</v>
      </c>
      <c r="D52" s="255"/>
      <c r="E52" s="255"/>
      <c r="F52" s="255"/>
      <c r="G52" s="255"/>
      <c r="H52" s="159"/>
      <c r="I52" s="159"/>
      <c r="J52" s="159"/>
      <c r="K52" s="159"/>
      <c r="L52" s="159"/>
      <c r="M52" s="159"/>
      <c r="N52" s="158"/>
      <c r="O52" s="158"/>
      <c r="P52" s="158"/>
      <c r="Q52" s="158"/>
      <c r="R52" s="159"/>
      <c r="S52" s="159"/>
      <c r="T52" s="159"/>
      <c r="U52" s="159"/>
      <c r="V52" s="159"/>
      <c r="W52" s="159"/>
      <c r="X52" s="159"/>
      <c r="Y52" s="149"/>
      <c r="Z52" s="149"/>
      <c r="AA52" s="149"/>
      <c r="AB52" s="149"/>
      <c r="AC52" s="149"/>
      <c r="AD52" s="149"/>
      <c r="AE52" s="149"/>
      <c r="AF52" s="149"/>
      <c r="AG52" s="149" t="s">
        <v>237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ht="22.5" outlineLevel="1" x14ac:dyDescent="0.2">
      <c r="A53" s="167">
        <v>19</v>
      </c>
      <c r="B53" s="168" t="s">
        <v>337</v>
      </c>
      <c r="C53" s="184" t="s">
        <v>338</v>
      </c>
      <c r="D53" s="169" t="s">
        <v>276</v>
      </c>
      <c r="E53" s="170">
        <v>10.88</v>
      </c>
      <c r="F53" s="171"/>
      <c r="G53" s="172">
        <f>ROUND(E53*F53,2)</f>
        <v>0</v>
      </c>
      <c r="H53" s="171"/>
      <c r="I53" s="172">
        <f>ROUND(E53*H53,2)</f>
        <v>0</v>
      </c>
      <c r="J53" s="171"/>
      <c r="K53" s="172">
        <f>ROUND(E53*J53,2)</f>
        <v>0</v>
      </c>
      <c r="L53" s="172">
        <v>21</v>
      </c>
      <c r="M53" s="172">
        <f>G53*(1+L53/100)</f>
        <v>0</v>
      </c>
      <c r="N53" s="170">
        <v>0</v>
      </c>
      <c r="O53" s="170">
        <f>ROUND(E53*N53,2)</f>
        <v>0</v>
      </c>
      <c r="P53" s="170">
        <v>0</v>
      </c>
      <c r="Q53" s="170">
        <f>ROUND(E53*P53,2)</f>
        <v>0</v>
      </c>
      <c r="R53" s="172" t="s">
        <v>248</v>
      </c>
      <c r="S53" s="172" t="s">
        <v>164</v>
      </c>
      <c r="T53" s="173" t="s">
        <v>164</v>
      </c>
      <c r="U53" s="159">
        <v>0.01</v>
      </c>
      <c r="V53" s="159">
        <f>ROUND(E53*U53,2)</f>
        <v>0.11</v>
      </c>
      <c r="W53" s="159"/>
      <c r="X53" s="159" t="s">
        <v>234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235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254" t="s">
        <v>335</v>
      </c>
      <c r="D54" s="255"/>
      <c r="E54" s="255"/>
      <c r="F54" s="255"/>
      <c r="G54" s="255"/>
      <c r="H54" s="159"/>
      <c r="I54" s="159"/>
      <c r="J54" s="159"/>
      <c r="K54" s="159"/>
      <c r="L54" s="159"/>
      <c r="M54" s="159"/>
      <c r="N54" s="158"/>
      <c r="O54" s="158"/>
      <c r="P54" s="158"/>
      <c r="Q54" s="158"/>
      <c r="R54" s="159"/>
      <c r="S54" s="159"/>
      <c r="T54" s="159"/>
      <c r="U54" s="159"/>
      <c r="V54" s="159"/>
      <c r="W54" s="159"/>
      <c r="X54" s="159"/>
      <c r="Y54" s="149"/>
      <c r="Z54" s="149"/>
      <c r="AA54" s="149"/>
      <c r="AB54" s="149"/>
      <c r="AC54" s="149"/>
      <c r="AD54" s="149"/>
      <c r="AE54" s="149"/>
      <c r="AF54" s="149"/>
      <c r="AG54" s="149" t="s">
        <v>237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ht="33.75" outlineLevel="1" x14ac:dyDescent="0.2">
      <c r="A55" s="167">
        <v>20</v>
      </c>
      <c r="B55" s="168" t="s">
        <v>340</v>
      </c>
      <c r="C55" s="184" t="s">
        <v>341</v>
      </c>
      <c r="D55" s="169" t="s">
        <v>276</v>
      </c>
      <c r="E55" s="170">
        <v>272.51</v>
      </c>
      <c r="F55" s="171"/>
      <c r="G55" s="172">
        <f>ROUND(E55*F55,2)</f>
        <v>0</v>
      </c>
      <c r="H55" s="171"/>
      <c r="I55" s="172">
        <f>ROUND(E55*H55,2)</f>
        <v>0</v>
      </c>
      <c r="J55" s="171"/>
      <c r="K55" s="172">
        <f>ROUND(E55*J55,2)</f>
        <v>0</v>
      </c>
      <c r="L55" s="172">
        <v>21</v>
      </c>
      <c r="M55" s="172">
        <f>G55*(1+L55/100)</f>
        <v>0</v>
      </c>
      <c r="N55" s="170">
        <v>0</v>
      </c>
      <c r="O55" s="170">
        <f>ROUND(E55*N55,2)</f>
        <v>0</v>
      </c>
      <c r="P55" s="170">
        <v>0</v>
      </c>
      <c r="Q55" s="170">
        <f>ROUND(E55*P55,2)</f>
        <v>0</v>
      </c>
      <c r="R55" s="172" t="s">
        <v>248</v>
      </c>
      <c r="S55" s="172" t="s">
        <v>164</v>
      </c>
      <c r="T55" s="173" t="s">
        <v>164</v>
      </c>
      <c r="U55" s="159">
        <v>0</v>
      </c>
      <c r="V55" s="159">
        <f>ROUND(E55*U55,2)</f>
        <v>0</v>
      </c>
      <c r="W55" s="159"/>
      <c r="X55" s="159" t="s">
        <v>234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235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56"/>
      <c r="B56" s="157"/>
      <c r="C56" s="254" t="s">
        <v>335</v>
      </c>
      <c r="D56" s="255"/>
      <c r="E56" s="255"/>
      <c r="F56" s="255"/>
      <c r="G56" s="255"/>
      <c r="H56" s="159"/>
      <c r="I56" s="159"/>
      <c r="J56" s="159"/>
      <c r="K56" s="159"/>
      <c r="L56" s="159"/>
      <c r="M56" s="159"/>
      <c r="N56" s="158"/>
      <c r="O56" s="158"/>
      <c r="P56" s="158"/>
      <c r="Q56" s="158"/>
      <c r="R56" s="159"/>
      <c r="S56" s="159"/>
      <c r="T56" s="159"/>
      <c r="U56" s="159"/>
      <c r="V56" s="159"/>
      <c r="W56" s="159"/>
      <c r="X56" s="159"/>
      <c r="Y56" s="149"/>
      <c r="Z56" s="149"/>
      <c r="AA56" s="149"/>
      <c r="AB56" s="149"/>
      <c r="AC56" s="149"/>
      <c r="AD56" s="149"/>
      <c r="AE56" s="149"/>
      <c r="AF56" s="149"/>
      <c r="AG56" s="149" t="s">
        <v>237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56"/>
      <c r="B57" s="157"/>
      <c r="C57" s="191" t="s">
        <v>1017</v>
      </c>
      <c r="D57" s="188"/>
      <c r="E57" s="189">
        <v>272.51</v>
      </c>
      <c r="F57" s="159"/>
      <c r="G57" s="159"/>
      <c r="H57" s="159"/>
      <c r="I57" s="159"/>
      <c r="J57" s="159"/>
      <c r="K57" s="159"/>
      <c r="L57" s="159"/>
      <c r="M57" s="159"/>
      <c r="N57" s="158"/>
      <c r="O57" s="158"/>
      <c r="P57" s="158"/>
      <c r="Q57" s="158"/>
      <c r="R57" s="159"/>
      <c r="S57" s="159"/>
      <c r="T57" s="159"/>
      <c r="U57" s="159"/>
      <c r="V57" s="159"/>
      <c r="W57" s="159"/>
      <c r="X57" s="159"/>
      <c r="Y57" s="149"/>
      <c r="Z57" s="149"/>
      <c r="AA57" s="149"/>
      <c r="AB57" s="149"/>
      <c r="AC57" s="149"/>
      <c r="AD57" s="149"/>
      <c r="AE57" s="149"/>
      <c r="AF57" s="149"/>
      <c r="AG57" s="149" t="s">
        <v>261</v>
      </c>
      <c r="AH57" s="149">
        <v>0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ht="33.75" outlineLevel="1" x14ac:dyDescent="0.2">
      <c r="A58" s="167">
        <v>21</v>
      </c>
      <c r="B58" s="168" t="s">
        <v>343</v>
      </c>
      <c r="C58" s="184" t="s">
        <v>344</v>
      </c>
      <c r="D58" s="169" t="s">
        <v>276</v>
      </c>
      <c r="E58" s="170">
        <v>76.16</v>
      </c>
      <c r="F58" s="171"/>
      <c r="G58" s="172">
        <f>ROUND(E58*F58,2)</f>
        <v>0</v>
      </c>
      <c r="H58" s="171"/>
      <c r="I58" s="172">
        <f>ROUND(E58*H58,2)</f>
        <v>0</v>
      </c>
      <c r="J58" s="171"/>
      <c r="K58" s="172">
        <f>ROUND(E58*J58,2)</f>
        <v>0</v>
      </c>
      <c r="L58" s="172">
        <v>21</v>
      </c>
      <c r="M58" s="172">
        <f>G58*(1+L58/100)</f>
        <v>0</v>
      </c>
      <c r="N58" s="170">
        <v>0</v>
      </c>
      <c r="O58" s="170">
        <f>ROUND(E58*N58,2)</f>
        <v>0</v>
      </c>
      <c r="P58" s="170">
        <v>0</v>
      </c>
      <c r="Q58" s="170">
        <f>ROUND(E58*P58,2)</f>
        <v>0</v>
      </c>
      <c r="R58" s="172" t="s">
        <v>248</v>
      </c>
      <c r="S58" s="172" t="s">
        <v>164</v>
      </c>
      <c r="T58" s="173" t="s">
        <v>164</v>
      </c>
      <c r="U58" s="159">
        <v>0</v>
      </c>
      <c r="V58" s="159">
        <f>ROUND(E58*U58,2)</f>
        <v>0</v>
      </c>
      <c r="W58" s="159"/>
      <c r="X58" s="159" t="s">
        <v>234</v>
      </c>
      <c r="Y58" s="149"/>
      <c r="Z58" s="149"/>
      <c r="AA58" s="149"/>
      <c r="AB58" s="149"/>
      <c r="AC58" s="149"/>
      <c r="AD58" s="149"/>
      <c r="AE58" s="149"/>
      <c r="AF58" s="149"/>
      <c r="AG58" s="149" t="s">
        <v>235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56"/>
      <c r="B59" s="157"/>
      <c r="C59" s="254" t="s">
        <v>335</v>
      </c>
      <c r="D59" s="255"/>
      <c r="E59" s="255"/>
      <c r="F59" s="255"/>
      <c r="G59" s="255"/>
      <c r="H59" s="159"/>
      <c r="I59" s="159"/>
      <c r="J59" s="159"/>
      <c r="K59" s="159"/>
      <c r="L59" s="159"/>
      <c r="M59" s="159"/>
      <c r="N59" s="158"/>
      <c r="O59" s="158"/>
      <c r="P59" s="158"/>
      <c r="Q59" s="158"/>
      <c r="R59" s="159"/>
      <c r="S59" s="159"/>
      <c r="T59" s="159"/>
      <c r="U59" s="159"/>
      <c r="V59" s="159"/>
      <c r="W59" s="159"/>
      <c r="X59" s="159"/>
      <c r="Y59" s="149"/>
      <c r="Z59" s="149"/>
      <c r="AA59" s="149"/>
      <c r="AB59" s="149"/>
      <c r="AC59" s="149"/>
      <c r="AD59" s="149"/>
      <c r="AE59" s="149"/>
      <c r="AF59" s="149"/>
      <c r="AG59" s="149" t="s">
        <v>237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56"/>
      <c r="B60" s="157"/>
      <c r="C60" s="191" t="s">
        <v>1018</v>
      </c>
      <c r="D60" s="188"/>
      <c r="E60" s="189">
        <v>76.16</v>
      </c>
      <c r="F60" s="159"/>
      <c r="G60" s="159"/>
      <c r="H60" s="159"/>
      <c r="I60" s="159"/>
      <c r="J60" s="159"/>
      <c r="K60" s="159"/>
      <c r="L60" s="159"/>
      <c r="M60" s="159"/>
      <c r="N60" s="158"/>
      <c r="O60" s="158"/>
      <c r="P60" s="158"/>
      <c r="Q60" s="158"/>
      <c r="R60" s="159"/>
      <c r="S60" s="159"/>
      <c r="T60" s="159"/>
      <c r="U60" s="159"/>
      <c r="V60" s="159"/>
      <c r="W60" s="159"/>
      <c r="X60" s="159"/>
      <c r="Y60" s="149"/>
      <c r="Z60" s="149"/>
      <c r="AA60" s="149"/>
      <c r="AB60" s="149"/>
      <c r="AC60" s="149"/>
      <c r="AD60" s="149"/>
      <c r="AE60" s="149"/>
      <c r="AF60" s="149"/>
      <c r="AG60" s="149" t="s">
        <v>261</v>
      </c>
      <c r="AH60" s="149">
        <v>0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ht="22.5" outlineLevel="1" x14ac:dyDescent="0.2">
      <c r="A61" s="167">
        <v>22</v>
      </c>
      <c r="B61" s="168" t="s">
        <v>346</v>
      </c>
      <c r="C61" s="184" t="s">
        <v>347</v>
      </c>
      <c r="D61" s="169" t="s">
        <v>276</v>
      </c>
      <c r="E61" s="170">
        <v>49.81</v>
      </c>
      <c r="F61" s="171"/>
      <c r="G61" s="172">
        <f>ROUND(E61*F61,2)</f>
        <v>0</v>
      </c>
      <c r="H61" s="171"/>
      <c r="I61" s="172">
        <f>ROUND(E61*H61,2)</f>
        <v>0</v>
      </c>
      <c r="J61" s="171"/>
      <c r="K61" s="172">
        <f>ROUND(E61*J61,2)</f>
        <v>0</v>
      </c>
      <c r="L61" s="172">
        <v>21</v>
      </c>
      <c r="M61" s="172">
        <f>G61*(1+L61/100)</f>
        <v>0</v>
      </c>
      <c r="N61" s="170">
        <v>0</v>
      </c>
      <c r="O61" s="170">
        <f>ROUND(E61*N61,2)</f>
        <v>0</v>
      </c>
      <c r="P61" s="170">
        <v>0</v>
      </c>
      <c r="Q61" s="170">
        <f>ROUND(E61*P61,2)</f>
        <v>0</v>
      </c>
      <c r="R61" s="172" t="s">
        <v>248</v>
      </c>
      <c r="S61" s="172" t="s">
        <v>164</v>
      </c>
      <c r="T61" s="173" t="s">
        <v>164</v>
      </c>
      <c r="U61" s="159">
        <v>0.01</v>
      </c>
      <c r="V61" s="159">
        <f>ROUND(E61*U61,2)</f>
        <v>0.5</v>
      </c>
      <c r="W61" s="159"/>
      <c r="X61" s="159" t="s">
        <v>234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235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191" t="s">
        <v>1019</v>
      </c>
      <c r="D62" s="188"/>
      <c r="E62" s="189">
        <v>49.81</v>
      </c>
      <c r="F62" s="159"/>
      <c r="G62" s="159"/>
      <c r="H62" s="159"/>
      <c r="I62" s="159"/>
      <c r="J62" s="159"/>
      <c r="K62" s="159"/>
      <c r="L62" s="159"/>
      <c r="M62" s="159"/>
      <c r="N62" s="158"/>
      <c r="O62" s="158"/>
      <c r="P62" s="158"/>
      <c r="Q62" s="158"/>
      <c r="R62" s="159"/>
      <c r="S62" s="159"/>
      <c r="T62" s="159"/>
      <c r="U62" s="159"/>
      <c r="V62" s="159"/>
      <c r="W62" s="159"/>
      <c r="X62" s="159"/>
      <c r="Y62" s="149"/>
      <c r="Z62" s="149"/>
      <c r="AA62" s="149"/>
      <c r="AB62" s="149"/>
      <c r="AC62" s="149"/>
      <c r="AD62" s="149"/>
      <c r="AE62" s="149"/>
      <c r="AF62" s="149"/>
      <c r="AG62" s="149" t="s">
        <v>261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ht="22.5" outlineLevel="1" x14ac:dyDescent="0.2">
      <c r="A63" s="167">
        <v>23</v>
      </c>
      <c r="B63" s="168" t="s">
        <v>348</v>
      </c>
      <c r="C63" s="184" t="s">
        <v>349</v>
      </c>
      <c r="D63" s="169" t="s">
        <v>276</v>
      </c>
      <c r="E63" s="170">
        <v>48.66</v>
      </c>
      <c r="F63" s="171"/>
      <c r="G63" s="172">
        <f>ROUND(E63*F63,2)</f>
        <v>0</v>
      </c>
      <c r="H63" s="171"/>
      <c r="I63" s="172">
        <f>ROUND(E63*H63,2)</f>
        <v>0</v>
      </c>
      <c r="J63" s="171"/>
      <c r="K63" s="172">
        <f>ROUND(E63*J63,2)</f>
        <v>0</v>
      </c>
      <c r="L63" s="172">
        <v>21</v>
      </c>
      <c r="M63" s="172">
        <f>G63*(1+L63/100)</f>
        <v>0</v>
      </c>
      <c r="N63" s="170">
        <v>0</v>
      </c>
      <c r="O63" s="170">
        <f>ROUND(E63*N63,2)</f>
        <v>0</v>
      </c>
      <c r="P63" s="170">
        <v>0</v>
      </c>
      <c r="Q63" s="170">
        <f>ROUND(E63*P63,2)</f>
        <v>0</v>
      </c>
      <c r="R63" s="172" t="s">
        <v>248</v>
      </c>
      <c r="S63" s="172" t="s">
        <v>164</v>
      </c>
      <c r="T63" s="173" t="s">
        <v>164</v>
      </c>
      <c r="U63" s="159">
        <v>0.2</v>
      </c>
      <c r="V63" s="159">
        <f>ROUND(E63*U63,2)</f>
        <v>9.73</v>
      </c>
      <c r="W63" s="159"/>
      <c r="X63" s="159" t="s">
        <v>234</v>
      </c>
      <c r="Y63" s="149"/>
      <c r="Z63" s="149"/>
      <c r="AA63" s="149"/>
      <c r="AB63" s="149"/>
      <c r="AC63" s="149"/>
      <c r="AD63" s="149"/>
      <c r="AE63" s="149"/>
      <c r="AF63" s="149"/>
      <c r="AG63" s="149" t="s">
        <v>235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254" t="s">
        <v>350</v>
      </c>
      <c r="D64" s="255"/>
      <c r="E64" s="255"/>
      <c r="F64" s="255"/>
      <c r="G64" s="255"/>
      <c r="H64" s="159"/>
      <c r="I64" s="159"/>
      <c r="J64" s="159"/>
      <c r="K64" s="159"/>
      <c r="L64" s="159"/>
      <c r="M64" s="159"/>
      <c r="N64" s="158"/>
      <c r="O64" s="158"/>
      <c r="P64" s="158"/>
      <c r="Q64" s="158"/>
      <c r="R64" s="159"/>
      <c r="S64" s="159"/>
      <c r="T64" s="159"/>
      <c r="U64" s="159"/>
      <c r="V64" s="159"/>
      <c r="W64" s="159"/>
      <c r="X64" s="159"/>
      <c r="Y64" s="149"/>
      <c r="Z64" s="149"/>
      <c r="AA64" s="149"/>
      <c r="AB64" s="149"/>
      <c r="AC64" s="149"/>
      <c r="AD64" s="149"/>
      <c r="AE64" s="149"/>
      <c r="AF64" s="149"/>
      <c r="AG64" s="149" t="s">
        <v>237</v>
      </c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56"/>
      <c r="B65" s="157"/>
      <c r="C65" s="191" t="s">
        <v>1020</v>
      </c>
      <c r="D65" s="188"/>
      <c r="E65" s="189">
        <v>49.81</v>
      </c>
      <c r="F65" s="159"/>
      <c r="G65" s="159"/>
      <c r="H65" s="159"/>
      <c r="I65" s="159"/>
      <c r="J65" s="159"/>
      <c r="K65" s="159"/>
      <c r="L65" s="159"/>
      <c r="M65" s="159"/>
      <c r="N65" s="158"/>
      <c r="O65" s="158"/>
      <c r="P65" s="158"/>
      <c r="Q65" s="158"/>
      <c r="R65" s="159"/>
      <c r="S65" s="159"/>
      <c r="T65" s="159"/>
      <c r="U65" s="159"/>
      <c r="V65" s="159"/>
      <c r="W65" s="159"/>
      <c r="X65" s="159"/>
      <c r="Y65" s="149"/>
      <c r="Z65" s="149"/>
      <c r="AA65" s="149"/>
      <c r="AB65" s="149"/>
      <c r="AC65" s="149"/>
      <c r="AD65" s="149"/>
      <c r="AE65" s="149"/>
      <c r="AF65" s="149"/>
      <c r="AG65" s="149" t="s">
        <v>261</v>
      </c>
      <c r="AH65" s="149">
        <v>0</v>
      </c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56"/>
      <c r="B66" s="157"/>
      <c r="C66" s="191" t="s">
        <v>1021</v>
      </c>
      <c r="D66" s="188"/>
      <c r="E66" s="189">
        <v>17.55</v>
      </c>
      <c r="F66" s="159"/>
      <c r="G66" s="159"/>
      <c r="H66" s="159"/>
      <c r="I66" s="159"/>
      <c r="J66" s="159"/>
      <c r="K66" s="159"/>
      <c r="L66" s="159"/>
      <c r="M66" s="159"/>
      <c r="N66" s="158"/>
      <c r="O66" s="158"/>
      <c r="P66" s="158"/>
      <c r="Q66" s="158"/>
      <c r="R66" s="159"/>
      <c r="S66" s="159"/>
      <c r="T66" s="159"/>
      <c r="U66" s="159"/>
      <c r="V66" s="159"/>
      <c r="W66" s="159"/>
      <c r="X66" s="159"/>
      <c r="Y66" s="149"/>
      <c r="Z66" s="149"/>
      <c r="AA66" s="149"/>
      <c r="AB66" s="149"/>
      <c r="AC66" s="149"/>
      <c r="AD66" s="149"/>
      <c r="AE66" s="149"/>
      <c r="AF66" s="149"/>
      <c r="AG66" s="149" t="s">
        <v>261</v>
      </c>
      <c r="AH66" s="149">
        <v>0</v>
      </c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56"/>
      <c r="B67" s="157"/>
      <c r="C67" s="191" t="s">
        <v>1022</v>
      </c>
      <c r="D67" s="188"/>
      <c r="E67" s="189">
        <v>-18.7</v>
      </c>
      <c r="F67" s="159"/>
      <c r="G67" s="159"/>
      <c r="H67" s="159"/>
      <c r="I67" s="159"/>
      <c r="J67" s="159"/>
      <c r="K67" s="159"/>
      <c r="L67" s="159"/>
      <c r="M67" s="159"/>
      <c r="N67" s="158"/>
      <c r="O67" s="158"/>
      <c r="P67" s="158"/>
      <c r="Q67" s="158"/>
      <c r="R67" s="159"/>
      <c r="S67" s="159"/>
      <c r="T67" s="159"/>
      <c r="U67" s="159"/>
      <c r="V67" s="159"/>
      <c r="W67" s="159"/>
      <c r="X67" s="159"/>
      <c r="Y67" s="149"/>
      <c r="Z67" s="149"/>
      <c r="AA67" s="149"/>
      <c r="AB67" s="149"/>
      <c r="AC67" s="149"/>
      <c r="AD67" s="149"/>
      <c r="AE67" s="149"/>
      <c r="AF67" s="149"/>
      <c r="AG67" s="149" t="s">
        <v>261</v>
      </c>
      <c r="AH67" s="149">
        <v>0</v>
      </c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67">
        <v>24</v>
      </c>
      <c r="B68" s="168" t="s">
        <v>363</v>
      </c>
      <c r="C68" s="184" t="s">
        <v>364</v>
      </c>
      <c r="D68" s="169" t="s">
        <v>276</v>
      </c>
      <c r="E68" s="170">
        <v>13.6</v>
      </c>
      <c r="F68" s="171"/>
      <c r="G68" s="172">
        <f>ROUND(E68*F68,2)</f>
        <v>0</v>
      </c>
      <c r="H68" s="171"/>
      <c r="I68" s="172">
        <f>ROUND(E68*H68,2)</f>
        <v>0</v>
      </c>
      <c r="J68" s="171"/>
      <c r="K68" s="172">
        <f>ROUND(E68*J68,2)</f>
        <v>0</v>
      </c>
      <c r="L68" s="172">
        <v>21</v>
      </c>
      <c r="M68" s="172">
        <f>G68*(1+L68/100)</f>
        <v>0</v>
      </c>
      <c r="N68" s="170">
        <v>1.7</v>
      </c>
      <c r="O68" s="170">
        <f>ROUND(E68*N68,2)</f>
        <v>23.12</v>
      </c>
      <c r="P68" s="170">
        <v>0</v>
      </c>
      <c r="Q68" s="170">
        <f>ROUND(E68*P68,2)</f>
        <v>0</v>
      </c>
      <c r="R68" s="172" t="s">
        <v>248</v>
      </c>
      <c r="S68" s="172" t="s">
        <v>164</v>
      </c>
      <c r="T68" s="173" t="s">
        <v>164</v>
      </c>
      <c r="U68" s="159">
        <v>1.59</v>
      </c>
      <c r="V68" s="159">
        <f>ROUND(E68*U68,2)</f>
        <v>21.62</v>
      </c>
      <c r="W68" s="159"/>
      <c r="X68" s="159" t="s">
        <v>234</v>
      </c>
      <c r="Y68" s="149"/>
      <c r="Z68" s="149"/>
      <c r="AA68" s="149"/>
      <c r="AB68" s="149"/>
      <c r="AC68" s="149"/>
      <c r="AD68" s="149"/>
      <c r="AE68" s="149"/>
      <c r="AF68" s="149"/>
      <c r="AG68" s="149" t="s">
        <v>235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ht="22.5" outlineLevel="1" x14ac:dyDescent="0.2">
      <c r="A69" s="156"/>
      <c r="B69" s="157"/>
      <c r="C69" s="254" t="s">
        <v>365</v>
      </c>
      <c r="D69" s="255"/>
      <c r="E69" s="255"/>
      <c r="F69" s="255"/>
      <c r="G69" s="255"/>
      <c r="H69" s="159"/>
      <c r="I69" s="159"/>
      <c r="J69" s="159"/>
      <c r="K69" s="159"/>
      <c r="L69" s="159"/>
      <c r="M69" s="159"/>
      <c r="N69" s="158"/>
      <c r="O69" s="158"/>
      <c r="P69" s="158"/>
      <c r="Q69" s="158"/>
      <c r="R69" s="159"/>
      <c r="S69" s="159"/>
      <c r="T69" s="159"/>
      <c r="U69" s="159"/>
      <c r="V69" s="159"/>
      <c r="W69" s="159"/>
      <c r="X69" s="159"/>
      <c r="Y69" s="149"/>
      <c r="Z69" s="149"/>
      <c r="AA69" s="149"/>
      <c r="AB69" s="149"/>
      <c r="AC69" s="149"/>
      <c r="AD69" s="149"/>
      <c r="AE69" s="149"/>
      <c r="AF69" s="149"/>
      <c r="AG69" s="149" t="s">
        <v>237</v>
      </c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90" t="str">
        <f>C69</f>
        <v>sypaninou z vhodných hornin tř. 1 - 4 nebo materiálem připraveným podél výkopu ve vzdálenosti do 3 m od jeho kraje, pro jakoukoliv hloubku výkopu a jakoukoliv míru zhutnění,</v>
      </c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56"/>
      <c r="B70" s="157"/>
      <c r="C70" s="191" t="s">
        <v>1023</v>
      </c>
      <c r="D70" s="188"/>
      <c r="E70" s="189">
        <v>13.6</v>
      </c>
      <c r="F70" s="159"/>
      <c r="G70" s="159"/>
      <c r="H70" s="159"/>
      <c r="I70" s="159"/>
      <c r="J70" s="159"/>
      <c r="K70" s="159"/>
      <c r="L70" s="159"/>
      <c r="M70" s="159"/>
      <c r="N70" s="158"/>
      <c r="O70" s="158"/>
      <c r="P70" s="158"/>
      <c r="Q70" s="158"/>
      <c r="R70" s="159"/>
      <c r="S70" s="159"/>
      <c r="T70" s="159"/>
      <c r="U70" s="159"/>
      <c r="V70" s="159"/>
      <c r="W70" s="159"/>
      <c r="X70" s="159"/>
      <c r="Y70" s="149"/>
      <c r="Z70" s="149"/>
      <c r="AA70" s="149"/>
      <c r="AB70" s="149"/>
      <c r="AC70" s="149"/>
      <c r="AD70" s="149"/>
      <c r="AE70" s="149"/>
      <c r="AF70" s="149"/>
      <c r="AG70" s="149" t="s">
        <v>261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74">
        <v>25</v>
      </c>
      <c r="B71" s="175" t="s">
        <v>368</v>
      </c>
      <c r="C71" s="183" t="s">
        <v>977</v>
      </c>
      <c r="D71" s="176" t="s">
        <v>276</v>
      </c>
      <c r="E71" s="177">
        <v>38.93</v>
      </c>
      <c r="F71" s="178"/>
      <c r="G71" s="179">
        <f>ROUND(E71*F71,2)</f>
        <v>0</v>
      </c>
      <c r="H71" s="178"/>
      <c r="I71" s="179">
        <f>ROUND(E71*H71,2)</f>
        <v>0</v>
      </c>
      <c r="J71" s="178"/>
      <c r="K71" s="179">
        <f>ROUND(E71*J71,2)</f>
        <v>0</v>
      </c>
      <c r="L71" s="179">
        <v>21</v>
      </c>
      <c r="M71" s="179">
        <f>G71*(1+L71/100)</f>
        <v>0</v>
      </c>
      <c r="N71" s="177">
        <v>0</v>
      </c>
      <c r="O71" s="177">
        <f>ROUND(E71*N71,2)</f>
        <v>0</v>
      </c>
      <c r="P71" s="177">
        <v>0</v>
      </c>
      <c r="Q71" s="177">
        <f>ROUND(E71*P71,2)</f>
        <v>0</v>
      </c>
      <c r="R71" s="179" t="s">
        <v>248</v>
      </c>
      <c r="S71" s="179" t="s">
        <v>164</v>
      </c>
      <c r="T71" s="180" t="s">
        <v>164</v>
      </c>
      <c r="U71" s="159">
        <v>0</v>
      </c>
      <c r="V71" s="159">
        <f>ROUND(E71*U71,2)</f>
        <v>0</v>
      </c>
      <c r="W71" s="159"/>
      <c r="X71" s="159" t="s">
        <v>234</v>
      </c>
      <c r="Y71" s="149"/>
      <c r="Z71" s="149"/>
      <c r="AA71" s="149"/>
      <c r="AB71" s="149"/>
      <c r="AC71" s="149"/>
      <c r="AD71" s="149"/>
      <c r="AE71" s="149"/>
      <c r="AF71" s="149"/>
      <c r="AG71" s="149" t="s">
        <v>235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74">
        <v>26</v>
      </c>
      <c r="B72" s="175" t="s">
        <v>370</v>
      </c>
      <c r="C72" s="183" t="s">
        <v>835</v>
      </c>
      <c r="D72" s="176" t="s">
        <v>276</v>
      </c>
      <c r="E72" s="177">
        <v>10.88</v>
      </c>
      <c r="F72" s="178"/>
      <c r="G72" s="179">
        <f>ROUND(E72*F72,2)</f>
        <v>0</v>
      </c>
      <c r="H72" s="178"/>
      <c r="I72" s="179">
        <f>ROUND(E72*H72,2)</f>
        <v>0</v>
      </c>
      <c r="J72" s="178"/>
      <c r="K72" s="179">
        <f>ROUND(E72*J72,2)</f>
        <v>0</v>
      </c>
      <c r="L72" s="179">
        <v>21</v>
      </c>
      <c r="M72" s="179">
        <f>G72*(1+L72/100)</f>
        <v>0</v>
      </c>
      <c r="N72" s="177">
        <v>0</v>
      </c>
      <c r="O72" s="177">
        <f>ROUND(E72*N72,2)</f>
        <v>0</v>
      </c>
      <c r="P72" s="177">
        <v>0</v>
      </c>
      <c r="Q72" s="177">
        <f>ROUND(E72*P72,2)</f>
        <v>0</v>
      </c>
      <c r="R72" s="179" t="s">
        <v>248</v>
      </c>
      <c r="S72" s="179" t="s">
        <v>164</v>
      </c>
      <c r="T72" s="180" t="s">
        <v>164</v>
      </c>
      <c r="U72" s="159">
        <v>0</v>
      </c>
      <c r="V72" s="159">
        <f>ROUND(E72*U72,2)</f>
        <v>0</v>
      </c>
      <c r="W72" s="159"/>
      <c r="X72" s="159" t="s">
        <v>234</v>
      </c>
      <c r="Y72" s="149"/>
      <c r="Z72" s="149"/>
      <c r="AA72" s="149"/>
      <c r="AB72" s="149"/>
      <c r="AC72" s="149"/>
      <c r="AD72" s="149"/>
      <c r="AE72" s="149"/>
      <c r="AF72" s="149"/>
      <c r="AG72" s="149" t="s">
        <v>235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67">
        <v>27</v>
      </c>
      <c r="B73" s="168" t="s">
        <v>398</v>
      </c>
      <c r="C73" s="184" t="s">
        <v>399</v>
      </c>
      <c r="D73" s="169" t="s">
        <v>400</v>
      </c>
      <c r="E73" s="170">
        <v>97.32</v>
      </c>
      <c r="F73" s="171"/>
      <c r="G73" s="172">
        <f>ROUND(E73*F73,2)</f>
        <v>0</v>
      </c>
      <c r="H73" s="171"/>
      <c r="I73" s="172">
        <f>ROUND(E73*H73,2)</f>
        <v>0</v>
      </c>
      <c r="J73" s="171"/>
      <c r="K73" s="172">
        <f>ROUND(E73*J73,2)</f>
        <v>0</v>
      </c>
      <c r="L73" s="172">
        <v>21</v>
      </c>
      <c r="M73" s="172">
        <f>G73*(1+L73/100)</f>
        <v>0</v>
      </c>
      <c r="N73" s="170">
        <v>1</v>
      </c>
      <c r="O73" s="170">
        <f>ROUND(E73*N73,2)</f>
        <v>97.32</v>
      </c>
      <c r="P73" s="170">
        <v>0</v>
      </c>
      <c r="Q73" s="170">
        <f>ROUND(E73*P73,2)</f>
        <v>0</v>
      </c>
      <c r="R73" s="172" t="s">
        <v>401</v>
      </c>
      <c r="S73" s="172" t="s">
        <v>402</v>
      </c>
      <c r="T73" s="173" t="s">
        <v>402</v>
      </c>
      <c r="U73" s="159">
        <v>0</v>
      </c>
      <c r="V73" s="159">
        <f>ROUND(E73*U73,2)</f>
        <v>0</v>
      </c>
      <c r="W73" s="159"/>
      <c r="X73" s="159" t="s">
        <v>403</v>
      </c>
      <c r="Y73" s="149"/>
      <c r="Z73" s="149"/>
      <c r="AA73" s="149"/>
      <c r="AB73" s="149"/>
      <c r="AC73" s="149"/>
      <c r="AD73" s="149"/>
      <c r="AE73" s="149"/>
      <c r="AF73" s="149"/>
      <c r="AG73" s="149" t="s">
        <v>404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56"/>
      <c r="B74" s="157"/>
      <c r="C74" s="191" t="s">
        <v>1024</v>
      </c>
      <c r="D74" s="188"/>
      <c r="E74" s="189">
        <v>97.32</v>
      </c>
      <c r="F74" s="159"/>
      <c r="G74" s="159"/>
      <c r="H74" s="159"/>
      <c r="I74" s="159"/>
      <c r="J74" s="159"/>
      <c r="K74" s="159"/>
      <c r="L74" s="159"/>
      <c r="M74" s="159"/>
      <c r="N74" s="158"/>
      <c r="O74" s="158"/>
      <c r="P74" s="158"/>
      <c r="Q74" s="158"/>
      <c r="R74" s="159"/>
      <c r="S74" s="159"/>
      <c r="T74" s="159"/>
      <c r="U74" s="159"/>
      <c r="V74" s="159"/>
      <c r="W74" s="159"/>
      <c r="X74" s="159"/>
      <c r="Y74" s="149"/>
      <c r="Z74" s="149"/>
      <c r="AA74" s="149"/>
      <c r="AB74" s="149"/>
      <c r="AC74" s="149"/>
      <c r="AD74" s="149"/>
      <c r="AE74" s="149"/>
      <c r="AF74" s="149"/>
      <c r="AG74" s="149" t="s">
        <v>261</v>
      </c>
      <c r="AH74" s="149">
        <v>0</v>
      </c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x14ac:dyDescent="0.2">
      <c r="A75" s="161" t="s">
        <v>159</v>
      </c>
      <c r="B75" s="162" t="s">
        <v>105</v>
      </c>
      <c r="C75" s="182" t="s">
        <v>106</v>
      </c>
      <c r="D75" s="163"/>
      <c r="E75" s="164"/>
      <c r="F75" s="165"/>
      <c r="G75" s="165">
        <f>SUMIF(AG76:AG78,"&lt;&gt;NOR",G76:G78)</f>
        <v>0</v>
      </c>
      <c r="H75" s="165"/>
      <c r="I75" s="165">
        <f>SUM(I76:I78)</f>
        <v>0</v>
      </c>
      <c r="J75" s="165"/>
      <c r="K75" s="165">
        <f>SUM(K76:K78)</f>
        <v>0</v>
      </c>
      <c r="L75" s="165"/>
      <c r="M75" s="165">
        <f>SUM(M76:M78)</f>
        <v>0</v>
      </c>
      <c r="N75" s="164"/>
      <c r="O75" s="164">
        <f>SUM(O76:O78)</f>
        <v>9.64</v>
      </c>
      <c r="P75" s="164"/>
      <c r="Q75" s="164">
        <f>SUM(Q76:Q78)</f>
        <v>0</v>
      </c>
      <c r="R75" s="165"/>
      <c r="S75" s="165"/>
      <c r="T75" s="166"/>
      <c r="U75" s="160"/>
      <c r="V75" s="160">
        <f>SUM(V76:V78)</f>
        <v>8.67</v>
      </c>
      <c r="W75" s="160"/>
      <c r="X75" s="160"/>
      <c r="AG75" t="s">
        <v>160</v>
      </c>
    </row>
    <row r="76" spans="1:60" outlineLevel="1" x14ac:dyDescent="0.2">
      <c r="A76" s="167">
        <v>28</v>
      </c>
      <c r="B76" s="168" t="s">
        <v>774</v>
      </c>
      <c r="C76" s="184" t="s">
        <v>775</v>
      </c>
      <c r="D76" s="169" t="s">
        <v>276</v>
      </c>
      <c r="E76" s="170">
        <v>5.0999999999999996</v>
      </c>
      <c r="F76" s="171"/>
      <c r="G76" s="172">
        <f>ROUND(E76*F76,2)</f>
        <v>0</v>
      </c>
      <c r="H76" s="171"/>
      <c r="I76" s="172">
        <f>ROUND(E76*H76,2)</f>
        <v>0</v>
      </c>
      <c r="J76" s="171"/>
      <c r="K76" s="172">
        <f>ROUND(E76*J76,2)</f>
        <v>0</v>
      </c>
      <c r="L76" s="172">
        <v>21</v>
      </c>
      <c r="M76" s="172">
        <f>G76*(1+L76/100)</f>
        <v>0</v>
      </c>
      <c r="N76" s="170">
        <v>1.8907700000000001</v>
      </c>
      <c r="O76" s="170">
        <f>ROUND(E76*N76,2)</f>
        <v>9.64</v>
      </c>
      <c r="P76" s="170">
        <v>0</v>
      </c>
      <c r="Q76" s="170">
        <f>ROUND(E76*P76,2)</f>
        <v>0</v>
      </c>
      <c r="R76" s="172" t="s">
        <v>408</v>
      </c>
      <c r="S76" s="172" t="s">
        <v>164</v>
      </c>
      <c r="T76" s="173" t="s">
        <v>164</v>
      </c>
      <c r="U76" s="159">
        <v>1.7</v>
      </c>
      <c r="V76" s="159">
        <f>ROUND(E76*U76,2)</f>
        <v>8.67</v>
      </c>
      <c r="W76" s="159"/>
      <c r="X76" s="159" t="s">
        <v>234</v>
      </c>
      <c r="Y76" s="149"/>
      <c r="Z76" s="149"/>
      <c r="AA76" s="149"/>
      <c r="AB76" s="149"/>
      <c r="AC76" s="149"/>
      <c r="AD76" s="149"/>
      <c r="AE76" s="149"/>
      <c r="AF76" s="149"/>
      <c r="AG76" s="149" t="s">
        <v>235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56"/>
      <c r="B77" s="157"/>
      <c r="C77" s="254" t="s">
        <v>448</v>
      </c>
      <c r="D77" s="255"/>
      <c r="E77" s="255"/>
      <c r="F77" s="255"/>
      <c r="G77" s="255"/>
      <c r="H77" s="159"/>
      <c r="I77" s="159"/>
      <c r="J77" s="159"/>
      <c r="K77" s="159"/>
      <c r="L77" s="159"/>
      <c r="M77" s="159"/>
      <c r="N77" s="158"/>
      <c r="O77" s="158"/>
      <c r="P77" s="158"/>
      <c r="Q77" s="158"/>
      <c r="R77" s="159"/>
      <c r="S77" s="159"/>
      <c r="T77" s="159"/>
      <c r="U77" s="159"/>
      <c r="V77" s="159"/>
      <c r="W77" s="159"/>
      <c r="X77" s="159"/>
      <c r="Y77" s="149"/>
      <c r="Z77" s="149"/>
      <c r="AA77" s="149"/>
      <c r="AB77" s="149"/>
      <c r="AC77" s="149"/>
      <c r="AD77" s="149"/>
      <c r="AE77" s="149"/>
      <c r="AF77" s="149"/>
      <c r="AG77" s="149" t="s">
        <v>237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56"/>
      <c r="B78" s="157"/>
      <c r="C78" s="191" t="s">
        <v>776</v>
      </c>
      <c r="D78" s="188"/>
      <c r="E78" s="189">
        <v>5.0999999999999996</v>
      </c>
      <c r="F78" s="159"/>
      <c r="G78" s="159"/>
      <c r="H78" s="159"/>
      <c r="I78" s="159"/>
      <c r="J78" s="159"/>
      <c r="K78" s="159"/>
      <c r="L78" s="159"/>
      <c r="M78" s="159"/>
      <c r="N78" s="158"/>
      <c r="O78" s="158"/>
      <c r="P78" s="158"/>
      <c r="Q78" s="158"/>
      <c r="R78" s="159"/>
      <c r="S78" s="159"/>
      <c r="T78" s="159"/>
      <c r="U78" s="159"/>
      <c r="V78" s="159"/>
      <c r="W78" s="159"/>
      <c r="X78" s="159"/>
      <c r="Y78" s="149"/>
      <c r="Z78" s="149"/>
      <c r="AA78" s="149"/>
      <c r="AB78" s="149"/>
      <c r="AC78" s="149"/>
      <c r="AD78" s="149"/>
      <c r="AE78" s="149"/>
      <c r="AF78" s="149"/>
      <c r="AG78" s="149" t="s">
        <v>261</v>
      </c>
      <c r="AH78" s="149">
        <v>0</v>
      </c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x14ac:dyDescent="0.2">
      <c r="A79" s="161" t="s">
        <v>159</v>
      </c>
      <c r="B79" s="162" t="s">
        <v>107</v>
      </c>
      <c r="C79" s="182" t="s">
        <v>108</v>
      </c>
      <c r="D79" s="163"/>
      <c r="E79" s="164"/>
      <c r="F79" s="165"/>
      <c r="G79" s="165">
        <f>SUMIF(AG80:AG81,"&lt;&gt;NOR",G80:G81)</f>
        <v>0</v>
      </c>
      <c r="H79" s="165"/>
      <c r="I79" s="165">
        <f>SUM(I80:I81)</f>
        <v>0</v>
      </c>
      <c r="J79" s="165"/>
      <c r="K79" s="165">
        <f>SUM(K80:K81)</f>
        <v>0</v>
      </c>
      <c r="L79" s="165"/>
      <c r="M79" s="165">
        <f>SUM(M80:M81)</f>
        <v>0</v>
      </c>
      <c r="N79" s="164"/>
      <c r="O79" s="164">
        <f>SUM(O80:O81)</f>
        <v>7.2</v>
      </c>
      <c r="P79" s="164"/>
      <c r="Q79" s="164">
        <f>SUM(Q80:Q81)</f>
        <v>0</v>
      </c>
      <c r="R79" s="165"/>
      <c r="S79" s="165"/>
      <c r="T79" s="166"/>
      <c r="U79" s="160"/>
      <c r="V79" s="160">
        <f>SUM(V80:V81)</f>
        <v>2.5</v>
      </c>
      <c r="W79" s="160"/>
      <c r="X79" s="160"/>
      <c r="AG79" t="s">
        <v>160</v>
      </c>
    </row>
    <row r="80" spans="1:60" ht="22.5" outlineLevel="1" x14ac:dyDescent="0.2">
      <c r="A80" s="167">
        <v>29</v>
      </c>
      <c r="B80" s="168" t="s">
        <v>652</v>
      </c>
      <c r="C80" s="184" t="s">
        <v>653</v>
      </c>
      <c r="D80" s="169" t="s">
        <v>232</v>
      </c>
      <c r="E80" s="170">
        <v>39</v>
      </c>
      <c r="F80" s="171"/>
      <c r="G80" s="172">
        <f>ROUND(E80*F80,2)</f>
        <v>0</v>
      </c>
      <c r="H80" s="171"/>
      <c r="I80" s="172">
        <f>ROUND(E80*H80,2)</f>
        <v>0</v>
      </c>
      <c r="J80" s="171"/>
      <c r="K80" s="172">
        <f>ROUND(E80*J80,2)</f>
        <v>0</v>
      </c>
      <c r="L80" s="172">
        <v>21</v>
      </c>
      <c r="M80" s="172">
        <f>G80*(1+L80/100)</f>
        <v>0</v>
      </c>
      <c r="N80" s="170">
        <v>0.18462999999999999</v>
      </c>
      <c r="O80" s="170">
        <f>ROUND(E80*N80,2)</f>
        <v>7.2</v>
      </c>
      <c r="P80" s="170">
        <v>0</v>
      </c>
      <c r="Q80" s="170">
        <f>ROUND(E80*P80,2)</f>
        <v>0</v>
      </c>
      <c r="R80" s="172" t="s">
        <v>233</v>
      </c>
      <c r="S80" s="172" t="s">
        <v>164</v>
      </c>
      <c r="T80" s="173" t="s">
        <v>164</v>
      </c>
      <c r="U80" s="159">
        <v>6.4000000000000001E-2</v>
      </c>
      <c r="V80" s="159">
        <f>ROUND(E80*U80,2)</f>
        <v>2.5</v>
      </c>
      <c r="W80" s="159"/>
      <c r="X80" s="159" t="s">
        <v>234</v>
      </c>
      <c r="Y80" s="149"/>
      <c r="Z80" s="149"/>
      <c r="AA80" s="149"/>
      <c r="AB80" s="149"/>
      <c r="AC80" s="149"/>
      <c r="AD80" s="149"/>
      <c r="AE80" s="149"/>
      <c r="AF80" s="149"/>
      <c r="AG80" s="149" t="s">
        <v>235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56"/>
      <c r="B81" s="157"/>
      <c r="C81" s="254" t="s">
        <v>476</v>
      </c>
      <c r="D81" s="255"/>
      <c r="E81" s="255"/>
      <c r="F81" s="255"/>
      <c r="G81" s="255"/>
      <c r="H81" s="159"/>
      <c r="I81" s="159"/>
      <c r="J81" s="159"/>
      <c r="K81" s="159"/>
      <c r="L81" s="159"/>
      <c r="M81" s="159"/>
      <c r="N81" s="158"/>
      <c r="O81" s="158"/>
      <c r="P81" s="158"/>
      <c r="Q81" s="158"/>
      <c r="R81" s="159"/>
      <c r="S81" s="159"/>
      <c r="T81" s="159"/>
      <c r="U81" s="159"/>
      <c r="V81" s="159"/>
      <c r="W81" s="159"/>
      <c r="X81" s="159"/>
      <c r="Y81" s="149"/>
      <c r="Z81" s="149"/>
      <c r="AA81" s="149"/>
      <c r="AB81" s="149"/>
      <c r="AC81" s="149"/>
      <c r="AD81" s="149"/>
      <c r="AE81" s="149"/>
      <c r="AF81" s="149"/>
      <c r="AG81" s="149" t="s">
        <v>237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x14ac:dyDescent="0.2">
      <c r="A82" s="161" t="s">
        <v>159</v>
      </c>
      <c r="B82" s="162" t="s">
        <v>111</v>
      </c>
      <c r="C82" s="182" t="s">
        <v>112</v>
      </c>
      <c r="D82" s="163"/>
      <c r="E82" s="164"/>
      <c r="F82" s="165"/>
      <c r="G82" s="165">
        <f>SUMIF(AG83:AG101,"&lt;&gt;NOR",G83:G101)</f>
        <v>0</v>
      </c>
      <c r="H82" s="165"/>
      <c r="I82" s="165">
        <f>SUM(I83:I101)</f>
        <v>0</v>
      </c>
      <c r="J82" s="165"/>
      <c r="K82" s="165">
        <f>SUM(K83:K101)</f>
        <v>0</v>
      </c>
      <c r="L82" s="165"/>
      <c r="M82" s="165">
        <f>SUM(M83:M101)</f>
        <v>0</v>
      </c>
      <c r="N82" s="164"/>
      <c r="O82" s="164">
        <f>SUM(O83:O101)</f>
        <v>0.23000000000000004</v>
      </c>
      <c r="P82" s="164"/>
      <c r="Q82" s="164">
        <f>SUM(Q83:Q101)</f>
        <v>0</v>
      </c>
      <c r="R82" s="165"/>
      <c r="S82" s="165"/>
      <c r="T82" s="166"/>
      <c r="U82" s="160"/>
      <c r="V82" s="160">
        <f>SUM(V83:V101)</f>
        <v>25</v>
      </c>
      <c r="W82" s="160"/>
      <c r="X82" s="160"/>
      <c r="AG82" t="s">
        <v>160</v>
      </c>
    </row>
    <row r="83" spans="1:60" ht="22.5" outlineLevel="1" x14ac:dyDescent="0.2">
      <c r="A83" s="167">
        <v>30</v>
      </c>
      <c r="B83" s="168" t="s">
        <v>982</v>
      </c>
      <c r="C83" s="184" t="s">
        <v>983</v>
      </c>
      <c r="D83" s="169" t="s">
        <v>247</v>
      </c>
      <c r="E83" s="170">
        <v>34</v>
      </c>
      <c r="F83" s="171"/>
      <c r="G83" s="172">
        <f>ROUND(E83*F83,2)</f>
        <v>0</v>
      </c>
      <c r="H83" s="171"/>
      <c r="I83" s="172">
        <f>ROUND(E83*H83,2)</f>
        <v>0</v>
      </c>
      <c r="J83" s="171"/>
      <c r="K83" s="172">
        <f>ROUND(E83*J83,2)</f>
        <v>0</v>
      </c>
      <c r="L83" s="172">
        <v>21</v>
      </c>
      <c r="M83" s="172">
        <f>G83*(1+L83/100)</f>
        <v>0</v>
      </c>
      <c r="N83" s="170">
        <v>0</v>
      </c>
      <c r="O83" s="170">
        <f>ROUND(E83*N83,2)</f>
        <v>0</v>
      </c>
      <c r="P83" s="170">
        <v>0</v>
      </c>
      <c r="Q83" s="170">
        <f>ROUND(E83*P83,2)</f>
        <v>0</v>
      </c>
      <c r="R83" s="172" t="s">
        <v>408</v>
      </c>
      <c r="S83" s="172" t="s">
        <v>164</v>
      </c>
      <c r="T83" s="173" t="s">
        <v>164</v>
      </c>
      <c r="U83" s="159">
        <v>0.126</v>
      </c>
      <c r="V83" s="159">
        <f>ROUND(E83*U83,2)</f>
        <v>4.28</v>
      </c>
      <c r="W83" s="159"/>
      <c r="X83" s="159" t="s">
        <v>234</v>
      </c>
      <c r="Y83" s="149"/>
      <c r="Z83" s="149"/>
      <c r="AA83" s="149"/>
      <c r="AB83" s="149"/>
      <c r="AC83" s="149"/>
      <c r="AD83" s="149"/>
      <c r="AE83" s="149"/>
      <c r="AF83" s="149"/>
      <c r="AG83" s="149" t="s">
        <v>235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56"/>
      <c r="B84" s="157"/>
      <c r="C84" s="254" t="s">
        <v>448</v>
      </c>
      <c r="D84" s="255"/>
      <c r="E84" s="255"/>
      <c r="F84" s="255"/>
      <c r="G84" s="255"/>
      <c r="H84" s="159"/>
      <c r="I84" s="159"/>
      <c r="J84" s="159"/>
      <c r="K84" s="159"/>
      <c r="L84" s="159"/>
      <c r="M84" s="159"/>
      <c r="N84" s="158"/>
      <c r="O84" s="158"/>
      <c r="P84" s="158"/>
      <c r="Q84" s="158"/>
      <c r="R84" s="159"/>
      <c r="S84" s="159"/>
      <c r="T84" s="159"/>
      <c r="U84" s="159"/>
      <c r="V84" s="159"/>
      <c r="W84" s="159"/>
      <c r="X84" s="159"/>
      <c r="Y84" s="149"/>
      <c r="Z84" s="149"/>
      <c r="AA84" s="149"/>
      <c r="AB84" s="149"/>
      <c r="AC84" s="149"/>
      <c r="AD84" s="149"/>
      <c r="AE84" s="149"/>
      <c r="AF84" s="149"/>
      <c r="AG84" s="149" t="s">
        <v>237</v>
      </c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67">
        <v>31</v>
      </c>
      <c r="B85" s="168" t="s">
        <v>984</v>
      </c>
      <c r="C85" s="184" t="s">
        <v>985</v>
      </c>
      <c r="D85" s="169" t="s">
        <v>324</v>
      </c>
      <c r="E85" s="170">
        <v>6</v>
      </c>
      <c r="F85" s="171"/>
      <c r="G85" s="172">
        <f>ROUND(E85*F85,2)</f>
        <v>0</v>
      </c>
      <c r="H85" s="171"/>
      <c r="I85" s="172">
        <f>ROUND(E85*H85,2)</f>
        <v>0</v>
      </c>
      <c r="J85" s="171"/>
      <c r="K85" s="172">
        <f>ROUND(E85*J85,2)</f>
        <v>0</v>
      </c>
      <c r="L85" s="172">
        <v>21</v>
      </c>
      <c r="M85" s="172">
        <f>G85*(1+L85/100)</f>
        <v>0</v>
      </c>
      <c r="N85" s="170">
        <v>0</v>
      </c>
      <c r="O85" s="170">
        <f>ROUND(E85*N85,2)</f>
        <v>0</v>
      </c>
      <c r="P85" s="170">
        <v>0</v>
      </c>
      <c r="Q85" s="170">
        <f>ROUND(E85*P85,2)</f>
        <v>0</v>
      </c>
      <c r="R85" s="172" t="s">
        <v>408</v>
      </c>
      <c r="S85" s="172" t="s">
        <v>164</v>
      </c>
      <c r="T85" s="173" t="s">
        <v>164</v>
      </c>
      <c r="U85" s="159">
        <v>0.28000000000000003</v>
      </c>
      <c r="V85" s="159">
        <f>ROUND(E85*U85,2)</f>
        <v>1.68</v>
      </c>
      <c r="W85" s="159"/>
      <c r="X85" s="159" t="s">
        <v>234</v>
      </c>
      <c r="Y85" s="149"/>
      <c r="Z85" s="149"/>
      <c r="AA85" s="149"/>
      <c r="AB85" s="149"/>
      <c r="AC85" s="149"/>
      <c r="AD85" s="149"/>
      <c r="AE85" s="149"/>
      <c r="AF85" s="149"/>
      <c r="AG85" s="149" t="s">
        <v>235</v>
      </c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56"/>
      <c r="B86" s="157"/>
      <c r="C86" s="254" t="s">
        <v>448</v>
      </c>
      <c r="D86" s="255"/>
      <c r="E86" s="255"/>
      <c r="F86" s="255"/>
      <c r="G86" s="255"/>
      <c r="H86" s="159"/>
      <c r="I86" s="159"/>
      <c r="J86" s="159"/>
      <c r="K86" s="159"/>
      <c r="L86" s="159"/>
      <c r="M86" s="159"/>
      <c r="N86" s="158"/>
      <c r="O86" s="158"/>
      <c r="P86" s="158"/>
      <c r="Q86" s="158"/>
      <c r="R86" s="159"/>
      <c r="S86" s="159"/>
      <c r="T86" s="159"/>
      <c r="U86" s="159"/>
      <c r="V86" s="159"/>
      <c r="W86" s="159"/>
      <c r="X86" s="159"/>
      <c r="Y86" s="149"/>
      <c r="Z86" s="149"/>
      <c r="AA86" s="149"/>
      <c r="AB86" s="149"/>
      <c r="AC86" s="149"/>
      <c r="AD86" s="149"/>
      <c r="AE86" s="149"/>
      <c r="AF86" s="149"/>
      <c r="AG86" s="149" t="s">
        <v>237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74">
        <v>32</v>
      </c>
      <c r="B87" s="175" t="s">
        <v>858</v>
      </c>
      <c r="C87" s="183" t="s">
        <v>859</v>
      </c>
      <c r="D87" s="176" t="s">
        <v>324</v>
      </c>
      <c r="E87" s="177">
        <v>1</v>
      </c>
      <c r="F87" s="178"/>
      <c r="G87" s="179">
        <f>ROUND(E87*F87,2)</f>
        <v>0</v>
      </c>
      <c r="H87" s="178"/>
      <c r="I87" s="179">
        <f>ROUND(E87*H87,2)</f>
        <v>0</v>
      </c>
      <c r="J87" s="178"/>
      <c r="K87" s="179">
        <f>ROUND(E87*J87,2)</f>
        <v>0</v>
      </c>
      <c r="L87" s="179">
        <v>21</v>
      </c>
      <c r="M87" s="179">
        <f>G87*(1+L87/100)</f>
        <v>0</v>
      </c>
      <c r="N87" s="177">
        <v>2.0000000000000002E-5</v>
      </c>
      <c r="O87" s="177">
        <f>ROUND(E87*N87,2)</f>
        <v>0</v>
      </c>
      <c r="P87" s="177">
        <v>0</v>
      </c>
      <c r="Q87" s="177">
        <f>ROUND(E87*P87,2)</f>
        <v>0</v>
      </c>
      <c r="R87" s="179" t="s">
        <v>408</v>
      </c>
      <c r="S87" s="179" t="s">
        <v>164</v>
      </c>
      <c r="T87" s="180" t="s">
        <v>164</v>
      </c>
      <c r="U87" s="159">
        <v>0.61</v>
      </c>
      <c r="V87" s="159">
        <f>ROUND(E87*U87,2)</f>
        <v>0.61</v>
      </c>
      <c r="W87" s="159"/>
      <c r="X87" s="159" t="s">
        <v>234</v>
      </c>
      <c r="Y87" s="149"/>
      <c r="Z87" s="149"/>
      <c r="AA87" s="149"/>
      <c r="AB87" s="149"/>
      <c r="AC87" s="149"/>
      <c r="AD87" s="149"/>
      <c r="AE87" s="149"/>
      <c r="AF87" s="149"/>
      <c r="AG87" s="149" t="s">
        <v>235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ht="33.75" outlineLevel="1" x14ac:dyDescent="0.2">
      <c r="A88" s="174">
        <v>33</v>
      </c>
      <c r="B88" s="175" t="s">
        <v>988</v>
      </c>
      <c r="C88" s="183" t="s">
        <v>989</v>
      </c>
      <c r="D88" s="176" t="s">
        <v>324</v>
      </c>
      <c r="E88" s="177">
        <v>1</v>
      </c>
      <c r="F88" s="178"/>
      <c r="G88" s="179">
        <f>ROUND(E88*F88,2)</f>
        <v>0</v>
      </c>
      <c r="H88" s="178"/>
      <c r="I88" s="179">
        <f>ROUND(E88*H88,2)</f>
        <v>0</v>
      </c>
      <c r="J88" s="178"/>
      <c r="K88" s="179">
        <f>ROUND(E88*J88,2)</f>
        <v>0</v>
      </c>
      <c r="L88" s="179">
        <v>21</v>
      </c>
      <c r="M88" s="179">
        <f>G88*(1+L88/100)</f>
        <v>0</v>
      </c>
      <c r="N88" s="177">
        <v>0</v>
      </c>
      <c r="O88" s="177">
        <f>ROUND(E88*N88,2)</f>
        <v>0</v>
      </c>
      <c r="P88" s="177">
        <v>0</v>
      </c>
      <c r="Q88" s="177">
        <f>ROUND(E88*P88,2)</f>
        <v>0</v>
      </c>
      <c r="R88" s="179" t="s">
        <v>408</v>
      </c>
      <c r="S88" s="179" t="s">
        <v>164</v>
      </c>
      <c r="T88" s="180" t="s">
        <v>164</v>
      </c>
      <c r="U88" s="159">
        <v>3.47</v>
      </c>
      <c r="V88" s="159">
        <f>ROUND(E88*U88,2)</f>
        <v>3.47</v>
      </c>
      <c r="W88" s="159"/>
      <c r="X88" s="159" t="s">
        <v>234</v>
      </c>
      <c r="Y88" s="149"/>
      <c r="Z88" s="149"/>
      <c r="AA88" s="149"/>
      <c r="AB88" s="149"/>
      <c r="AC88" s="149"/>
      <c r="AD88" s="149"/>
      <c r="AE88" s="149"/>
      <c r="AF88" s="149"/>
      <c r="AG88" s="149" t="s">
        <v>235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67">
        <v>34</v>
      </c>
      <c r="B89" s="168" t="s">
        <v>990</v>
      </c>
      <c r="C89" s="184" t="s">
        <v>991</v>
      </c>
      <c r="D89" s="169" t="s">
        <v>247</v>
      </c>
      <c r="E89" s="170">
        <v>34</v>
      </c>
      <c r="F89" s="171"/>
      <c r="G89" s="172">
        <f>ROUND(E89*F89,2)</f>
        <v>0</v>
      </c>
      <c r="H89" s="171"/>
      <c r="I89" s="172">
        <f>ROUND(E89*H89,2)</f>
        <v>0</v>
      </c>
      <c r="J89" s="171"/>
      <c r="K89" s="172">
        <f>ROUND(E89*J89,2)</f>
        <v>0</v>
      </c>
      <c r="L89" s="172">
        <v>21</v>
      </c>
      <c r="M89" s="172">
        <f>G89*(1+L89/100)</f>
        <v>0</v>
      </c>
      <c r="N89" s="170">
        <v>0</v>
      </c>
      <c r="O89" s="170">
        <f>ROUND(E89*N89,2)</f>
        <v>0</v>
      </c>
      <c r="P89" s="170">
        <v>0</v>
      </c>
      <c r="Q89" s="170">
        <f>ROUND(E89*P89,2)</f>
        <v>0</v>
      </c>
      <c r="R89" s="172" t="s">
        <v>408</v>
      </c>
      <c r="S89" s="172" t="s">
        <v>164</v>
      </c>
      <c r="T89" s="173" t="s">
        <v>164</v>
      </c>
      <c r="U89" s="159">
        <v>4.3999999999999997E-2</v>
      </c>
      <c r="V89" s="159">
        <f>ROUND(E89*U89,2)</f>
        <v>1.5</v>
      </c>
      <c r="W89" s="159"/>
      <c r="X89" s="159" t="s">
        <v>234</v>
      </c>
      <c r="Y89" s="149"/>
      <c r="Z89" s="149"/>
      <c r="AA89" s="149"/>
      <c r="AB89" s="149"/>
      <c r="AC89" s="149"/>
      <c r="AD89" s="149"/>
      <c r="AE89" s="149"/>
      <c r="AF89" s="149"/>
      <c r="AG89" s="149" t="s">
        <v>235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56"/>
      <c r="B90" s="157"/>
      <c r="C90" s="254" t="s">
        <v>872</v>
      </c>
      <c r="D90" s="255"/>
      <c r="E90" s="255"/>
      <c r="F90" s="255"/>
      <c r="G90" s="255"/>
      <c r="H90" s="159"/>
      <c r="I90" s="159"/>
      <c r="J90" s="159"/>
      <c r="K90" s="159"/>
      <c r="L90" s="159"/>
      <c r="M90" s="159"/>
      <c r="N90" s="158"/>
      <c r="O90" s="158"/>
      <c r="P90" s="158"/>
      <c r="Q90" s="158"/>
      <c r="R90" s="159"/>
      <c r="S90" s="159"/>
      <c r="T90" s="159"/>
      <c r="U90" s="159"/>
      <c r="V90" s="159"/>
      <c r="W90" s="159"/>
      <c r="X90" s="159"/>
      <c r="Y90" s="149"/>
      <c r="Z90" s="149"/>
      <c r="AA90" s="149"/>
      <c r="AB90" s="149"/>
      <c r="AC90" s="149"/>
      <c r="AD90" s="149"/>
      <c r="AE90" s="149"/>
      <c r="AF90" s="149"/>
      <c r="AG90" s="149" t="s">
        <v>237</v>
      </c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90" t="str">
        <f>C90</f>
        <v>přísun, montáže, demontáže a odsunu zkoušecího čerpadla, napuštění tlakovou vodou a dodání vody pro tlakovou zkoušku,</v>
      </c>
      <c r="BB90" s="149"/>
      <c r="BC90" s="149"/>
      <c r="BD90" s="149"/>
      <c r="BE90" s="149"/>
      <c r="BF90" s="149"/>
      <c r="BG90" s="149"/>
      <c r="BH90" s="149"/>
    </row>
    <row r="91" spans="1:60" outlineLevel="1" x14ac:dyDescent="0.2">
      <c r="A91" s="167">
        <v>35</v>
      </c>
      <c r="B91" s="168" t="s">
        <v>873</v>
      </c>
      <c r="C91" s="184" t="s">
        <v>874</v>
      </c>
      <c r="D91" s="169" t="s">
        <v>497</v>
      </c>
      <c r="E91" s="170">
        <v>1</v>
      </c>
      <c r="F91" s="171"/>
      <c r="G91" s="172">
        <f>ROUND(E91*F91,2)</f>
        <v>0</v>
      </c>
      <c r="H91" s="171"/>
      <c r="I91" s="172">
        <f>ROUND(E91*H91,2)</f>
        <v>0</v>
      </c>
      <c r="J91" s="171"/>
      <c r="K91" s="172">
        <f>ROUND(E91*J91,2)</f>
        <v>0</v>
      </c>
      <c r="L91" s="172">
        <v>21</v>
      </c>
      <c r="M91" s="172">
        <f>G91*(1+L91/100)</f>
        <v>0</v>
      </c>
      <c r="N91" s="170">
        <v>3.5029999999999999E-2</v>
      </c>
      <c r="O91" s="170">
        <f>ROUND(E91*N91,2)</f>
        <v>0.04</v>
      </c>
      <c r="P91" s="170">
        <v>0</v>
      </c>
      <c r="Q91" s="170">
        <f>ROUND(E91*P91,2)</f>
        <v>0</v>
      </c>
      <c r="R91" s="172" t="s">
        <v>408</v>
      </c>
      <c r="S91" s="172" t="s">
        <v>164</v>
      </c>
      <c r="T91" s="173" t="s">
        <v>164</v>
      </c>
      <c r="U91" s="159">
        <v>10.130000000000001</v>
      </c>
      <c r="V91" s="159">
        <f>ROUND(E91*U91,2)</f>
        <v>10.130000000000001</v>
      </c>
      <c r="W91" s="159"/>
      <c r="X91" s="159" t="s">
        <v>234</v>
      </c>
      <c r="Y91" s="149"/>
      <c r="Z91" s="149"/>
      <c r="AA91" s="149"/>
      <c r="AB91" s="149"/>
      <c r="AC91" s="149"/>
      <c r="AD91" s="149"/>
      <c r="AE91" s="149"/>
      <c r="AF91" s="149"/>
      <c r="AG91" s="149" t="s">
        <v>235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ht="33.75" outlineLevel="1" x14ac:dyDescent="0.2">
      <c r="A92" s="156"/>
      <c r="B92" s="157"/>
      <c r="C92" s="254" t="s">
        <v>875</v>
      </c>
      <c r="D92" s="255"/>
      <c r="E92" s="255"/>
      <c r="F92" s="255"/>
      <c r="G92" s="255"/>
      <c r="H92" s="159"/>
      <c r="I92" s="159"/>
      <c r="J92" s="159"/>
      <c r="K92" s="159"/>
      <c r="L92" s="159"/>
      <c r="M92" s="159"/>
      <c r="N92" s="158"/>
      <c r="O92" s="158"/>
      <c r="P92" s="158"/>
      <c r="Q92" s="158"/>
      <c r="R92" s="159"/>
      <c r="S92" s="159"/>
      <c r="T92" s="159"/>
      <c r="U92" s="159"/>
      <c r="V92" s="159"/>
      <c r="W92" s="159"/>
      <c r="X92" s="159"/>
      <c r="Y92" s="149"/>
      <c r="Z92" s="149"/>
      <c r="AA92" s="149"/>
      <c r="AB92" s="149"/>
      <c r="AC92" s="149"/>
      <c r="AD92" s="149"/>
      <c r="AE92" s="149"/>
      <c r="AF92" s="149"/>
      <c r="AG92" s="149" t="s">
        <v>237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90" t="str">
        <f>C92</f>
        <v>montáž a demontáž výrobků nebo dílců pro zabezpečení dvou konců zkoušeného úseku potrubí pro jakýkoliv způsob zabezpečení,  montáž a demontáž koncových tvarovek, montáž zaslepovací příruby, zaslepení odboček pro hydranty, vzdušníky a jiné armatury a odbočky pro odbočující řady,</v>
      </c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67">
        <v>36</v>
      </c>
      <c r="B93" s="168" t="s">
        <v>876</v>
      </c>
      <c r="C93" s="184" t="s">
        <v>877</v>
      </c>
      <c r="D93" s="169" t="s">
        <v>324</v>
      </c>
      <c r="E93" s="170">
        <v>1</v>
      </c>
      <c r="F93" s="171"/>
      <c r="G93" s="172">
        <f>ROUND(E93*F93,2)</f>
        <v>0</v>
      </c>
      <c r="H93" s="171"/>
      <c r="I93" s="172">
        <f>ROUND(E93*H93,2)</f>
        <v>0</v>
      </c>
      <c r="J93" s="171"/>
      <c r="K93" s="172">
        <f>ROUND(E93*J93,2)</f>
        <v>0</v>
      </c>
      <c r="L93" s="172">
        <v>21</v>
      </c>
      <c r="M93" s="172">
        <f>G93*(1+L93/100)</f>
        <v>0</v>
      </c>
      <c r="N93" s="170">
        <v>6.3829999999999998E-2</v>
      </c>
      <c r="O93" s="170">
        <f>ROUND(E93*N93,2)</f>
        <v>0.06</v>
      </c>
      <c r="P93" s="170">
        <v>0</v>
      </c>
      <c r="Q93" s="170">
        <f>ROUND(E93*P93,2)</f>
        <v>0</v>
      </c>
      <c r="R93" s="172" t="s">
        <v>408</v>
      </c>
      <c r="S93" s="172" t="s">
        <v>164</v>
      </c>
      <c r="T93" s="173" t="s">
        <v>164</v>
      </c>
      <c r="U93" s="159">
        <v>0.77</v>
      </c>
      <c r="V93" s="159">
        <f>ROUND(E93*U93,2)</f>
        <v>0.77</v>
      </c>
      <c r="W93" s="159"/>
      <c r="X93" s="159" t="s">
        <v>234</v>
      </c>
      <c r="Y93" s="149"/>
      <c r="Z93" s="149"/>
      <c r="AA93" s="149"/>
      <c r="AB93" s="149"/>
      <c r="AC93" s="149"/>
      <c r="AD93" s="149"/>
      <c r="AE93" s="149"/>
      <c r="AF93" s="149"/>
      <c r="AG93" s="149" t="s">
        <v>235</v>
      </c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1" x14ac:dyDescent="0.2">
      <c r="A94" s="156"/>
      <c r="B94" s="157"/>
      <c r="C94" s="254" t="s">
        <v>878</v>
      </c>
      <c r="D94" s="255"/>
      <c r="E94" s="255"/>
      <c r="F94" s="255"/>
      <c r="G94" s="255"/>
      <c r="H94" s="159"/>
      <c r="I94" s="159"/>
      <c r="J94" s="159"/>
      <c r="K94" s="159"/>
      <c r="L94" s="159"/>
      <c r="M94" s="159"/>
      <c r="N94" s="158"/>
      <c r="O94" s="158"/>
      <c r="P94" s="158"/>
      <c r="Q94" s="158"/>
      <c r="R94" s="159"/>
      <c r="S94" s="159"/>
      <c r="T94" s="159"/>
      <c r="U94" s="159"/>
      <c r="V94" s="159"/>
      <c r="W94" s="159"/>
      <c r="X94" s="159"/>
      <c r="Y94" s="149"/>
      <c r="Z94" s="149"/>
      <c r="AA94" s="149"/>
      <c r="AB94" s="149"/>
      <c r="AC94" s="149"/>
      <c r="AD94" s="149"/>
      <c r="AE94" s="149"/>
      <c r="AF94" s="149"/>
      <c r="AG94" s="149" t="s">
        <v>237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74">
        <v>37</v>
      </c>
      <c r="B95" s="175" t="s">
        <v>887</v>
      </c>
      <c r="C95" s="183" t="s">
        <v>888</v>
      </c>
      <c r="D95" s="176" t="s">
        <v>247</v>
      </c>
      <c r="E95" s="177">
        <v>40</v>
      </c>
      <c r="F95" s="178"/>
      <c r="G95" s="179">
        <f t="shared" ref="G95:G101" si="0">ROUND(E95*F95,2)</f>
        <v>0</v>
      </c>
      <c r="H95" s="178"/>
      <c r="I95" s="179">
        <f t="shared" ref="I95:I101" si="1">ROUND(E95*H95,2)</f>
        <v>0</v>
      </c>
      <c r="J95" s="178"/>
      <c r="K95" s="179">
        <f t="shared" ref="K95:K101" si="2">ROUND(E95*J95,2)</f>
        <v>0</v>
      </c>
      <c r="L95" s="179">
        <v>21</v>
      </c>
      <c r="M95" s="179">
        <f t="shared" ref="M95:M101" si="3">G95*(1+L95/100)</f>
        <v>0</v>
      </c>
      <c r="N95" s="177">
        <v>0</v>
      </c>
      <c r="O95" s="177">
        <f t="shared" ref="O95:O101" si="4">ROUND(E95*N95,2)</f>
        <v>0</v>
      </c>
      <c r="P95" s="177">
        <v>0</v>
      </c>
      <c r="Q95" s="177">
        <f t="shared" ref="Q95:Q101" si="5">ROUND(E95*P95,2)</f>
        <v>0</v>
      </c>
      <c r="R95" s="179" t="s">
        <v>408</v>
      </c>
      <c r="S95" s="179" t="s">
        <v>164</v>
      </c>
      <c r="T95" s="180" t="s">
        <v>164</v>
      </c>
      <c r="U95" s="159">
        <v>0.03</v>
      </c>
      <c r="V95" s="159">
        <f t="shared" ref="V95:V101" si="6">ROUND(E95*U95,2)</f>
        <v>1.2</v>
      </c>
      <c r="W95" s="159"/>
      <c r="X95" s="159" t="s">
        <v>234</v>
      </c>
      <c r="Y95" s="149"/>
      <c r="Z95" s="149"/>
      <c r="AA95" s="149"/>
      <c r="AB95" s="149"/>
      <c r="AC95" s="149"/>
      <c r="AD95" s="149"/>
      <c r="AE95" s="149"/>
      <c r="AF95" s="149"/>
      <c r="AG95" s="149" t="s">
        <v>235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1" x14ac:dyDescent="0.2">
      <c r="A96" s="174">
        <v>38</v>
      </c>
      <c r="B96" s="175" t="s">
        <v>889</v>
      </c>
      <c r="C96" s="183" t="s">
        <v>890</v>
      </c>
      <c r="D96" s="176" t="s">
        <v>247</v>
      </c>
      <c r="E96" s="177">
        <v>40</v>
      </c>
      <c r="F96" s="178"/>
      <c r="G96" s="179">
        <f t="shared" si="0"/>
        <v>0</v>
      </c>
      <c r="H96" s="178"/>
      <c r="I96" s="179">
        <f t="shared" si="1"/>
        <v>0</v>
      </c>
      <c r="J96" s="178"/>
      <c r="K96" s="179">
        <f t="shared" si="2"/>
        <v>0</v>
      </c>
      <c r="L96" s="179">
        <v>21</v>
      </c>
      <c r="M96" s="179">
        <f t="shared" si="3"/>
        <v>0</v>
      </c>
      <c r="N96" s="177">
        <v>8.0000000000000007E-5</v>
      </c>
      <c r="O96" s="177">
        <f t="shared" si="4"/>
        <v>0</v>
      </c>
      <c r="P96" s="177">
        <v>0</v>
      </c>
      <c r="Q96" s="177">
        <f t="shared" si="5"/>
        <v>0</v>
      </c>
      <c r="R96" s="179" t="s">
        <v>408</v>
      </c>
      <c r="S96" s="179" t="s">
        <v>164</v>
      </c>
      <c r="T96" s="180" t="s">
        <v>164</v>
      </c>
      <c r="U96" s="159">
        <v>3.4000000000000002E-2</v>
      </c>
      <c r="V96" s="159">
        <f t="shared" si="6"/>
        <v>1.36</v>
      </c>
      <c r="W96" s="159"/>
      <c r="X96" s="159" t="s">
        <v>234</v>
      </c>
      <c r="Y96" s="149"/>
      <c r="Z96" s="149"/>
      <c r="AA96" s="149"/>
      <c r="AB96" s="149"/>
      <c r="AC96" s="149"/>
      <c r="AD96" s="149"/>
      <c r="AE96" s="149"/>
      <c r="AF96" s="149"/>
      <c r="AG96" s="149" t="s">
        <v>235</v>
      </c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">
      <c r="A97" s="174">
        <v>39</v>
      </c>
      <c r="B97" s="175" t="s">
        <v>992</v>
      </c>
      <c r="C97" s="183" t="s">
        <v>993</v>
      </c>
      <c r="D97" s="176" t="s">
        <v>324</v>
      </c>
      <c r="E97" s="177">
        <v>6</v>
      </c>
      <c r="F97" s="178"/>
      <c r="G97" s="179">
        <f t="shared" si="0"/>
        <v>0</v>
      </c>
      <c r="H97" s="178"/>
      <c r="I97" s="179">
        <f t="shared" si="1"/>
        <v>0</v>
      </c>
      <c r="J97" s="178"/>
      <c r="K97" s="179">
        <f t="shared" si="2"/>
        <v>0</v>
      </c>
      <c r="L97" s="179">
        <v>21</v>
      </c>
      <c r="M97" s="179">
        <f t="shared" si="3"/>
        <v>0</v>
      </c>
      <c r="N97" s="177">
        <v>0</v>
      </c>
      <c r="O97" s="177">
        <f t="shared" si="4"/>
        <v>0</v>
      </c>
      <c r="P97" s="177">
        <v>0</v>
      </c>
      <c r="Q97" s="177">
        <f t="shared" si="5"/>
        <v>0</v>
      </c>
      <c r="R97" s="179" t="s">
        <v>401</v>
      </c>
      <c r="S97" s="179" t="s">
        <v>164</v>
      </c>
      <c r="T97" s="180" t="s">
        <v>164</v>
      </c>
      <c r="U97" s="159">
        <v>0</v>
      </c>
      <c r="V97" s="159">
        <f t="shared" si="6"/>
        <v>0</v>
      </c>
      <c r="W97" s="159"/>
      <c r="X97" s="159" t="s">
        <v>403</v>
      </c>
      <c r="Y97" s="149"/>
      <c r="Z97" s="149"/>
      <c r="AA97" s="149"/>
      <c r="AB97" s="149"/>
      <c r="AC97" s="149"/>
      <c r="AD97" s="149"/>
      <c r="AE97" s="149"/>
      <c r="AF97" s="149"/>
      <c r="AG97" s="149" t="s">
        <v>404</v>
      </c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ht="22.5" outlineLevel="1" x14ac:dyDescent="0.2">
      <c r="A98" s="174">
        <v>40</v>
      </c>
      <c r="B98" s="175" t="s">
        <v>994</v>
      </c>
      <c r="C98" s="183" t="s">
        <v>995</v>
      </c>
      <c r="D98" s="176" t="s">
        <v>247</v>
      </c>
      <c r="E98" s="177">
        <v>34</v>
      </c>
      <c r="F98" s="178"/>
      <c r="G98" s="179">
        <f t="shared" si="0"/>
        <v>0</v>
      </c>
      <c r="H98" s="178"/>
      <c r="I98" s="179">
        <f t="shared" si="1"/>
        <v>0</v>
      </c>
      <c r="J98" s="178"/>
      <c r="K98" s="179">
        <f t="shared" si="2"/>
        <v>0</v>
      </c>
      <c r="L98" s="179">
        <v>21</v>
      </c>
      <c r="M98" s="179">
        <f t="shared" si="3"/>
        <v>0</v>
      </c>
      <c r="N98" s="177">
        <v>1.4599999999999999E-3</v>
      </c>
      <c r="O98" s="177">
        <f t="shared" si="4"/>
        <v>0.05</v>
      </c>
      <c r="P98" s="177">
        <v>0</v>
      </c>
      <c r="Q98" s="177">
        <f t="shared" si="5"/>
        <v>0</v>
      </c>
      <c r="R98" s="179" t="s">
        <v>401</v>
      </c>
      <c r="S98" s="179" t="s">
        <v>164</v>
      </c>
      <c r="T98" s="180" t="s">
        <v>164</v>
      </c>
      <c r="U98" s="159">
        <v>0</v>
      </c>
      <c r="V98" s="159">
        <f t="shared" si="6"/>
        <v>0</v>
      </c>
      <c r="W98" s="159"/>
      <c r="X98" s="159" t="s">
        <v>403</v>
      </c>
      <c r="Y98" s="149"/>
      <c r="Z98" s="149"/>
      <c r="AA98" s="149"/>
      <c r="AB98" s="149"/>
      <c r="AC98" s="149"/>
      <c r="AD98" s="149"/>
      <c r="AE98" s="149"/>
      <c r="AF98" s="149"/>
      <c r="AG98" s="149" t="s">
        <v>404</v>
      </c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ht="22.5" outlineLevel="1" x14ac:dyDescent="0.2">
      <c r="A99" s="174">
        <v>41</v>
      </c>
      <c r="B99" s="175" t="s">
        <v>1002</v>
      </c>
      <c r="C99" s="183" t="s">
        <v>1003</v>
      </c>
      <c r="D99" s="176" t="s">
        <v>324</v>
      </c>
      <c r="E99" s="177">
        <v>1</v>
      </c>
      <c r="F99" s="178"/>
      <c r="G99" s="179">
        <f t="shared" si="0"/>
        <v>0</v>
      </c>
      <c r="H99" s="178"/>
      <c r="I99" s="179">
        <f t="shared" si="1"/>
        <v>0</v>
      </c>
      <c r="J99" s="178"/>
      <c r="K99" s="179">
        <f t="shared" si="2"/>
        <v>0</v>
      </c>
      <c r="L99" s="179">
        <v>21</v>
      </c>
      <c r="M99" s="179">
        <f t="shared" si="3"/>
        <v>0</v>
      </c>
      <c r="N99" s="177">
        <v>6.6000000000000003E-2</v>
      </c>
      <c r="O99" s="177">
        <f t="shared" si="4"/>
        <v>7.0000000000000007E-2</v>
      </c>
      <c r="P99" s="177">
        <v>0</v>
      </c>
      <c r="Q99" s="177">
        <f t="shared" si="5"/>
        <v>0</v>
      </c>
      <c r="R99" s="179" t="s">
        <v>401</v>
      </c>
      <c r="S99" s="179" t="s">
        <v>164</v>
      </c>
      <c r="T99" s="180" t="s">
        <v>164</v>
      </c>
      <c r="U99" s="159">
        <v>0</v>
      </c>
      <c r="V99" s="159">
        <f t="shared" si="6"/>
        <v>0</v>
      </c>
      <c r="W99" s="159"/>
      <c r="X99" s="159" t="s">
        <v>403</v>
      </c>
      <c r="Y99" s="149"/>
      <c r="Z99" s="149"/>
      <c r="AA99" s="149"/>
      <c r="AB99" s="149"/>
      <c r="AC99" s="149"/>
      <c r="AD99" s="149"/>
      <c r="AE99" s="149"/>
      <c r="AF99" s="149"/>
      <c r="AG99" s="149" t="s">
        <v>404</v>
      </c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ht="45" outlineLevel="1" x14ac:dyDescent="0.2">
      <c r="A100" s="174">
        <v>42</v>
      </c>
      <c r="B100" s="175" t="s">
        <v>915</v>
      </c>
      <c r="C100" s="183" t="s">
        <v>916</v>
      </c>
      <c r="D100" s="176" t="s">
        <v>324</v>
      </c>
      <c r="E100" s="177">
        <v>1</v>
      </c>
      <c r="F100" s="178"/>
      <c r="G100" s="179">
        <f t="shared" si="0"/>
        <v>0</v>
      </c>
      <c r="H100" s="178"/>
      <c r="I100" s="179">
        <f t="shared" si="1"/>
        <v>0</v>
      </c>
      <c r="J100" s="178"/>
      <c r="K100" s="179">
        <f t="shared" si="2"/>
        <v>0</v>
      </c>
      <c r="L100" s="179">
        <v>21</v>
      </c>
      <c r="M100" s="179">
        <f t="shared" si="3"/>
        <v>0</v>
      </c>
      <c r="N100" s="177">
        <v>8.0000000000000002E-3</v>
      </c>
      <c r="O100" s="177">
        <f t="shared" si="4"/>
        <v>0.01</v>
      </c>
      <c r="P100" s="177">
        <v>0</v>
      </c>
      <c r="Q100" s="177">
        <f t="shared" si="5"/>
        <v>0</v>
      </c>
      <c r="R100" s="179" t="s">
        <v>401</v>
      </c>
      <c r="S100" s="179" t="s">
        <v>164</v>
      </c>
      <c r="T100" s="180" t="s">
        <v>164</v>
      </c>
      <c r="U100" s="159">
        <v>0</v>
      </c>
      <c r="V100" s="159">
        <f t="shared" si="6"/>
        <v>0</v>
      </c>
      <c r="W100" s="159"/>
      <c r="X100" s="159" t="s">
        <v>403</v>
      </c>
      <c r="Y100" s="149"/>
      <c r="Z100" s="149"/>
      <c r="AA100" s="149"/>
      <c r="AB100" s="149"/>
      <c r="AC100" s="149"/>
      <c r="AD100" s="149"/>
      <c r="AE100" s="149"/>
      <c r="AF100" s="149"/>
      <c r="AG100" s="149" t="s">
        <v>404</v>
      </c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ht="22.5" outlineLevel="1" x14ac:dyDescent="0.2">
      <c r="A101" s="174">
        <v>43</v>
      </c>
      <c r="B101" s="175" t="s">
        <v>921</v>
      </c>
      <c r="C101" s="183" t="s">
        <v>922</v>
      </c>
      <c r="D101" s="176" t="s">
        <v>324</v>
      </c>
      <c r="E101" s="177">
        <v>1</v>
      </c>
      <c r="F101" s="178"/>
      <c r="G101" s="179">
        <f t="shared" si="0"/>
        <v>0</v>
      </c>
      <c r="H101" s="178"/>
      <c r="I101" s="179">
        <f t="shared" si="1"/>
        <v>0</v>
      </c>
      <c r="J101" s="178"/>
      <c r="K101" s="179">
        <f t="shared" si="2"/>
        <v>0</v>
      </c>
      <c r="L101" s="179">
        <v>21</v>
      </c>
      <c r="M101" s="179">
        <f t="shared" si="3"/>
        <v>0</v>
      </c>
      <c r="N101" s="177">
        <v>3.3E-3</v>
      </c>
      <c r="O101" s="177">
        <f t="shared" si="4"/>
        <v>0</v>
      </c>
      <c r="P101" s="177">
        <v>0</v>
      </c>
      <c r="Q101" s="177">
        <f t="shared" si="5"/>
        <v>0</v>
      </c>
      <c r="R101" s="179" t="s">
        <v>401</v>
      </c>
      <c r="S101" s="179" t="s">
        <v>164</v>
      </c>
      <c r="T101" s="180" t="s">
        <v>164</v>
      </c>
      <c r="U101" s="159">
        <v>0</v>
      </c>
      <c r="V101" s="159">
        <f t="shared" si="6"/>
        <v>0</v>
      </c>
      <c r="W101" s="159"/>
      <c r="X101" s="159" t="s">
        <v>403</v>
      </c>
      <c r="Y101" s="149"/>
      <c r="Z101" s="149"/>
      <c r="AA101" s="149"/>
      <c r="AB101" s="149"/>
      <c r="AC101" s="149"/>
      <c r="AD101" s="149"/>
      <c r="AE101" s="149"/>
      <c r="AF101" s="149"/>
      <c r="AG101" s="149" t="s">
        <v>404</v>
      </c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x14ac:dyDescent="0.2">
      <c r="A102" s="161" t="s">
        <v>159</v>
      </c>
      <c r="B102" s="162" t="s">
        <v>113</v>
      </c>
      <c r="C102" s="182" t="s">
        <v>114</v>
      </c>
      <c r="D102" s="163"/>
      <c r="E102" s="164"/>
      <c r="F102" s="165"/>
      <c r="G102" s="165">
        <f>SUMIF(AG103:AG107,"&lt;&gt;NOR",G103:G107)</f>
        <v>0</v>
      </c>
      <c r="H102" s="165"/>
      <c r="I102" s="165">
        <f>SUM(I103:I107)</f>
        <v>0</v>
      </c>
      <c r="J102" s="165"/>
      <c r="K102" s="165">
        <f>SUM(K103:K107)</f>
        <v>0</v>
      </c>
      <c r="L102" s="165"/>
      <c r="M102" s="165">
        <f>SUM(M103:M107)</f>
        <v>0</v>
      </c>
      <c r="N102" s="164"/>
      <c r="O102" s="164">
        <f>SUM(O103:O107)</f>
        <v>0</v>
      </c>
      <c r="P102" s="164"/>
      <c r="Q102" s="164">
        <f>SUM(Q103:Q107)</f>
        <v>0</v>
      </c>
      <c r="R102" s="165"/>
      <c r="S102" s="165"/>
      <c r="T102" s="166"/>
      <c r="U102" s="160"/>
      <c r="V102" s="160">
        <f>SUM(V103:V107)</f>
        <v>0.58000000000000007</v>
      </c>
      <c r="W102" s="160"/>
      <c r="X102" s="160"/>
      <c r="AG102" t="s">
        <v>160</v>
      </c>
    </row>
    <row r="103" spans="1:60" outlineLevel="1" x14ac:dyDescent="0.2">
      <c r="A103" s="174">
        <v>44</v>
      </c>
      <c r="B103" s="175" t="s">
        <v>545</v>
      </c>
      <c r="C103" s="183" t="s">
        <v>748</v>
      </c>
      <c r="D103" s="176" t="s">
        <v>749</v>
      </c>
      <c r="E103" s="177">
        <v>1</v>
      </c>
      <c r="F103" s="178"/>
      <c r="G103" s="179">
        <f>ROUND(E103*F103,2)</f>
        <v>0</v>
      </c>
      <c r="H103" s="178"/>
      <c r="I103" s="179">
        <f>ROUND(E103*H103,2)</f>
        <v>0</v>
      </c>
      <c r="J103" s="178"/>
      <c r="K103" s="179">
        <f>ROUND(E103*J103,2)</f>
        <v>0</v>
      </c>
      <c r="L103" s="179">
        <v>21</v>
      </c>
      <c r="M103" s="179">
        <f>G103*(1+L103/100)</f>
        <v>0</v>
      </c>
      <c r="N103" s="177">
        <v>0</v>
      </c>
      <c r="O103" s="177">
        <f>ROUND(E103*N103,2)</f>
        <v>0</v>
      </c>
      <c r="P103" s="177">
        <v>0</v>
      </c>
      <c r="Q103" s="177">
        <f>ROUND(E103*P103,2)</f>
        <v>0</v>
      </c>
      <c r="R103" s="179"/>
      <c r="S103" s="179" t="s">
        <v>179</v>
      </c>
      <c r="T103" s="180" t="s">
        <v>165</v>
      </c>
      <c r="U103" s="159">
        <v>0.19</v>
      </c>
      <c r="V103" s="159">
        <f>ROUND(E103*U103,2)</f>
        <v>0.19</v>
      </c>
      <c r="W103" s="159"/>
      <c r="X103" s="159" t="s">
        <v>374</v>
      </c>
      <c r="Y103" s="149"/>
      <c r="Z103" s="149"/>
      <c r="AA103" s="149"/>
      <c r="AB103" s="149"/>
      <c r="AC103" s="149"/>
      <c r="AD103" s="149"/>
      <c r="AE103" s="149"/>
      <c r="AF103" s="149"/>
      <c r="AG103" s="149" t="s">
        <v>375</v>
      </c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">
      <c r="A104" s="174">
        <v>45</v>
      </c>
      <c r="B104" s="175" t="s">
        <v>547</v>
      </c>
      <c r="C104" s="183" t="s">
        <v>939</v>
      </c>
      <c r="D104" s="176" t="s">
        <v>381</v>
      </c>
      <c r="E104" s="177">
        <v>1</v>
      </c>
      <c r="F104" s="178"/>
      <c r="G104" s="179">
        <f>ROUND(E104*F104,2)</f>
        <v>0</v>
      </c>
      <c r="H104" s="178"/>
      <c r="I104" s="179">
        <f>ROUND(E104*H104,2)</f>
        <v>0</v>
      </c>
      <c r="J104" s="178"/>
      <c r="K104" s="179">
        <f>ROUND(E104*J104,2)</f>
        <v>0</v>
      </c>
      <c r="L104" s="179">
        <v>21</v>
      </c>
      <c r="M104" s="179">
        <f>G104*(1+L104/100)</f>
        <v>0</v>
      </c>
      <c r="N104" s="177">
        <v>0</v>
      </c>
      <c r="O104" s="177">
        <f>ROUND(E104*N104,2)</f>
        <v>0</v>
      </c>
      <c r="P104" s="177">
        <v>0</v>
      </c>
      <c r="Q104" s="177">
        <f>ROUND(E104*P104,2)</f>
        <v>0</v>
      </c>
      <c r="R104" s="179"/>
      <c r="S104" s="179" t="s">
        <v>179</v>
      </c>
      <c r="T104" s="180" t="s">
        <v>165</v>
      </c>
      <c r="U104" s="159">
        <v>0.19</v>
      </c>
      <c r="V104" s="159">
        <f>ROUND(E104*U104,2)</f>
        <v>0.19</v>
      </c>
      <c r="W104" s="159"/>
      <c r="X104" s="159" t="s">
        <v>374</v>
      </c>
      <c r="Y104" s="149"/>
      <c r="Z104" s="149"/>
      <c r="AA104" s="149"/>
      <c r="AB104" s="149"/>
      <c r="AC104" s="149"/>
      <c r="AD104" s="149"/>
      <c r="AE104" s="149"/>
      <c r="AF104" s="149"/>
      <c r="AG104" s="149" t="s">
        <v>375</v>
      </c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ht="22.5" outlineLevel="1" x14ac:dyDescent="0.2">
      <c r="A105" s="174">
        <v>46</v>
      </c>
      <c r="B105" s="175" t="s">
        <v>940</v>
      </c>
      <c r="C105" s="183" t="s">
        <v>941</v>
      </c>
      <c r="D105" s="176" t="s">
        <v>749</v>
      </c>
      <c r="E105" s="177">
        <v>1</v>
      </c>
      <c r="F105" s="178"/>
      <c r="G105" s="179">
        <f>ROUND(E105*F105,2)</f>
        <v>0</v>
      </c>
      <c r="H105" s="178"/>
      <c r="I105" s="179">
        <f>ROUND(E105*H105,2)</f>
        <v>0</v>
      </c>
      <c r="J105" s="178"/>
      <c r="K105" s="179">
        <f>ROUND(E105*J105,2)</f>
        <v>0</v>
      </c>
      <c r="L105" s="179">
        <v>21</v>
      </c>
      <c r="M105" s="179">
        <f>G105*(1+L105/100)</f>
        <v>0</v>
      </c>
      <c r="N105" s="177">
        <v>0</v>
      </c>
      <c r="O105" s="177">
        <f>ROUND(E105*N105,2)</f>
        <v>0</v>
      </c>
      <c r="P105" s="177">
        <v>0</v>
      </c>
      <c r="Q105" s="177">
        <f>ROUND(E105*P105,2)</f>
        <v>0</v>
      </c>
      <c r="R105" s="179"/>
      <c r="S105" s="179" t="s">
        <v>179</v>
      </c>
      <c r="T105" s="180" t="s">
        <v>165</v>
      </c>
      <c r="U105" s="159">
        <v>0</v>
      </c>
      <c r="V105" s="159">
        <f>ROUND(E105*U105,2)</f>
        <v>0</v>
      </c>
      <c r="W105" s="159"/>
      <c r="X105" s="159" t="s">
        <v>374</v>
      </c>
      <c r="Y105" s="149"/>
      <c r="Z105" s="149"/>
      <c r="AA105" s="149"/>
      <c r="AB105" s="149"/>
      <c r="AC105" s="149"/>
      <c r="AD105" s="149"/>
      <c r="AE105" s="149"/>
      <c r="AF105" s="149"/>
      <c r="AG105" s="149" t="s">
        <v>375</v>
      </c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1" x14ac:dyDescent="0.2">
      <c r="A106" s="174">
        <v>47</v>
      </c>
      <c r="B106" s="175" t="s">
        <v>942</v>
      </c>
      <c r="C106" s="183" t="s">
        <v>943</v>
      </c>
      <c r="D106" s="176" t="s">
        <v>442</v>
      </c>
      <c r="E106" s="177">
        <v>6</v>
      </c>
      <c r="F106" s="178"/>
      <c r="G106" s="179">
        <f>ROUND(E106*F106,2)</f>
        <v>0</v>
      </c>
      <c r="H106" s="178"/>
      <c r="I106" s="179">
        <f>ROUND(E106*H106,2)</f>
        <v>0</v>
      </c>
      <c r="J106" s="178"/>
      <c r="K106" s="179">
        <f>ROUND(E106*J106,2)</f>
        <v>0</v>
      </c>
      <c r="L106" s="179">
        <v>21</v>
      </c>
      <c r="M106" s="179">
        <f>G106*(1+L106/100)</f>
        <v>0</v>
      </c>
      <c r="N106" s="177">
        <v>0</v>
      </c>
      <c r="O106" s="177">
        <f>ROUND(E106*N106,2)</f>
        <v>0</v>
      </c>
      <c r="P106" s="177">
        <v>0</v>
      </c>
      <c r="Q106" s="177">
        <f>ROUND(E106*P106,2)</f>
        <v>0</v>
      </c>
      <c r="R106" s="179"/>
      <c r="S106" s="179" t="s">
        <v>179</v>
      </c>
      <c r="T106" s="180" t="s">
        <v>165</v>
      </c>
      <c r="U106" s="159">
        <v>0</v>
      </c>
      <c r="V106" s="159">
        <f>ROUND(E106*U106,2)</f>
        <v>0</v>
      </c>
      <c r="W106" s="159"/>
      <c r="X106" s="159" t="s">
        <v>374</v>
      </c>
      <c r="Y106" s="149"/>
      <c r="Z106" s="149"/>
      <c r="AA106" s="149"/>
      <c r="AB106" s="149"/>
      <c r="AC106" s="149"/>
      <c r="AD106" s="149"/>
      <c r="AE106" s="149"/>
      <c r="AF106" s="149"/>
      <c r="AG106" s="149" t="s">
        <v>375</v>
      </c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74">
        <v>48</v>
      </c>
      <c r="B107" s="175" t="s">
        <v>944</v>
      </c>
      <c r="C107" s="183" t="s">
        <v>945</v>
      </c>
      <c r="D107" s="176" t="s">
        <v>749</v>
      </c>
      <c r="E107" s="177">
        <v>1</v>
      </c>
      <c r="F107" s="178"/>
      <c r="G107" s="179">
        <f>ROUND(E107*F107,2)</f>
        <v>0</v>
      </c>
      <c r="H107" s="178"/>
      <c r="I107" s="179">
        <f>ROUND(E107*H107,2)</f>
        <v>0</v>
      </c>
      <c r="J107" s="178"/>
      <c r="K107" s="179">
        <f>ROUND(E107*J107,2)</f>
        <v>0</v>
      </c>
      <c r="L107" s="179">
        <v>21</v>
      </c>
      <c r="M107" s="179">
        <f>G107*(1+L107/100)</f>
        <v>0</v>
      </c>
      <c r="N107" s="177">
        <v>0</v>
      </c>
      <c r="O107" s="177">
        <f>ROUND(E107*N107,2)</f>
        <v>0</v>
      </c>
      <c r="P107" s="177">
        <v>0</v>
      </c>
      <c r="Q107" s="177">
        <f>ROUND(E107*P107,2)</f>
        <v>0</v>
      </c>
      <c r="R107" s="179"/>
      <c r="S107" s="179" t="s">
        <v>179</v>
      </c>
      <c r="T107" s="180" t="s">
        <v>165</v>
      </c>
      <c r="U107" s="159">
        <v>0.2</v>
      </c>
      <c r="V107" s="159">
        <f>ROUND(E107*U107,2)</f>
        <v>0.2</v>
      </c>
      <c r="W107" s="159"/>
      <c r="X107" s="159" t="s">
        <v>374</v>
      </c>
      <c r="Y107" s="149"/>
      <c r="Z107" s="149"/>
      <c r="AA107" s="149"/>
      <c r="AB107" s="149"/>
      <c r="AC107" s="149"/>
      <c r="AD107" s="149"/>
      <c r="AE107" s="149"/>
      <c r="AF107" s="149"/>
      <c r="AG107" s="149" t="s">
        <v>375</v>
      </c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x14ac:dyDescent="0.2">
      <c r="A108" s="161" t="s">
        <v>159</v>
      </c>
      <c r="B108" s="162" t="s">
        <v>115</v>
      </c>
      <c r="C108" s="182" t="s">
        <v>116</v>
      </c>
      <c r="D108" s="163"/>
      <c r="E108" s="164"/>
      <c r="F108" s="165"/>
      <c r="G108" s="165">
        <f>SUMIF(AG109:AG109,"&lt;&gt;NOR",G109:G109)</f>
        <v>0</v>
      </c>
      <c r="H108" s="165"/>
      <c r="I108" s="165">
        <f>SUM(I109:I109)</f>
        <v>0</v>
      </c>
      <c r="J108" s="165"/>
      <c r="K108" s="165">
        <f>SUM(K109:K109)</f>
        <v>0</v>
      </c>
      <c r="L108" s="165"/>
      <c r="M108" s="165">
        <f>SUM(M109:M109)</f>
        <v>0</v>
      </c>
      <c r="N108" s="164"/>
      <c r="O108" s="164">
        <f>SUM(O109:O109)</f>
        <v>0</v>
      </c>
      <c r="P108" s="164"/>
      <c r="Q108" s="164">
        <f>SUM(Q109:Q109)</f>
        <v>0</v>
      </c>
      <c r="R108" s="165"/>
      <c r="S108" s="165"/>
      <c r="T108" s="166"/>
      <c r="U108" s="160"/>
      <c r="V108" s="160">
        <f>SUM(V109:V109)</f>
        <v>0</v>
      </c>
      <c r="W108" s="160"/>
      <c r="X108" s="160"/>
      <c r="AG108" t="s">
        <v>160</v>
      </c>
    </row>
    <row r="109" spans="1:60" outlineLevel="1" x14ac:dyDescent="0.2">
      <c r="A109" s="174">
        <v>49</v>
      </c>
      <c r="B109" s="175" t="s">
        <v>950</v>
      </c>
      <c r="C109" s="183" t="s">
        <v>1007</v>
      </c>
      <c r="D109" s="176" t="s">
        <v>442</v>
      </c>
      <c r="E109" s="177">
        <v>50</v>
      </c>
      <c r="F109" s="178"/>
      <c r="G109" s="179">
        <f>ROUND(E109*F109,2)</f>
        <v>0</v>
      </c>
      <c r="H109" s="178"/>
      <c r="I109" s="179">
        <f>ROUND(E109*H109,2)</f>
        <v>0</v>
      </c>
      <c r="J109" s="178"/>
      <c r="K109" s="179">
        <f>ROUND(E109*J109,2)</f>
        <v>0</v>
      </c>
      <c r="L109" s="179">
        <v>21</v>
      </c>
      <c r="M109" s="179">
        <f>G109*(1+L109/100)</f>
        <v>0</v>
      </c>
      <c r="N109" s="177">
        <v>0</v>
      </c>
      <c r="O109" s="177">
        <f>ROUND(E109*N109,2)</f>
        <v>0</v>
      </c>
      <c r="P109" s="177">
        <v>0</v>
      </c>
      <c r="Q109" s="177">
        <f>ROUND(E109*P109,2)</f>
        <v>0</v>
      </c>
      <c r="R109" s="179"/>
      <c r="S109" s="179" t="s">
        <v>179</v>
      </c>
      <c r="T109" s="180" t="s">
        <v>165</v>
      </c>
      <c r="U109" s="159">
        <v>0</v>
      </c>
      <c r="V109" s="159">
        <f>ROUND(E109*U109,2)</f>
        <v>0</v>
      </c>
      <c r="W109" s="159"/>
      <c r="X109" s="159" t="s">
        <v>374</v>
      </c>
      <c r="Y109" s="149"/>
      <c r="Z109" s="149"/>
      <c r="AA109" s="149"/>
      <c r="AB109" s="149"/>
      <c r="AC109" s="149"/>
      <c r="AD109" s="149"/>
      <c r="AE109" s="149"/>
      <c r="AF109" s="149"/>
      <c r="AG109" s="149" t="s">
        <v>375</v>
      </c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x14ac:dyDescent="0.2">
      <c r="A110" s="161" t="s">
        <v>159</v>
      </c>
      <c r="B110" s="162" t="s">
        <v>124</v>
      </c>
      <c r="C110" s="182" t="s">
        <v>125</v>
      </c>
      <c r="D110" s="163"/>
      <c r="E110" s="164"/>
      <c r="F110" s="165"/>
      <c r="G110" s="165">
        <f>SUMIF(AG111:AG118,"&lt;&gt;NOR",G111:G118)</f>
        <v>0</v>
      </c>
      <c r="H110" s="165"/>
      <c r="I110" s="165">
        <f>SUM(I111:I118)</f>
        <v>0</v>
      </c>
      <c r="J110" s="165"/>
      <c r="K110" s="165">
        <f>SUM(K111:K118)</f>
        <v>0</v>
      </c>
      <c r="L110" s="165"/>
      <c r="M110" s="165">
        <f>SUM(M111:M118)</f>
        <v>0</v>
      </c>
      <c r="N110" s="164"/>
      <c r="O110" s="164">
        <f>SUM(O111:O118)</f>
        <v>0</v>
      </c>
      <c r="P110" s="164"/>
      <c r="Q110" s="164">
        <f>SUM(Q111:Q118)</f>
        <v>0</v>
      </c>
      <c r="R110" s="165"/>
      <c r="S110" s="165"/>
      <c r="T110" s="166"/>
      <c r="U110" s="160"/>
      <c r="V110" s="160">
        <f>SUM(V111:V118)</f>
        <v>11.67</v>
      </c>
      <c r="W110" s="160"/>
      <c r="X110" s="160"/>
      <c r="AG110" t="s">
        <v>160</v>
      </c>
    </row>
    <row r="111" spans="1:60" ht="22.5" outlineLevel="1" x14ac:dyDescent="0.2">
      <c r="A111" s="167">
        <v>50</v>
      </c>
      <c r="B111" s="168" t="s">
        <v>577</v>
      </c>
      <c r="C111" s="184" t="s">
        <v>578</v>
      </c>
      <c r="D111" s="169" t="s">
        <v>400</v>
      </c>
      <c r="E111" s="170">
        <v>34.32</v>
      </c>
      <c r="F111" s="171"/>
      <c r="G111" s="172">
        <f>ROUND(E111*F111,2)</f>
        <v>0</v>
      </c>
      <c r="H111" s="171"/>
      <c r="I111" s="172">
        <f>ROUND(E111*H111,2)</f>
        <v>0</v>
      </c>
      <c r="J111" s="171"/>
      <c r="K111" s="172">
        <f>ROUND(E111*J111,2)</f>
        <v>0</v>
      </c>
      <c r="L111" s="172">
        <v>21</v>
      </c>
      <c r="M111" s="172">
        <f>G111*(1+L111/100)</f>
        <v>0</v>
      </c>
      <c r="N111" s="170">
        <v>0</v>
      </c>
      <c r="O111" s="170">
        <f>ROUND(E111*N111,2)</f>
        <v>0</v>
      </c>
      <c r="P111" s="170">
        <v>0</v>
      </c>
      <c r="Q111" s="170">
        <f>ROUND(E111*P111,2)</f>
        <v>0</v>
      </c>
      <c r="R111" s="172" t="s">
        <v>579</v>
      </c>
      <c r="S111" s="172" t="s">
        <v>164</v>
      </c>
      <c r="T111" s="173" t="s">
        <v>164</v>
      </c>
      <c r="U111" s="159">
        <v>0.28000000000000003</v>
      </c>
      <c r="V111" s="159">
        <f>ROUND(E111*U111,2)</f>
        <v>9.61</v>
      </c>
      <c r="W111" s="159"/>
      <c r="X111" s="159" t="s">
        <v>234</v>
      </c>
      <c r="Y111" s="149"/>
      <c r="Z111" s="149"/>
      <c r="AA111" s="149"/>
      <c r="AB111" s="149"/>
      <c r="AC111" s="149"/>
      <c r="AD111" s="149"/>
      <c r="AE111" s="149"/>
      <c r="AF111" s="149"/>
      <c r="AG111" s="149" t="s">
        <v>235</v>
      </c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">
      <c r="A112" s="156"/>
      <c r="B112" s="157"/>
      <c r="C112" s="254" t="s">
        <v>580</v>
      </c>
      <c r="D112" s="255"/>
      <c r="E112" s="255"/>
      <c r="F112" s="255"/>
      <c r="G112" s="255"/>
      <c r="H112" s="159"/>
      <c r="I112" s="159"/>
      <c r="J112" s="159"/>
      <c r="K112" s="159"/>
      <c r="L112" s="159"/>
      <c r="M112" s="159"/>
      <c r="N112" s="158"/>
      <c r="O112" s="158"/>
      <c r="P112" s="158"/>
      <c r="Q112" s="158"/>
      <c r="R112" s="159"/>
      <c r="S112" s="159"/>
      <c r="T112" s="159"/>
      <c r="U112" s="159"/>
      <c r="V112" s="159"/>
      <c r="W112" s="159"/>
      <c r="X112" s="159"/>
      <c r="Y112" s="149"/>
      <c r="Z112" s="149"/>
      <c r="AA112" s="149"/>
      <c r="AB112" s="149"/>
      <c r="AC112" s="149"/>
      <c r="AD112" s="149"/>
      <c r="AE112" s="149"/>
      <c r="AF112" s="149"/>
      <c r="AG112" s="149" t="s">
        <v>237</v>
      </c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outlineLevel="1" x14ac:dyDescent="0.2">
      <c r="A113" s="174">
        <v>51</v>
      </c>
      <c r="B113" s="175" t="s">
        <v>581</v>
      </c>
      <c r="C113" s="183" t="s">
        <v>582</v>
      </c>
      <c r="D113" s="176" t="s">
        <v>400</v>
      </c>
      <c r="E113" s="177">
        <v>34.32</v>
      </c>
      <c r="F113" s="178"/>
      <c r="G113" s="179">
        <f>ROUND(E113*F113,2)</f>
        <v>0</v>
      </c>
      <c r="H113" s="178"/>
      <c r="I113" s="179">
        <f>ROUND(E113*H113,2)</f>
        <v>0</v>
      </c>
      <c r="J113" s="178"/>
      <c r="K113" s="179">
        <f>ROUND(E113*J113,2)</f>
        <v>0</v>
      </c>
      <c r="L113" s="179">
        <v>21</v>
      </c>
      <c r="M113" s="179">
        <f>G113*(1+L113/100)</f>
        <v>0</v>
      </c>
      <c r="N113" s="177">
        <v>0</v>
      </c>
      <c r="O113" s="177">
        <f>ROUND(E113*N113,2)</f>
        <v>0</v>
      </c>
      <c r="P113" s="177">
        <v>0</v>
      </c>
      <c r="Q113" s="177">
        <f>ROUND(E113*P113,2)</f>
        <v>0</v>
      </c>
      <c r="R113" s="179" t="s">
        <v>583</v>
      </c>
      <c r="S113" s="179" t="s">
        <v>164</v>
      </c>
      <c r="T113" s="180" t="s">
        <v>164</v>
      </c>
      <c r="U113" s="159">
        <v>0.05</v>
      </c>
      <c r="V113" s="159">
        <f>ROUND(E113*U113,2)</f>
        <v>1.72</v>
      </c>
      <c r="W113" s="159"/>
      <c r="X113" s="159" t="s">
        <v>234</v>
      </c>
      <c r="Y113" s="149"/>
      <c r="Z113" s="149"/>
      <c r="AA113" s="149"/>
      <c r="AB113" s="149"/>
      <c r="AC113" s="149"/>
      <c r="AD113" s="149"/>
      <c r="AE113" s="149"/>
      <c r="AF113" s="149"/>
      <c r="AG113" s="149" t="s">
        <v>235</v>
      </c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outlineLevel="1" x14ac:dyDescent="0.2">
      <c r="A114" s="174">
        <v>52</v>
      </c>
      <c r="B114" s="175" t="s">
        <v>584</v>
      </c>
      <c r="C114" s="183" t="s">
        <v>585</v>
      </c>
      <c r="D114" s="176" t="s">
        <v>400</v>
      </c>
      <c r="E114" s="177">
        <v>34.32</v>
      </c>
      <c r="F114" s="178"/>
      <c r="G114" s="179">
        <f>ROUND(E114*F114,2)</f>
        <v>0</v>
      </c>
      <c r="H114" s="178"/>
      <c r="I114" s="179">
        <f>ROUND(E114*H114,2)</f>
        <v>0</v>
      </c>
      <c r="J114" s="178"/>
      <c r="K114" s="179">
        <f>ROUND(E114*J114,2)</f>
        <v>0</v>
      </c>
      <c r="L114" s="179">
        <v>21</v>
      </c>
      <c r="M114" s="179">
        <f>G114*(1+L114/100)</f>
        <v>0</v>
      </c>
      <c r="N114" s="177">
        <v>0</v>
      </c>
      <c r="O114" s="177">
        <f>ROUND(E114*N114,2)</f>
        <v>0</v>
      </c>
      <c r="P114" s="177">
        <v>0</v>
      </c>
      <c r="Q114" s="177">
        <f>ROUND(E114*P114,2)</f>
        <v>0</v>
      </c>
      <c r="R114" s="179" t="s">
        <v>583</v>
      </c>
      <c r="S114" s="179" t="s">
        <v>164</v>
      </c>
      <c r="T114" s="180" t="s">
        <v>164</v>
      </c>
      <c r="U114" s="159">
        <v>0</v>
      </c>
      <c r="V114" s="159">
        <f>ROUND(E114*U114,2)</f>
        <v>0</v>
      </c>
      <c r="W114" s="159"/>
      <c r="X114" s="159" t="s">
        <v>234</v>
      </c>
      <c r="Y114" s="149"/>
      <c r="Z114" s="149"/>
      <c r="AA114" s="149"/>
      <c r="AB114" s="149"/>
      <c r="AC114" s="149"/>
      <c r="AD114" s="149"/>
      <c r="AE114" s="149"/>
      <c r="AF114" s="149"/>
      <c r="AG114" s="149" t="s">
        <v>235</v>
      </c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67">
        <v>53</v>
      </c>
      <c r="B115" s="168" t="s">
        <v>586</v>
      </c>
      <c r="C115" s="184" t="s">
        <v>587</v>
      </c>
      <c r="D115" s="169" t="s">
        <v>400</v>
      </c>
      <c r="E115" s="170">
        <v>34.32</v>
      </c>
      <c r="F115" s="171"/>
      <c r="G115" s="172">
        <f>ROUND(E115*F115,2)</f>
        <v>0</v>
      </c>
      <c r="H115" s="171"/>
      <c r="I115" s="172">
        <f>ROUND(E115*H115,2)</f>
        <v>0</v>
      </c>
      <c r="J115" s="171"/>
      <c r="K115" s="172">
        <f>ROUND(E115*J115,2)</f>
        <v>0</v>
      </c>
      <c r="L115" s="172">
        <v>21</v>
      </c>
      <c r="M115" s="172">
        <f>G115*(1+L115/100)</f>
        <v>0</v>
      </c>
      <c r="N115" s="170">
        <v>0</v>
      </c>
      <c r="O115" s="170">
        <f>ROUND(E115*N115,2)</f>
        <v>0</v>
      </c>
      <c r="P115" s="170">
        <v>0</v>
      </c>
      <c r="Q115" s="170">
        <f>ROUND(E115*P115,2)</f>
        <v>0</v>
      </c>
      <c r="R115" s="172" t="s">
        <v>583</v>
      </c>
      <c r="S115" s="172" t="s">
        <v>164</v>
      </c>
      <c r="T115" s="173" t="s">
        <v>164</v>
      </c>
      <c r="U115" s="159">
        <v>0.01</v>
      </c>
      <c r="V115" s="159">
        <f>ROUND(E115*U115,2)</f>
        <v>0.34</v>
      </c>
      <c r="W115" s="159"/>
      <c r="X115" s="159" t="s">
        <v>234</v>
      </c>
      <c r="Y115" s="149"/>
      <c r="Z115" s="149"/>
      <c r="AA115" s="149"/>
      <c r="AB115" s="149"/>
      <c r="AC115" s="149"/>
      <c r="AD115" s="149"/>
      <c r="AE115" s="149"/>
      <c r="AF115" s="149"/>
      <c r="AG115" s="149" t="s">
        <v>235</v>
      </c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1" x14ac:dyDescent="0.2">
      <c r="A116" s="156"/>
      <c r="B116" s="157"/>
      <c r="C116" s="254" t="s">
        <v>588</v>
      </c>
      <c r="D116" s="255"/>
      <c r="E116" s="255"/>
      <c r="F116" s="255"/>
      <c r="G116" s="255"/>
      <c r="H116" s="159"/>
      <c r="I116" s="159"/>
      <c r="J116" s="159"/>
      <c r="K116" s="159"/>
      <c r="L116" s="159"/>
      <c r="M116" s="159"/>
      <c r="N116" s="158"/>
      <c r="O116" s="158"/>
      <c r="P116" s="158"/>
      <c r="Q116" s="158"/>
      <c r="R116" s="159"/>
      <c r="S116" s="159"/>
      <c r="T116" s="159"/>
      <c r="U116" s="159"/>
      <c r="V116" s="159"/>
      <c r="W116" s="159"/>
      <c r="X116" s="159"/>
      <c r="Y116" s="149"/>
      <c r="Z116" s="149"/>
      <c r="AA116" s="149"/>
      <c r="AB116" s="149"/>
      <c r="AC116" s="149"/>
      <c r="AD116" s="149"/>
      <c r="AE116" s="149"/>
      <c r="AF116" s="149"/>
      <c r="AG116" s="149" t="s">
        <v>237</v>
      </c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ht="33.75" outlineLevel="1" x14ac:dyDescent="0.2">
      <c r="A117" s="167">
        <v>54</v>
      </c>
      <c r="B117" s="168" t="s">
        <v>954</v>
      </c>
      <c r="C117" s="184" t="s">
        <v>955</v>
      </c>
      <c r="D117" s="169" t="s">
        <v>400</v>
      </c>
      <c r="E117" s="170">
        <v>34.32</v>
      </c>
      <c r="F117" s="171"/>
      <c r="G117" s="172">
        <f>ROUND(E117*F117,2)</f>
        <v>0</v>
      </c>
      <c r="H117" s="171"/>
      <c r="I117" s="172">
        <f>ROUND(E117*H117,2)</f>
        <v>0</v>
      </c>
      <c r="J117" s="171"/>
      <c r="K117" s="172">
        <f>ROUND(E117*J117,2)</f>
        <v>0</v>
      </c>
      <c r="L117" s="172">
        <v>21</v>
      </c>
      <c r="M117" s="172">
        <f>G117*(1+L117/100)</f>
        <v>0</v>
      </c>
      <c r="N117" s="170">
        <v>0</v>
      </c>
      <c r="O117" s="170">
        <f>ROUND(E117*N117,2)</f>
        <v>0</v>
      </c>
      <c r="P117" s="170">
        <v>0</v>
      </c>
      <c r="Q117" s="170">
        <f>ROUND(E117*P117,2)</f>
        <v>0</v>
      </c>
      <c r="R117" s="172" t="s">
        <v>579</v>
      </c>
      <c r="S117" s="172" t="s">
        <v>164</v>
      </c>
      <c r="T117" s="173" t="s">
        <v>164</v>
      </c>
      <c r="U117" s="159">
        <v>0</v>
      </c>
      <c r="V117" s="159">
        <f>ROUND(E117*U117,2)</f>
        <v>0</v>
      </c>
      <c r="W117" s="159"/>
      <c r="X117" s="159" t="s">
        <v>591</v>
      </c>
      <c r="Y117" s="149"/>
      <c r="Z117" s="149"/>
      <c r="AA117" s="149"/>
      <c r="AB117" s="149"/>
      <c r="AC117" s="149"/>
      <c r="AD117" s="149"/>
      <c r="AE117" s="149"/>
      <c r="AF117" s="149"/>
      <c r="AG117" s="149" t="s">
        <v>592</v>
      </c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outlineLevel="1" x14ac:dyDescent="0.2">
      <c r="A118" s="156"/>
      <c r="B118" s="157"/>
      <c r="C118" s="254" t="s">
        <v>580</v>
      </c>
      <c r="D118" s="255"/>
      <c r="E118" s="255"/>
      <c r="F118" s="255"/>
      <c r="G118" s="255"/>
      <c r="H118" s="159"/>
      <c r="I118" s="159"/>
      <c r="J118" s="159"/>
      <c r="K118" s="159"/>
      <c r="L118" s="159"/>
      <c r="M118" s="159"/>
      <c r="N118" s="158"/>
      <c r="O118" s="158"/>
      <c r="P118" s="158"/>
      <c r="Q118" s="158"/>
      <c r="R118" s="159"/>
      <c r="S118" s="159"/>
      <c r="T118" s="159"/>
      <c r="U118" s="159"/>
      <c r="V118" s="159"/>
      <c r="W118" s="159"/>
      <c r="X118" s="159"/>
      <c r="Y118" s="149"/>
      <c r="Z118" s="149"/>
      <c r="AA118" s="149"/>
      <c r="AB118" s="149"/>
      <c r="AC118" s="149"/>
      <c r="AD118" s="149"/>
      <c r="AE118" s="149"/>
      <c r="AF118" s="149"/>
      <c r="AG118" s="149" t="s">
        <v>237</v>
      </c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x14ac:dyDescent="0.2">
      <c r="A119" s="161" t="s">
        <v>159</v>
      </c>
      <c r="B119" s="162" t="s">
        <v>126</v>
      </c>
      <c r="C119" s="182" t="s">
        <v>127</v>
      </c>
      <c r="D119" s="163"/>
      <c r="E119" s="164"/>
      <c r="F119" s="165"/>
      <c r="G119" s="165">
        <f>SUMIF(AG120:AG121,"&lt;&gt;NOR",G120:G121)</f>
        <v>0</v>
      </c>
      <c r="H119" s="165"/>
      <c r="I119" s="165">
        <f>SUM(I120:I121)</f>
        <v>0</v>
      </c>
      <c r="J119" s="165"/>
      <c r="K119" s="165">
        <f>SUM(K120:K121)</f>
        <v>0</v>
      </c>
      <c r="L119" s="165"/>
      <c r="M119" s="165">
        <f>SUM(M120:M121)</f>
        <v>0</v>
      </c>
      <c r="N119" s="164"/>
      <c r="O119" s="164">
        <f>SUM(O120:O121)</f>
        <v>0</v>
      </c>
      <c r="P119" s="164"/>
      <c r="Q119" s="164">
        <f>SUM(Q120:Q121)</f>
        <v>0</v>
      </c>
      <c r="R119" s="165"/>
      <c r="S119" s="165"/>
      <c r="T119" s="166"/>
      <c r="U119" s="160"/>
      <c r="V119" s="160">
        <f>SUM(V120:V121)</f>
        <v>29.14</v>
      </c>
      <c r="W119" s="160"/>
      <c r="X119" s="160"/>
      <c r="AG119" t="s">
        <v>160</v>
      </c>
    </row>
    <row r="120" spans="1:60" ht="22.5" outlineLevel="1" x14ac:dyDescent="0.2">
      <c r="A120" s="167">
        <v>55</v>
      </c>
      <c r="B120" s="168" t="s">
        <v>799</v>
      </c>
      <c r="C120" s="184" t="s">
        <v>800</v>
      </c>
      <c r="D120" s="169" t="s">
        <v>400</v>
      </c>
      <c r="E120" s="170">
        <v>137.79089999999999</v>
      </c>
      <c r="F120" s="171"/>
      <c r="G120" s="172">
        <f>ROUND(E120*F120,2)</f>
        <v>0</v>
      </c>
      <c r="H120" s="171"/>
      <c r="I120" s="172">
        <f>ROUND(E120*H120,2)</f>
        <v>0</v>
      </c>
      <c r="J120" s="171"/>
      <c r="K120" s="172">
        <f>ROUND(E120*J120,2)</f>
        <v>0</v>
      </c>
      <c r="L120" s="172">
        <v>21</v>
      </c>
      <c r="M120" s="172">
        <f>G120*(1+L120/100)</f>
        <v>0</v>
      </c>
      <c r="N120" s="170">
        <v>0</v>
      </c>
      <c r="O120" s="170">
        <f>ROUND(E120*N120,2)</f>
        <v>0</v>
      </c>
      <c r="P120" s="170">
        <v>0</v>
      </c>
      <c r="Q120" s="170">
        <f>ROUND(E120*P120,2)</f>
        <v>0</v>
      </c>
      <c r="R120" s="172" t="s">
        <v>408</v>
      </c>
      <c r="S120" s="172" t="s">
        <v>164</v>
      </c>
      <c r="T120" s="173" t="s">
        <v>164</v>
      </c>
      <c r="U120" s="159">
        <v>0.21149999999999999</v>
      </c>
      <c r="V120" s="159">
        <f>ROUND(E120*U120,2)</f>
        <v>29.14</v>
      </c>
      <c r="W120" s="159"/>
      <c r="X120" s="159" t="s">
        <v>595</v>
      </c>
      <c r="Y120" s="149"/>
      <c r="Z120" s="149"/>
      <c r="AA120" s="149"/>
      <c r="AB120" s="149"/>
      <c r="AC120" s="149"/>
      <c r="AD120" s="149"/>
      <c r="AE120" s="149"/>
      <c r="AF120" s="149"/>
      <c r="AG120" s="149" t="s">
        <v>596</v>
      </c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">
      <c r="A121" s="156"/>
      <c r="B121" s="157"/>
      <c r="C121" s="254" t="s">
        <v>801</v>
      </c>
      <c r="D121" s="255"/>
      <c r="E121" s="255"/>
      <c r="F121" s="255"/>
      <c r="G121" s="255"/>
      <c r="H121" s="159"/>
      <c r="I121" s="159"/>
      <c r="J121" s="159"/>
      <c r="K121" s="159"/>
      <c r="L121" s="159"/>
      <c r="M121" s="159"/>
      <c r="N121" s="158"/>
      <c r="O121" s="158"/>
      <c r="P121" s="158"/>
      <c r="Q121" s="158"/>
      <c r="R121" s="159"/>
      <c r="S121" s="159"/>
      <c r="T121" s="159"/>
      <c r="U121" s="159"/>
      <c r="V121" s="159"/>
      <c r="W121" s="159"/>
      <c r="X121" s="159"/>
      <c r="Y121" s="149"/>
      <c r="Z121" s="149"/>
      <c r="AA121" s="149"/>
      <c r="AB121" s="149"/>
      <c r="AC121" s="149"/>
      <c r="AD121" s="149"/>
      <c r="AE121" s="149"/>
      <c r="AF121" s="149"/>
      <c r="AG121" s="149" t="s">
        <v>237</v>
      </c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x14ac:dyDescent="0.2">
      <c r="A122" s="161" t="s">
        <v>159</v>
      </c>
      <c r="B122" s="162" t="s">
        <v>128</v>
      </c>
      <c r="C122" s="182" t="s">
        <v>129</v>
      </c>
      <c r="D122" s="163"/>
      <c r="E122" s="164"/>
      <c r="F122" s="165"/>
      <c r="G122" s="165">
        <f>SUMIF(AG123:AG124,"&lt;&gt;NOR",G123:G124)</f>
        <v>0</v>
      </c>
      <c r="H122" s="165"/>
      <c r="I122" s="165">
        <f>SUM(I123:I124)</f>
        <v>0</v>
      </c>
      <c r="J122" s="165"/>
      <c r="K122" s="165">
        <f>SUM(K123:K124)</f>
        <v>0</v>
      </c>
      <c r="L122" s="165"/>
      <c r="M122" s="165">
        <f>SUM(M123:M124)</f>
        <v>0</v>
      </c>
      <c r="N122" s="164"/>
      <c r="O122" s="164">
        <f>SUM(O123:O124)</f>
        <v>0</v>
      </c>
      <c r="P122" s="164"/>
      <c r="Q122" s="164">
        <f>SUM(Q123:Q124)</f>
        <v>0</v>
      </c>
      <c r="R122" s="165"/>
      <c r="S122" s="165"/>
      <c r="T122" s="166"/>
      <c r="U122" s="160"/>
      <c r="V122" s="160">
        <f>SUM(V123:V124)</f>
        <v>2.11</v>
      </c>
      <c r="W122" s="160"/>
      <c r="X122" s="160"/>
      <c r="AG122" t="s">
        <v>160</v>
      </c>
    </row>
    <row r="123" spans="1:60" outlineLevel="1" x14ac:dyDescent="0.2">
      <c r="A123" s="174">
        <v>56</v>
      </c>
      <c r="B123" s="175" t="s">
        <v>1008</v>
      </c>
      <c r="C123" s="183" t="s">
        <v>1009</v>
      </c>
      <c r="D123" s="176" t="s">
        <v>247</v>
      </c>
      <c r="E123" s="177">
        <v>34</v>
      </c>
      <c r="F123" s="178"/>
      <c r="G123" s="179">
        <f>ROUND(E123*F123,2)</f>
        <v>0</v>
      </c>
      <c r="H123" s="178"/>
      <c r="I123" s="179">
        <f>ROUND(E123*H123,2)</f>
        <v>0</v>
      </c>
      <c r="J123" s="178"/>
      <c r="K123" s="179">
        <f>ROUND(E123*J123,2)</f>
        <v>0</v>
      </c>
      <c r="L123" s="179">
        <v>21</v>
      </c>
      <c r="M123" s="179">
        <f>G123*(1+L123/100)</f>
        <v>0</v>
      </c>
      <c r="N123" s="177">
        <v>1.0000000000000001E-5</v>
      </c>
      <c r="O123" s="177">
        <f>ROUND(E123*N123,2)</f>
        <v>0</v>
      </c>
      <c r="P123" s="177">
        <v>0</v>
      </c>
      <c r="Q123" s="177">
        <f>ROUND(E123*P123,2)</f>
        <v>0</v>
      </c>
      <c r="R123" s="179" t="s">
        <v>958</v>
      </c>
      <c r="S123" s="179" t="s">
        <v>164</v>
      </c>
      <c r="T123" s="180" t="s">
        <v>164</v>
      </c>
      <c r="U123" s="159">
        <v>6.2E-2</v>
      </c>
      <c r="V123" s="159">
        <f>ROUND(E123*U123,2)</f>
        <v>2.11</v>
      </c>
      <c r="W123" s="159"/>
      <c r="X123" s="159" t="s">
        <v>234</v>
      </c>
      <c r="Y123" s="149"/>
      <c r="Z123" s="149"/>
      <c r="AA123" s="149"/>
      <c r="AB123" s="149"/>
      <c r="AC123" s="149"/>
      <c r="AD123" s="149"/>
      <c r="AE123" s="149"/>
      <c r="AF123" s="149"/>
      <c r="AG123" s="149" t="s">
        <v>235</v>
      </c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1" x14ac:dyDescent="0.2">
      <c r="A124" s="167">
        <v>57</v>
      </c>
      <c r="B124" s="168" t="s">
        <v>961</v>
      </c>
      <c r="C124" s="184" t="s">
        <v>962</v>
      </c>
      <c r="D124" s="169" t="s">
        <v>381</v>
      </c>
      <c r="E124" s="170">
        <v>1</v>
      </c>
      <c r="F124" s="171"/>
      <c r="G124" s="172">
        <f>ROUND(E124*F124,2)</f>
        <v>0</v>
      </c>
      <c r="H124" s="171"/>
      <c r="I124" s="172">
        <f>ROUND(E124*H124,2)</f>
        <v>0</v>
      </c>
      <c r="J124" s="171"/>
      <c r="K124" s="172">
        <f>ROUND(E124*J124,2)</f>
        <v>0</v>
      </c>
      <c r="L124" s="172">
        <v>21</v>
      </c>
      <c r="M124" s="172">
        <f>G124*(1+L124/100)</f>
        <v>0</v>
      </c>
      <c r="N124" s="170">
        <v>0</v>
      </c>
      <c r="O124" s="170">
        <f>ROUND(E124*N124,2)</f>
        <v>0</v>
      </c>
      <c r="P124" s="170">
        <v>0</v>
      </c>
      <c r="Q124" s="170">
        <f>ROUND(E124*P124,2)</f>
        <v>0</v>
      </c>
      <c r="R124" s="172"/>
      <c r="S124" s="172" t="s">
        <v>179</v>
      </c>
      <c r="T124" s="173" t="s">
        <v>165</v>
      </c>
      <c r="U124" s="159">
        <v>0</v>
      </c>
      <c r="V124" s="159">
        <f>ROUND(E124*U124,2)</f>
        <v>0</v>
      </c>
      <c r="W124" s="159"/>
      <c r="X124" s="159" t="s">
        <v>374</v>
      </c>
      <c r="Y124" s="149"/>
      <c r="Z124" s="149"/>
      <c r="AA124" s="149"/>
      <c r="AB124" s="149"/>
      <c r="AC124" s="149"/>
      <c r="AD124" s="149"/>
      <c r="AE124" s="149"/>
      <c r="AF124" s="149"/>
      <c r="AG124" s="149" t="s">
        <v>375</v>
      </c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x14ac:dyDescent="0.2">
      <c r="A125" s="3"/>
      <c r="B125" s="4"/>
      <c r="C125" s="185"/>
      <c r="D125" s="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AE125">
        <v>15</v>
      </c>
      <c r="AF125">
        <v>21</v>
      </c>
      <c r="AG125" t="s">
        <v>146</v>
      </c>
    </row>
    <row r="126" spans="1:60" x14ac:dyDescent="0.2">
      <c r="A126" s="152"/>
      <c r="B126" s="153" t="s">
        <v>29</v>
      </c>
      <c r="C126" s="186"/>
      <c r="D126" s="154"/>
      <c r="E126" s="155"/>
      <c r="F126" s="155"/>
      <c r="G126" s="181">
        <f>G8+G75+G79+G82+G102+G108+G110+G119+G122</f>
        <v>0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AE126">
        <f>SUMIF(L7:L124,AE125,G7:G124)</f>
        <v>0</v>
      </c>
      <c r="AF126">
        <f>SUMIF(L7:L124,AF125,G7:G124)</f>
        <v>0</v>
      </c>
      <c r="AG126" t="s">
        <v>227</v>
      </c>
    </row>
    <row r="127" spans="1:60" x14ac:dyDescent="0.2">
      <c r="C127" s="187"/>
      <c r="D127" s="10"/>
      <c r="AG127" t="s">
        <v>228</v>
      </c>
    </row>
    <row r="128" spans="1:60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E14A" sheet="1"/>
  <mergeCells count="36">
    <mergeCell ref="C28:G28"/>
    <mergeCell ref="A1:G1"/>
    <mergeCell ref="C2:G2"/>
    <mergeCell ref="C3:G3"/>
    <mergeCell ref="C4:G4"/>
    <mergeCell ref="C12:G12"/>
    <mergeCell ref="C14:G14"/>
    <mergeCell ref="C16:G16"/>
    <mergeCell ref="C18:G18"/>
    <mergeCell ref="C20:G20"/>
    <mergeCell ref="C22:G22"/>
    <mergeCell ref="C25:G25"/>
    <mergeCell ref="C64:G64"/>
    <mergeCell ref="C31:G31"/>
    <mergeCell ref="C34:G34"/>
    <mergeCell ref="C37:G37"/>
    <mergeCell ref="C40:G40"/>
    <mergeCell ref="C43:G43"/>
    <mergeCell ref="C46:G46"/>
    <mergeCell ref="C49:G49"/>
    <mergeCell ref="C52:G52"/>
    <mergeCell ref="C54:G54"/>
    <mergeCell ref="C56:G56"/>
    <mergeCell ref="C59:G59"/>
    <mergeCell ref="C121:G121"/>
    <mergeCell ref="C69:G69"/>
    <mergeCell ref="C77:G77"/>
    <mergeCell ref="C81:G81"/>
    <mergeCell ref="C84:G84"/>
    <mergeCell ref="C86:G86"/>
    <mergeCell ref="C90:G90"/>
    <mergeCell ref="C92:G92"/>
    <mergeCell ref="C94:G94"/>
    <mergeCell ref="C112:G112"/>
    <mergeCell ref="C116:G116"/>
    <mergeCell ref="C118:G11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63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7" t="s">
        <v>229</v>
      </c>
      <c r="B1" s="247"/>
      <c r="C1" s="247"/>
      <c r="D1" s="247"/>
      <c r="E1" s="247"/>
      <c r="F1" s="247"/>
      <c r="G1" s="247"/>
      <c r="AG1" t="s">
        <v>133</v>
      </c>
    </row>
    <row r="2" spans="1:60" ht="24.95" customHeight="1" x14ac:dyDescent="0.2">
      <c r="A2" s="141" t="s">
        <v>7</v>
      </c>
      <c r="B2" s="49" t="s">
        <v>43</v>
      </c>
      <c r="C2" s="248" t="s">
        <v>44</v>
      </c>
      <c r="D2" s="249"/>
      <c r="E2" s="249"/>
      <c r="F2" s="249"/>
      <c r="G2" s="250"/>
      <c r="AG2" t="s">
        <v>134</v>
      </c>
    </row>
    <row r="3" spans="1:60" ht="24.95" customHeight="1" x14ac:dyDescent="0.2">
      <c r="A3" s="141" t="s">
        <v>8</v>
      </c>
      <c r="B3" s="49" t="s">
        <v>68</v>
      </c>
      <c r="C3" s="248" t="s">
        <v>69</v>
      </c>
      <c r="D3" s="249"/>
      <c r="E3" s="249"/>
      <c r="F3" s="249"/>
      <c r="G3" s="250"/>
      <c r="AC3" s="123" t="s">
        <v>134</v>
      </c>
      <c r="AG3" t="s">
        <v>136</v>
      </c>
    </row>
    <row r="4" spans="1:60" ht="24.95" customHeight="1" x14ac:dyDescent="0.2">
      <c r="A4" s="142" t="s">
        <v>9</v>
      </c>
      <c r="B4" s="143" t="s">
        <v>70</v>
      </c>
      <c r="C4" s="251" t="s">
        <v>71</v>
      </c>
      <c r="D4" s="252"/>
      <c r="E4" s="252"/>
      <c r="F4" s="252"/>
      <c r="G4" s="253"/>
      <c r="AG4" t="s">
        <v>137</v>
      </c>
    </row>
    <row r="5" spans="1:60" x14ac:dyDescent="0.2">
      <c r="D5" s="10"/>
    </row>
    <row r="6" spans="1:60" ht="38.25" x14ac:dyDescent="0.2">
      <c r="A6" s="145" t="s">
        <v>138</v>
      </c>
      <c r="B6" s="147" t="s">
        <v>139</v>
      </c>
      <c r="C6" s="147" t="s">
        <v>140</v>
      </c>
      <c r="D6" s="146" t="s">
        <v>141</v>
      </c>
      <c r="E6" s="145" t="s">
        <v>142</v>
      </c>
      <c r="F6" s="144" t="s">
        <v>143</v>
      </c>
      <c r="G6" s="145" t="s">
        <v>29</v>
      </c>
      <c r="H6" s="148" t="s">
        <v>30</v>
      </c>
      <c r="I6" s="148" t="s">
        <v>144</v>
      </c>
      <c r="J6" s="148" t="s">
        <v>31</v>
      </c>
      <c r="K6" s="148" t="s">
        <v>145</v>
      </c>
      <c r="L6" s="148" t="s">
        <v>146</v>
      </c>
      <c r="M6" s="148" t="s">
        <v>147</v>
      </c>
      <c r="N6" s="148" t="s">
        <v>148</v>
      </c>
      <c r="O6" s="148" t="s">
        <v>149</v>
      </c>
      <c r="P6" s="148" t="s">
        <v>150</v>
      </c>
      <c r="Q6" s="148" t="s">
        <v>151</v>
      </c>
      <c r="R6" s="148" t="s">
        <v>152</v>
      </c>
      <c r="S6" s="148" t="s">
        <v>153</v>
      </c>
      <c r="T6" s="148" t="s">
        <v>154</v>
      </c>
      <c r="U6" s="148" t="s">
        <v>155</v>
      </c>
      <c r="V6" s="148" t="s">
        <v>156</v>
      </c>
      <c r="W6" s="148" t="s">
        <v>157</v>
      </c>
      <c r="X6" s="148" t="s">
        <v>158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1" t="s">
        <v>159</v>
      </c>
      <c r="B8" s="162" t="s">
        <v>99</v>
      </c>
      <c r="C8" s="182" t="s">
        <v>100</v>
      </c>
      <c r="D8" s="163"/>
      <c r="E8" s="164"/>
      <c r="F8" s="165"/>
      <c r="G8" s="165">
        <f>SUMIF(AG9:AG112,"&lt;&gt;NOR",G9:G112)</f>
        <v>0</v>
      </c>
      <c r="H8" s="165"/>
      <c r="I8" s="165">
        <f>SUM(I9:I112)</f>
        <v>0</v>
      </c>
      <c r="J8" s="165"/>
      <c r="K8" s="165">
        <f>SUM(K9:K112)</f>
        <v>0</v>
      </c>
      <c r="L8" s="165"/>
      <c r="M8" s="165">
        <f>SUM(M9:M112)</f>
        <v>0</v>
      </c>
      <c r="N8" s="164"/>
      <c r="O8" s="164">
        <f>SUM(O9:O112)</f>
        <v>342.12</v>
      </c>
      <c r="P8" s="164"/>
      <c r="Q8" s="164">
        <f>SUM(Q9:Q112)</f>
        <v>160.83000000000001</v>
      </c>
      <c r="R8" s="165"/>
      <c r="S8" s="165"/>
      <c r="T8" s="166"/>
      <c r="U8" s="160"/>
      <c r="V8" s="160">
        <f>SUM(V9:V112)</f>
        <v>1376.6399999999999</v>
      </c>
      <c r="W8" s="160"/>
      <c r="X8" s="160"/>
      <c r="AG8" t="s">
        <v>160</v>
      </c>
    </row>
    <row r="9" spans="1:60" ht="22.5" outlineLevel="1" x14ac:dyDescent="0.2">
      <c r="A9" s="167">
        <v>1</v>
      </c>
      <c r="B9" s="168" t="s">
        <v>230</v>
      </c>
      <c r="C9" s="184" t="s">
        <v>1025</v>
      </c>
      <c r="D9" s="169" t="s">
        <v>232</v>
      </c>
      <c r="E9" s="170">
        <v>124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0">
        <v>0</v>
      </c>
      <c r="O9" s="170">
        <f>ROUND(E9*N9,2)</f>
        <v>0</v>
      </c>
      <c r="P9" s="170">
        <v>0.41699999999999998</v>
      </c>
      <c r="Q9" s="170">
        <f>ROUND(E9*P9,2)</f>
        <v>51.71</v>
      </c>
      <c r="R9" s="172" t="s">
        <v>233</v>
      </c>
      <c r="S9" s="172" t="s">
        <v>164</v>
      </c>
      <c r="T9" s="173" t="s">
        <v>164</v>
      </c>
      <c r="U9" s="159">
        <v>0.13</v>
      </c>
      <c r="V9" s="159">
        <f>ROUND(E9*U9,2)</f>
        <v>16.12</v>
      </c>
      <c r="W9" s="159"/>
      <c r="X9" s="159" t="s">
        <v>234</v>
      </c>
      <c r="Y9" s="149"/>
      <c r="Z9" s="149"/>
      <c r="AA9" s="149"/>
      <c r="AB9" s="149"/>
      <c r="AC9" s="149"/>
      <c r="AD9" s="149"/>
      <c r="AE9" s="149"/>
      <c r="AF9" s="149"/>
      <c r="AG9" s="149" t="s">
        <v>235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254" t="s">
        <v>236</v>
      </c>
      <c r="D10" s="255"/>
      <c r="E10" s="255"/>
      <c r="F10" s="255"/>
      <c r="G10" s="255"/>
      <c r="H10" s="159"/>
      <c r="I10" s="159"/>
      <c r="J10" s="159"/>
      <c r="K10" s="159"/>
      <c r="L10" s="159"/>
      <c r="M10" s="159"/>
      <c r="N10" s="158"/>
      <c r="O10" s="158"/>
      <c r="P10" s="158"/>
      <c r="Q10" s="158"/>
      <c r="R10" s="159"/>
      <c r="S10" s="159"/>
      <c r="T10" s="159"/>
      <c r="U10" s="159"/>
      <c r="V10" s="159"/>
      <c r="W10" s="159"/>
      <c r="X10" s="159"/>
      <c r="Y10" s="149"/>
      <c r="Z10" s="149"/>
      <c r="AA10" s="149"/>
      <c r="AB10" s="149"/>
      <c r="AC10" s="149"/>
      <c r="AD10" s="149"/>
      <c r="AE10" s="149"/>
      <c r="AF10" s="149"/>
      <c r="AG10" s="149" t="s">
        <v>237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ht="22.5" outlineLevel="1" x14ac:dyDescent="0.2">
      <c r="A11" s="174">
        <v>2</v>
      </c>
      <c r="B11" s="175" t="s">
        <v>238</v>
      </c>
      <c r="C11" s="183" t="s">
        <v>239</v>
      </c>
      <c r="D11" s="176" t="s">
        <v>232</v>
      </c>
      <c r="E11" s="177">
        <v>124</v>
      </c>
      <c r="F11" s="178"/>
      <c r="G11" s="179">
        <f>ROUND(E11*F11,2)</f>
        <v>0</v>
      </c>
      <c r="H11" s="178"/>
      <c r="I11" s="179">
        <f>ROUND(E11*H11,2)</f>
        <v>0</v>
      </c>
      <c r="J11" s="178"/>
      <c r="K11" s="179">
        <f>ROUND(E11*J11,2)</f>
        <v>0</v>
      </c>
      <c r="L11" s="179">
        <v>21</v>
      </c>
      <c r="M11" s="179">
        <f>G11*(1+L11/100)</f>
        <v>0</v>
      </c>
      <c r="N11" s="177">
        <v>0</v>
      </c>
      <c r="O11" s="177">
        <f>ROUND(E11*N11,2)</f>
        <v>0</v>
      </c>
      <c r="P11" s="177">
        <v>0.66</v>
      </c>
      <c r="Q11" s="177">
        <f>ROUND(E11*P11,2)</f>
        <v>81.84</v>
      </c>
      <c r="R11" s="179" t="s">
        <v>233</v>
      </c>
      <c r="S11" s="179" t="s">
        <v>164</v>
      </c>
      <c r="T11" s="180" t="s">
        <v>164</v>
      </c>
      <c r="U11" s="159">
        <v>9.5439999999999997E-2</v>
      </c>
      <c r="V11" s="159">
        <f>ROUND(E11*U11,2)</f>
        <v>11.83</v>
      </c>
      <c r="W11" s="159"/>
      <c r="X11" s="159" t="s">
        <v>234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235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ht="22.5" outlineLevel="1" x14ac:dyDescent="0.2">
      <c r="A12" s="174">
        <v>3</v>
      </c>
      <c r="B12" s="175" t="s">
        <v>240</v>
      </c>
      <c r="C12" s="183" t="s">
        <v>241</v>
      </c>
      <c r="D12" s="176" t="s">
        <v>232</v>
      </c>
      <c r="E12" s="177">
        <v>124</v>
      </c>
      <c r="F12" s="178"/>
      <c r="G12" s="179">
        <f>ROUND(E12*F12,2)</f>
        <v>0</v>
      </c>
      <c r="H12" s="178"/>
      <c r="I12" s="179">
        <f>ROUND(E12*H12,2)</f>
        <v>0</v>
      </c>
      <c r="J12" s="178"/>
      <c r="K12" s="179">
        <f>ROUND(E12*J12,2)</f>
        <v>0</v>
      </c>
      <c r="L12" s="179">
        <v>21</v>
      </c>
      <c r="M12" s="179">
        <f>G12*(1+L12/100)</f>
        <v>0</v>
      </c>
      <c r="N12" s="177">
        <v>0</v>
      </c>
      <c r="O12" s="177">
        <f>ROUND(E12*N12,2)</f>
        <v>0</v>
      </c>
      <c r="P12" s="177">
        <v>0.22</v>
      </c>
      <c r="Q12" s="177">
        <f>ROUND(E12*P12,2)</f>
        <v>27.28</v>
      </c>
      <c r="R12" s="179" t="s">
        <v>233</v>
      </c>
      <c r="S12" s="179" t="s">
        <v>164</v>
      </c>
      <c r="T12" s="180" t="s">
        <v>164</v>
      </c>
      <c r="U12" s="159">
        <v>7.0000000000000007E-2</v>
      </c>
      <c r="V12" s="159">
        <f>ROUND(E12*U12,2)</f>
        <v>8.68</v>
      </c>
      <c r="W12" s="159"/>
      <c r="X12" s="159" t="s">
        <v>234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235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22.5" outlineLevel="1" x14ac:dyDescent="0.2">
      <c r="A13" s="167">
        <v>4</v>
      </c>
      <c r="B13" s="168" t="s">
        <v>250</v>
      </c>
      <c r="C13" s="184" t="s">
        <v>1026</v>
      </c>
      <c r="D13" s="169" t="s">
        <v>252</v>
      </c>
      <c r="E13" s="170">
        <v>720</v>
      </c>
      <c r="F13" s="171"/>
      <c r="G13" s="172">
        <f>ROUND(E13*F13,2)</f>
        <v>0</v>
      </c>
      <c r="H13" s="171"/>
      <c r="I13" s="172">
        <f>ROUND(E13*H13,2)</f>
        <v>0</v>
      </c>
      <c r="J13" s="171"/>
      <c r="K13" s="172">
        <f>ROUND(E13*J13,2)</f>
        <v>0</v>
      </c>
      <c r="L13" s="172">
        <v>21</v>
      </c>
      <c r="M13" s="172">
        <f>G13*(1+L13/100)</f>
        <v>0</v>
      </c>
      <c r="N13" s="170">
        <v>4.0000000000000003E-5</v>
      </c>
      <c r="O13" s="170">
        <f>ROUND(E13*N13,2)</f>
        <v>0.03</v>
      </c>
      <c r="P13" s="170">
        <v>0</v>
      </c>
      <c r="Q13" s="170">
        <f>ROUND(E13*P13,2)</f>
        <v>0</v>
      </c>
      <c r="R13" s="172" t="s">
        <v>248</v>
      </c>
      <c r="S13" s="172" t="s">
        <v>164</v>
      </c>
      <c r="T13" s="173" t="s">
        <v>164</v>
      </c>
      <c r="U13" s="159">
        <v>0.30299999999999999</v>
      </c>
      <c r="V13" s="159">
        <f>ROUND(E13*U13,2)</f>
        <v>218.16</v>
      </c>
      <c r="W13" s="159"/>
      <c r="X13" s="159" t="s">
        <v>234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235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22.5" outlineLevel="1" x14ac:dyDescent="0.2">
      <c r="A14" s="156"/>
      <c r="B14" s="157"/>
      <c r="C14" s="254" t="s">
        <v>253</v>
      </c>
      <c r="D14" s="255"/>
      <c r="E14" s="255"/>
      <c r="F14" s="255"/>
      <c r="G14" s="255"/>
      <c r="H14" s="159"/>
      <c r="I14" s="159"/>
      <c r="J14" s="159"/>
      <c r="K14" s="159"/>
      <c r="L14" s="159"/>
      <c r="M14" s="159"/>
      <c r="N14" s="158"/>
      <c r="O14" s="158"/>
      <c r="P14" s="158"/>
      <c r="Q14" s="158"/>
      <c r="R14" s="159"/>
      <c r="S14" s="159"/>
      <c r="T14" s="159"/>
      <c r="U14" s="159"/>
      <c r="V14" s="159"/>
      <c r="W14" s="159"/>
      <c r="X14" s="159"/>
      <c r="Y14" s="149"/>
      <c r="Z14" s="149"/>
      <c r="AA14" s="149"/>
      <c r="AB14" s="149"/>
      <c r="AC14" s="149"/>
      <c r="AD14" s="149"/>
      <c r="AE14" s="149"/>
      <c r="AF14" s="149"/>
      <c r="AG14" s="149" t="s">
        <v>237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90" t="str">
        <f>C14</f>
        <v>na vzdálenost od hladiny vody v jímce po výšku roviny proložené osou nejvyššího bodu výtlačného potrubí. Včetně odpadní potrubí v délce do 20 m.</v>
      </c>
      <c r="BB14" s="149"/>
      <c r="BC14" s="149"/>
      <c r="BD14" s="149"/>
      <c r="BE14" s="149"/>
      <c r="BF14" s="149"/>
      <c r="BG14" s="149"/>
      <c r="BH14" s="149"/>
    </row>
    <row r="15" spans="1:60" ht="22.5" outlineLevel="1" x14ac:dyDescent="0.2">
      <c r="A15" s="167">
        <v>5</v>
      </c>
      <c r="B15" s="168" t="s">
        <v>256</v>
      </c>
      <c r="C15" s="184" t="s">
        <v>1027</v>
      </c>
      <c r="D15" s="169" t="s">
        <v>258</v>
      </c>
      <c r="E15" s="170">
        <v>60</v>
      </c>
      <c r="F15" s="171"/>
      <c r="G15" s="172">
        <f>ROUND(E15*F15,2)</f>
        <v>0</v>
      </c>
      <c r="H15" s="171"/>
      <c r="I15" s="172">
        <f>ROUND(E15*H15,2)</f>
        <v>0</v>
      </c>
      <c r="J15" s="171"/>
      <c r="K15" s="172">
        <f>ROUND(E15*J15,2)</f>
        <v>0</v>
      </c>
      <c r="L15" s="172">
        <v>21</v>
      </c>
      <c r="M15" s="172">
        <f>G15*(1+L15/100)</f>
        <v>0</v>
      </c>
      <c r="N15" s="170">
        <v>0</v>
      </c>
      <c r="O15" s="170">
        <f>ROUND(E15*N15,2)</f>
        <v>0</v>
      </c>
      <c r="P15" s="170">
        <v>0</v>
      </c>
      <c r="Q15" s="170">
        <f>ROUND(E15*P15,2)</f>
        <v>0</v>
      </c>
      <c r="R15" s="172" t="s">
        <v>248</v>
      </c>
      <c r="S15" s="172" t="s">
        <v>164</v>
      </c>
      <c r="T15" s="173" t="s">
        <v>164</v>
      </c>
      <c r="U15" s="159">
        <v>0</v>
      </c>
      <c r="V15" s="159">
        <f>ROUND(E15*U15,2)</f>
        <v>0</v>
      </c>
      <c r="W15" s="159"/>
      <c r="X15" s="159" t="s">
        <v>234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235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ht="22.5" outlineLevel="1" x14ac:dyDescent="0.2">
      <c r="A16" s="156"/>
      <c r="B16" s="157"/>
      <c r="C16" s="254" t="s">
        <v>259</v>
      </c>
      <c r="D16" s="255"/>
      <c r="E16" s="255"/>
      <c r="F16" s="255"/>
      <c r="G16" s="255"/>
      <c r="H16" s="159"/>
      <c r="I16" s="159"/>
      <c r="J16" s="159"/>
      <c r="K16" s="159"/>
      <c r="L16" s="159"/>
      <c r="M16" s="159"/>
      <c r="N16" s="158"/>
      <c r="O16" s="158"/>
      <c r="P16" s="158"/>
      <c r="Q16" s="158"/>
      <c r="R16" s="159"/>
      <c r="S16" s="159"/>
      <c r="T16" s="159"/>
      <c r="U16" s="159"/>
      <c r="V16" s="159"/>
      <c r="W16" s="159"/>
      <c r="X16" s="159"/>
      <c r="Y16" s="149"/>
      <c r="Z16" s="149"/>
      <c r="AA16" s="149"/>
      <c r="AB16" s="149"/>
      <c r="AC16" s="149"/>
      <c r="AD16" s="149"/>
      <c r="AE16" s="149"/>
      <c r="AF16" s="149"/>
      <c r="AG16" s="149" t="s">
        <v>237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90" t="str">
        <f>C16</f>
        <v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v>
      </c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67">
        <v>6</v>
      </c>
      <c r="B17" s="168" t="s">
        <v>265</v>
      </c>
      <c r="C17" s="184" t="s">
        <v>1028</v>
      </c>
      <c r="D17" s="169" t="s">
        <v>247</v>
      </c>
      <c r="E17" s="170">
        <v>5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21</v>
      </c>
      <c r="M17" s="172">
        <f>G17*(1+L17/100)</f>
        <v>0</v>
      </c>
      <c r="N17" s="170">
        <v>1.0699999999999999E-2</v>
      </c>
      <c r="O17" s="170">
        <f>ROUND(E17*N17,2)</f>
        <v>0.05</v>
      </c>
      <c r="P17" s="170">
        <v>0</v>
      </c>
      <c r="Q17" s="170">
        <f>ROUND(E17*P17,2)</f>
        <v>0</v>
      </c>
      <c r="R17" s="172" t="s">
        <v>248</v>
      </c>
      <c r="S17" s="172" t="s">
        <v>164</v>
      </c>
      <c r="T17" s="173" t="s">
        <v>164</v>
      </c>
      <c r="U17" s="159">
        <v>0.90800000000000003</v>
      </c>
      <c r="V17" s="159">
        <f>ROUND(E17*U17,2)</f>
        <v>4.54</v>
      </c>
      <c r="W17" s="159"/>
      <c r="X17" s="159" t="s">
        <v>234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235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ht="22.5" outlineLevel="1" x14ac:dyDescent="0.2">
      <c r="A18" s="156"/>
      <c r="B18" s="157"/>
      <c r="C18" s="254" t="s">
        <v>267</v>
      </c>
      <c r="D18" s="255"/>
      <c r="E18" s="255"/>
      <c r="F18" s="255"/>
      <c r="G18" s="255"/>
      <c r="H18" s="159"/>
      <c r="I18" s="159"/>
      <c r="J18" s="159"/>
      <c r="K18" s="159"/>
      <c r="L18" s="159"/>
      <c r="M18" s="159"/>
      <c r="N18" s="158"/>
      <c r="O18" s="158"/>
      <c r="P18" s="158"/>
      <c r="Q18" s="158"/>
      <c r="R18" s="159"/>
      <c r="S18" s="159"/>
      <c r="T18" s="159"/>
      <c r="U18" s="159"/>
      <c r="V18" s="159"/>
      <c r="W18" s="159"/>
      <c r="X18" s="159"/>
      <c r="Y18" s="149"/>
      <c r="Z18" s="149"/>
      <c r="AA18" s="149"/>
      <c r="AB18" s="149"/>
      <c r="AC18" s="149"/>
      <c r="AD18" s="149"/>
      <c r="AE18" s="149"/>
      <c r="AF18" s="149"/>
      <c r="AG18" s="149" t="s">
        <v>237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90" t="str">
        <f>C18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8" s="149"/>
      <c r="BC18" s="149"/>
      <c r="BD18" s="149"/>
      <c r="BE18" s="149"/>
      <c r="BF18" s="149"/>
      <c r="BG18" s="149"/>
      <c r="BH18" s="149"/>
    </row>
    <row r="19" spans="1:60" ht="22.5" outlineLevel="1" x14ac:dyDescent="0.2">
      <c r="A19" s="167">
        <v>7</v>
      </c>
      <c r="B19" s="168" t="s">
        <v>269</v>
      </c>
      <c r="C19" s="184" t="s">
        <v>1029</v>
      </c>
      <c r="D19" s="169" t="s">
        <v>247</v>
      </c>
      <c r="E19" s="170">
        <v>10</v>
      </c>
      <c r="F19" s="171"/>
      <c r="G19" s="172">
        <f>ROUND(E19*F19,2)</f>
        <v>0</v>
      </c>
      <c r="H19" s="171"/>
      <c r="I19" s="172">
        <f>ROUND(E19*H19,2)</f>
        <v>0</v>
      </c>
      <c r="J19" s="171"/>
      <c r="K19" s="172">
        <f>ROUND(E19*J19,2)</f>
        <v>0</v>
      </c>
      <c r="L19" s="172">
        <v>21</v>
      </c>
      <c r="M19" s="172">
        <f>G19*(1+L19/100)</f>
        <v>0</v>
      </c>
      <c r="N19" s="170">
        <v>1.2710000000000001E-2</v>
      </c>
      <c r="O19" s="170">
        <f>ROUND(E19*N19,2)</f>
        <v>0.13</v>
      </c>
      <c r="P19" s="170">
        <v>0</v>
      </c>
      <c r="Q19" s="170">
        <f>ROUND(E19*P19,2)</f>
        <v>0</v>
      </c>
      <c r="R19" s="172" t="s">
        <v>248</v>
      </c>
      <c r="S19" s="172" t="s">
        <v>164</v>
      </c>
      <c r="T19" s="173" t="s">
        <v>164</v>
      </c>
      <c r="U19" s="159">
        <v>1.153</v>
      </c>
      <c r="V19" s="159">
        <f>ROUND(E19*U19,2)</f>
        <v>11.53</v>
      </c>
      <c r="W19" s="159"/>
      <c r="X19" s="159" t="s">
        <v>234</v>
      </c>
      <c r="Y19" s="149"/>
      <c r="Z19" s="149"/>
      <c r="AA19" s="149"/>
      <c r="AB19" s="149"/>
      <c r="AC19" s="149"/>
      <c r="AD19" s="149"/>
      <c r="AE19" s="149"/>
      <c r="AF19" s="149"/>
      <c r="AG19" s="149" t="s">
        <v>235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56"/>
      <c r="B20" s="157"/>
      <c r="C20" s="254" t="s">
        <v>267</v>
      </c>
      <c r="D20" s="255"/>
      <c r="E20" s="255"/>
      <c r="F20" s="255"/>
      <c r="G20" s="255"/>
      <c r="H20" s="159"/>
      <c r="I20" s="159"/>
      <c r="J20" s="159"/>
      <c r="K20" s="159"/>
      <c r="L20" s="159"/>
      <c r="M20" s="159"/>
      <c r="N20" s="158"/>
      <c r="O20" s="158"/>
      <c r="P20" s="158"/>
      <c r="Q20" s="158"/>
      <c r="R20" s="159"/>
      <c r="S20" s="159"/>
      <c r="T20" s="159"/>
      <c r="U20" s="159"/>
      <c r="V20" s="159"/>
      <c r="W20" s="159"/>
      <c r="X20" s="159"/>
      <c r="Y20" s="149"/>
      <c r="Z20" s="149"/>
      <c r="AA20" s="149"/>
      <c r="AB20" s="149"/>
      <c r="AC20" s="149"/>
      <c r="AD20" s="149"/>
      <c r="AE20" s="149"/>
      <c r="AF20" s="149"/>
      <c r="AG20" s="149" t="s">
        <v>237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90" t="str">
        <f>C20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67">
        <v>8</v>
      </c>
      <c r="B21" s="168" t="s">
        <v>272</v>
      </c>
      <c r="C21" s="184" t="s">
        <v>273</v>
      </c>
      <c r="D21" s="169" t="s">
        <v>247</v>
      </c>
      <c r="E21" s="170">
        <v>20</v>
      </c>
      <c r="F21" s="171"/>
      <c r="G21" s="172">
        <f>ROUND(E21*F21,2)</f>
        <v>0</v>
      </c>
      <c r="H21" s="171"/>
      <c r="I21" s="172">
        <f>ROUND(E21*H21,2)</f>
        <v>0</v>
      </c>
      <c r="J21" s="171"/>
      <c r="K21" s="172">
        <f>ROUND(E21*J21,2)</f>
        <v>0</v>
      </c>
      <c r="L21" s="172">
        <v>21</v>
      </c>
      <c r="M21" s="172">
        <f>G21*(1+L21/100)</f>
        <v>0</v>
      </c>
      <c r="N21" s="170">
        <v>2.478E-2</v>
      </c>
      <c r="O21" s="170">
        <f>ROUND(E21*N21,2)</f>
        <v>0.5</v>
      </c>
      <c r="P21" s="170">
        <v>0</v>
      </c>
      <c r="Q21" s="170">
        <f>ROUND(E21*P21,2)</f>
        <v>0</v>
      </c>
      <c r="R21" s="172" t="s">
        <v>248</v>
      </c>
      <c r="S21" s="172" t="s">
        <v>164</v>
      </c>
      <c r="T21" s="173" t="s">
        <v>164</v>
      </c>
      <c r="U21" s="159">
        <v>0.54700000000000004</v>
      </c>
      <c r="V21" s="159">
        <f>ROUND(E21*U21,2)</f>
        <v>10.94</v>
      </c>
      <c r="W21" s="159"/>
      <c r="X21" s="159" t="s">
        <v>234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235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ht="22.5" outlineLevel="1" x14ac:dyDescent="0.2">
      <c r="A22" s="156"/>
      <c r="B22" s="157"/>
      <c r="C22" s="254" t="s">
        <v>267</v>
      </c>
      <c r="D22" s="255"/>
      <c r="E22" s="255"/>
      <c r="F22" s="255"/>
      <c r="G22" s="255"/>
      <c r="H22" s="159"/>
      <c r="I22" s="159"/>
      <c r="J22" s="159"/>
      <c r="K22" s="159"/>
      <c r="L22" s="159"/>
      <c r="M22" s="159"/>
      <c r="N22" s="158"/>
      <c r="O22" s="158"/>
      <c r="P22" s="158"/>
      <c r="Q22" s="158"/>
      <c r="R22" s="159"/>
      <c r="S22" s="159"/>
      <c r="T22" s="159"/>
      <c r="U22" s="159"/>
      <c r="V22" s="159"/>
      <c r="W22" s="159"/>
      <c r="X22" s="159"/>
      <c r="Y22" s="149"/>
      <c r="Z22" s="149"/>
      <c r="AA22" s="149"/>
      <c r="AB22" s="149"/>
      <c r="AC22" s="149"/>
      <c r="AD22" s="149"/>
      <c r="AE22" s="149"/>
      <c r="AF22" s="149"/>
      <c r="AG22" s="149" t="s">
        <v>237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90" t="str">
        <f>C22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67">
        <v>9</v>
      </c>
      <c r="B23" s="168" t="s">
        <v>274</v>
      </c>
      <c r="C23" s="184" t="s">
        <v>275</v>
      </c>
      <c r="D23" s="169" t="s">
        <v>276</v>
      </c>
      <c r="E23" s="170">
        <v>52.5</v>
      </c>
      <c r="F23" s="171"/>
      <c r="G23" s="172">
        <f>ROUND(E23*F23,2)</f>
        <v>0</v>
      </c>
      <c r="H23" s="171"/>
      <c r="I23" s="172">
        <f>ROUND(E23*H23,2)</f>
        <v>0</v>
      </c>
      <c r="J23" s="171"/>
      <c r="K23" s="172">
        <f>ROUND(E23*J23,2)</f>
        <v>0</v>
      </c>
      <c r="L23" s="172">
        <v>21</v>
      </c>
      <c r="M23" s="172">
        <f>G23*(1+L23/100)</f>
        <v>0</v>
      </c>
      <c r="N23" s="170">
        <v>0</v>
      </c>
      <c r="O23" s="170">
        <f>ROUND(E23*N23,2)</f>
        <v>0</v>
      </c>
      <c r="P23" s="170">
        <v>0</v>
      </c>
      <c r="Q23" s="170">
        <f>ROUND(E23*P23,2)</f>
        <v>0</v>
      </c>
      <c r="R23" s="172" t="s">
        <v>248</v>
      </c>
      <c r="S23" s="172" t="s">
        <v>164</v>
      </c>
      <c r="T23" s="173" t="s">
        <v>164</v>
      </c>
      <c r="U23" s="159">
        <v>1.55</v>
      </c>
      <c r="V23" s="159">
        <f>ROUND(E23*U23,2)</f>
        <v>81.38</v>
      </c>
      <c r="W23" s="159"/>
      <c r="X23" s="159" t="s">
        <v>234</v>
      </c>
      <c r="Y23" s="149"/>
      <c r="Z23" s="149"/>
      <c r="AA23" s="149"/>
      <c r="AB23" s="149"/>
      <c r="AC23" s="149"/>
      <c r="AD23" s="149"/>
      <c r="AE23" s="149"/>
      <c r="AF23" s="149"/>
      <c r="AG23" s="149" t="s">
        <v>235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6"/>
      <c r="B24" s="157"/>
      <c r="C24" s="254" t="s">
        <v>277</v>
      </c>
      <c r="D24" s="255"/>
      <c r="E24" s="255"/>
      <c r="F24" s="255"/>
      <c r="G24" s="255"/>
      <c r="H24" s="159"/>
      <c r="I24" s="159"/>
      <c r="J24" s="159"/>
      <c r="K24" s="159"/>
      <c r="L24" s="159"/>
      <c r="M24" s="159"/>
      <c r="N24" s="158"/>
      <c r="O24" s="158"/>
      <c r="P24" s="158"/>
      <c r="Q24" s="158"/>
      <c r="R24" s="159"/>
      <c r="S24" s="159"/>
      <c r="T24" s="159"/>
      <c r="U24" s="159"/>
      <c r="V24" s="159"/>
      <c r="W24" s="159"/>
      <c r="X24" s="159"/>
      <c r="Y24" s="149"/>
      <c r="Z24" s="149"/>
      <c r="AA24" s="149"/>
      <c r="AB24" s="149"/>
      <c r="AC24" s="149"/>
      <c r="AD24" s="149"/>
      <c r="AE24" s="149"/>
      <c r="AF24" s="149"/>
      <c r="AG24" s="149" t="s">
        <v>237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90" t="str">
        <f>C24</f>
        <v>příplatek k cenám vykopávek za ztížení vykopávky v blízkosti podzemního vedení nebo výbušnin v horninách jakékoliv třídy,</v>
      </c>
      <c r="BB24" s="149"/>
      <c r="BC24" s="149"/>
      <c r="BD24" s="149"/>
      <c r="BE24" s="149"/>
      <c r="BF24" s="149"/>
      <c r="BG24" s="149"/>
      <c r="BH24" s="149"/>
    </row>
    <row r="25" spans="1:60" ht="22.5" outlineLevel="1" x14ac:dyDescent="0.2">
      <c r="A25" s="167">
        <v>10</v>
      </c>
      <c r="B25" s="168" t="s">
        <v>279</v>
      </c>
      <c r="C25" s="184" t="s">
        <v>280</v>
      </c>
      <c r="D25" s="169" t="s">
        <v>276</v>
      </c>
      <c r="E25" s="170">
        <v>2.5</v>
      </c>
      <c r="F25" s="171"/>
      <c r="G25" s="172">
        <f>ROUND(E25*F25,2)</f>
        <v>0</v>
      </c>
      <c r="H25" s="171"/>
      <c r="I25" s="172">
        <f>ROUND(E25*H25,2)</f>
        <v>0</v>
      </c>
      <c r="J25" s="171"/>
      <c r="K25" s="172">
        <f>ROUND(E25*J25,2)</f>
        <v>0</v>
      </c>
      <c r="L25" s="172">
        <v>21</v>
      </c>
      <c r="M25" s="172">
        <f>G25*(1+L25/100)</f>
        <v>0</v>
      </c>
      <c r="N25" s="170">
        <v>0</v>
      </c>
      <c r="O25" s="170">
        <f>ROUND(E25*N25,2)</f>
        <v>0</v>
      </c>
      <c r="P25" s="170">
        <v>0</v>
      </c>
      <c r="Q25" s="170">
        <f>ROUND(E25*P25,2)</f>
        <v>0</v>
      </c>
      <c r="R25" s="172" t="s">
        <v>248</v>
      </c>
      <c r="S25" s="172" t="s">
        <v>164</v>
      </c>
      <c r="T25" s="173" t="s">
        <v>164</v>
      </c>
      <c r="U25" s="159">
        <v>16.54</v>
      </c>
      <c r="V25" s="159">
        <f>ROUND(E25*U25,2)</f>
        <v>41.35</v>
      </c>
      <c r="W25" s="159"/>
      <c r="X25" s="159" t="s">
        <v>234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235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ht="22.5" outlineLevel="1" x14ac:dyDescent="0.2">
      <c r="A26" s="156"/>
      <c r="B26" s="157"/>
      <c r="C26" s="254" t="s">
        <v>281</v>
      </c>
      <c r="D26" s="255"/>
      <c r="E26" s="255"/>
      <c r="F26" s="255"/>
      <c r="G26" s="255"/>
      <c r="H26" s="159"/>
      <c r="I26" s="159"/>
      <c r="J26" s="159"/>
      <c r="K26" s="159"/>
      <c r="L26" s="159"/>
      <c r="M26" s="159"/>
      <c r="N26" s="158"/>
      <c r="O26" s="158"/>
      <c r="P26" s="158"/>
      <c r="Q26" s="158"/>
      <c r="R26" s="159"/>
      <c r="S26" s="159"/>
      <c r="T26" s="159"/>
      <c r="U26" s="159"/>
      <c r="V26" s="159"/>
      <c r="W26" s="159"/>
      <c r="X26" s="159"/>
      <c r="Y26" s="149"/>
      <c r="Z26" s="149"/>
      <c r="AA26" s="149"/>
      <c r="AB26" s="149"/>
      <c r="AC26" s="149"/>
      <c r="AD26" s="149"/>
      <c r="AE26" s="149"/>
      <c r="AF26" s="149"/>
      <c r="AG26" s="149" t="s">
        <v>237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90" t="str">
        <f>C26</f>
        <v>korytech vodotečí, melioračních kanálech s přemístěním suti na hromady na vzdálenost do 20 m nebo s naložením na dopravní prostředek,</v>
      </c>
      <c r="BB26" s="149"/>
      <c r="BC26" s="149"/>
      <c r="BD26" s="149"/>
      <c r="BE26" s="149"/>
      <c r="BF26" s="149"/>
      <c r="BG26" s="149"/>
      <c r="BH26" s="149"/>
    </row>
    <row r="27" spans="1:60" ht="22.5" outlineLevel="1" x14ac:dyDescent="0.2">
      <c r="A27" s="167">
        <v>11</v>
      </c>
      <c r="B27" s="168" t="s">
        <v>282</v>
      </c>
      <c r="C27" s="184" t="s">
        <v>283</v>
      </c>
      <c r="D27" s="169" t="s">
        <v>276</v>
      </c>
      <c r="E27" s="170">
        <v>7.5</v>
      </c>
      <c r="F27" s="171"/>
      <c r="G27" s="172">
        <f>ROUND(E27*F27,2)</f>
        <v>0</v>
      </c>
      <c r="H27" s="171"/>
      <c r="I27" s="172">
        <f>ROUND(E27*H27,2)</f>
        <v>0</v>
      </c>
      <c r="J27" s="171"/>
      <c r="K27" s="172">
        <f>ROUND(E27*J27,2)</f>
        <v>0</v>
      </c>
      <c r="L27" s="172">
        <v>21</v>
      </c>
      <c r="M27" s="172">
        <f>G27*(1+L27/100)</f>
        <v>0</v>
      </c>
      <c r="N27" s="170">
        <v>0</v>
      </c>
      <c r="O27" s="170">
        <f>ROUND(E27*N27,2)</f>
        <v>0</v>
      </c>
      <c r="P27" s="170">
        <v>0</v>
      </c>
      <c r="Q27" s="170">
        <f>ROUND(E27*P27,2)</f>
        <v>0</v>
      </c>
      <c r="R27" s="172" t="s">
        <v>248</v>
      </c>
      <c r="S27" s="172" t="s">
        <v>164</v>
      </c>
      <c r="T27" s="173" t="s">
        <v>164</v>
      </c>
      <c r="U27" s="159">
        <v>0.77</v>
      </c>
      <c r="V27" s="159">
        <f>ROUND(E27*U27,2)</f>
        <v>5.78</v>
      </c>
      <c r="W27" s="159"/>
      <c r="X27" s="159" t="s">
        <v>234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235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22.5" outlineLevel="1" x14ac:dyDescent="0.2">
      <c r="A28" s="156"/>
      <c r="B28" s="157"/>
      <c r="C28" s="254" t="s">
        <v>281</v>
      </c>
      <c r="D28" s="255"/>
      <c r="E28" s="255"/>
      <c r="F28" s="255"/>
      <c r="G28" s="255"/>
      <c r="H28" s="159"/>
      <c r="I28" s="159"/>
      <c r="J28" s="159"/>
      <c r="K28" s="159"/>
      <c r="L28" s="159"/>
      <c r="M28" s="159"/>
      <c r="N28" s="158"/>
      <c r="O28" s="158"/>
      <c r="P28" s="158"/>
      <c r="Q28" s="158"/>
      <c r="R28" s="159"/>
      <c r="S28" s="159"/>
      <c r="T28" s="159"/>
      <c r="U28" s="159"/>
      <c r="V28" s="159"/>
      <c r="W28" s="159"/>
      <c r="X28" s="159"/>
      <c r="Y28" s="149"/>
      <c r="Z28" s="149"/>
      <c r="AA28" s="149"/>
      <c r="AB28" s="149"/>
      <c r="AC28" s="149"/>
      <c r="AD28" s="149"/>
      <c r="AE28" s="149"/>
      <c r="AF28" s="149"/>
      <c r="AG28" s="149" t="s">
        <v>237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90" t="str">
        <f>C28</f>
        <v>korytech vodotečí, melioračních kanálech s přemístěním suti na hromady na vzdálenost do 20 m nebo s naložením na dopravní prostředek,</v>
      </c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67">
        <v>12</v>
      </c>
      <c r="B29" s="168" t="s">
        <v>285</v>
      </c>
      <c r="C29" s="184" t="s">
        <v>286</v>
      </c>
      <c r="D29" s="169" t="s">
        <v>276</v>
      </c>
      <c r="E29" s="170">
        <v>22.023</v>
      </c>
      <c r="F29" s="171"/>
      <c r="G29" s="172">
        <f>ROUND(E29*F29,2)</f>
        <v>0</v>
      </c>
      <c r="H29" s="171"/>
      <c r="I29" s="172">
        <f>ROUND(E29*H29,2)</f>
        <v>0</v>
      </c>
      <c r="J29" s="171"/>
      <c r="K29" s="172">
        <f>ROUND(E29*J29,2)</f>
        <v>0</v>
      </c>
      <c r="L29" s="172">
        <v>21</v>
      </c>
      <c r="M29" s="172">
        <f>G29*(1+L29/100)</f>
        <v>0</v>
      </c>
      <c r="N29" s="170">
        <v>0</v>
      </c>
      <c r="O29" s="170">
        <f>ROUND(E29*N29,2)</f>
        <v>0</v>
      </c>
      <c r="P29" s="170">
        <v>0</v>
      </c>
      <c r="Q29" s="170">
        <f>ROUND(E29*P29,2)</f>
        <v>0</v>
      </c>
      <c r="R29" s="172" t="s">
        <v>248</v>
      </c>
      <c r="S29" s="172" t="s">
        <v>164</v>
      </c>
      <c r="T29" s="173" t="s">
        <v>164</v>
      </c>
      <c r="U29" s="159">
        <v>0.2</v>
      </c>
      <c r="V29" s="159">
        <f>ROUND(E29*U29,2)</f>
        <v>4.4000000000000004</v>
      </c>
      <c r="W29" s="159"/>
      <c r="X29" s="159" t="s">
        <v>234</v>
      </c>
      <c r="Y29" s="149"/>
      <c r="Z29" s="149"/>
      <c r="AA29" s="149"/>
      <c r="AB29" s="149"/>
      <c r="AC29" s="149"/>
      <c r="AD29" s="149"/>
      <c r="AE29" s="149"/>
      <c r="AF29" s="149"/>
      <c r="AG29" s="149" t="s">
        <v>235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ht="33.75" outlineLevel="1" x14ac:dyDescent="0.2">
      <c r="A30" s="156"/>
      <c r="B30" s="157"/>
      <c r="C30" s="254" t="s">
        <v>287</v>
      </c>
      <c r="D30" s="255"/>
      <c r="E30" s="255"/>
      <c r="F30" s="255"/>
      <c r="G30" s="255"/>
      <c r="H30" s="159"/>
      <c r="I30" s="159"/>
      <c r="J30" s="159"/>
      <c r="K30" s="159"/>
      <c r="L30" s="159"/>
      <c r="M30" s="159"/>
      <c r="N30" s="158"/>
      <c r="O30" s="158"/>
      <c r="P30" s="158"/>
      <c r="Q30" s="158"/>
      <c r="R30" s="159"/>
      <c r="S30" s="159"/>
      <c r="T30" s="159"/>
      <c r="U30" s="159"/>
      <c r="V30" s="159"/>
      <c r="W30" s="159"/>
      <c r="X30" s="159"/>
      <c r="Y30" s="149"/>
      <c r="Z30" s="149"/>
      <c r="AA30" s="149"/>
      <c r="AB30" s="149"/>
      <c r="AC30" s="149"/>
      <c r="AD30" s="149"/>
      <c r="AE30" s="149"/>
      <c r="AF30" s="149"/>
      <c r="AG30" s="149" t="s">
        <v>237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90" t="str">
        <f>C30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56"/>
      <c r="B31" s="157"/>
      <c r="C31" s="191" t="s">
        <v>1030</v>
      </c>
      <c r="D31" s="188"/>
      <c r="E31" s="189">
        <v>33.984000000000002</v>
      </c>
      <c r="F31" s="159"/>
      <c r="G31" s="159"/>
      <c r="H31" s="159"/>
      <c r="I31" s="159"/>
      <c r="J31" s="159"/>
      <c r="K31" s="159"/>
      <c r="L31" s="159"/>
      <c r="M31" s="159"/>
      <c r="N31" s="158"/>
      <c r="O31" s="158"/>
      <c r="P31" s="158"/>
      <c r="Q31" s="158"/>
      <c r="R31" s="159"/>
      <c r="S31" s="159"/>
      <c r="T31" s="159"/>
      <c r="U31" s="159"/>
      <c r="V31" s="159"/>
      <c r="W31" s="159"/>
      <c r="X31" s="159"/>
      <c r="Y31" s="149"/>
      <c r="Z31" s="149"/>
      <c r="AA31" s="149"/>
      <c r="AB31" s="149"/>
      <c r="AC31" s="149"/>
      <c r="AD31" s="149"/>
      <c r="AE31" s="149"/>
      <c r="AF31" s="149"/>
      <c r="AG31" s="149" t="s">
        <v>261</v>
      </c>
      <c r="AH31" s="149">
        <v>0</v>
      </c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191" t="s">
        <v>1031</v>
      </c>
      <c r="D32" s="188"/>
      <c r="E32" s="189">
        <v>39.78</v>
      </c>
      <c r="F32" s="159"/>
      <c r="G32" s="159"/>
      <c r="H32" s="159"/>
      <c r="I32" s="159"/>
      <c r="J32" s="159"/>
      <c r="K32" s="159"/>
      <c r="L32" s="159"/>
      <c r="M32" s="159"/>
      <c r="N32" s="158"/>
      <c r="O32" s="158"/>
      <c r="P32" s="158"/>
      <c r="Q32" s="158"/>
      <c r="R32" s="159"/>
      <c r="S32" s="159"/>
      <c r="T32" s="159"/>
      <c r="U32" s="159"/>
      <c r="V32" s="159"/>
      <c r="W32" s="159"/>
      <c r="X32" s="159"/>
      <c r="Y32" s="149"/>
      <c r="Z32" s="149"/>
      <c r="AA32" s="149"/>
      <c r="AB32" s="149"/>
      <c r="AC32" s="149"/>
      <c r="AD32" s="149"/>
      <c r="AE32" s="149"/>
      <c r="AF32" s="149"/>
      <c r="AG32" s="149" t="s">
        <v>261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56"/>
      <c r="B33" s="157"/>
      <c r="C33" s="191" t="s">
        <v>1032</v>
      </c>
      <c r="D33" s="188"/>
      <c r="E33" s="189">
        <v>4.0590000000000002</v>
      </c>
      <c r="F33" s="159"/>
      <c r="G33" s="159"/>
      <c r="H33" s="159"/>
      <c r="I33" s="159"/>
      <c r="J33" s="159"/>
      <c r="K33" s="159"/>
      <c r="L33" s="159"/>
      <c r="M33" s="159"/>
      <c r="N33" s="158"/>
      <c r="O33" s="158"/>
      <c r="P33" s="158"/>
      <c r="Q33" s="158"/>
      <c r="R33" s="159"/>
      <c r="S33" s="159"/>
      <c r="T33" s="159"/>
      <c r="U33" s="159"/>
      <c r="V33" s="159"/>
      <c r="W33" s="159"/>
      <c r="X33" s="159"/>
      <c r="Y33" s="149"/>
      <c r="Z33" s="149"/>
      <c r="AA33" s="149"/>
      <c r="AB33" s="149"/>
      <c r="AC33" s="149"/>
      <c r="AD33" s="149"/>
      <c r="AE33" s="149"/>
      <c r="AF33" s="149"/>
      <c r="AG33" s="149" t="s">
        <v>261</v>
      </c>
      <c r="AH33" s="149">
        <v>0</v>
      </c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6"/>
      <c r="B34" s="157"/>
      <c r="C34" s="191" t="s">
        <v>1033</v>
      </c>
      <c r="D34" s="188"/>
      <c r="E34" s="189">
        <v>-55.8</v>
      </c>
      <c r="F34" s="159"/>
      <c r="G34" s="159"/>
      <c r="H34" s="159"/>
      <c r="I34" s="159"/>
      <c r="J34" s="159"/>
      <c r="K34" s="159"/>
      <c r="L34" s="159"/>
      <c r="M34" s="159"/>
      <c r="N34" s="158"/>
      <c r="O34" s="158"/>
      <c r="P34" s="158"/>
      <c r="Q34" s="158"/>
      <c r="R34" s="159"/>
      <c r="S34" s="159"/>
      <c r="T34" s="159"/>
      <c r="U34" s="159"/>
      <c r="V34" s="159"/>
      <c r="W34" s="159"/>
      <c r="X34" s="159"/>
      <c r="Y34" s="149"/>
      <c r="Z34" s="149"/>
      <c r="AA34" s="149"/>
      <c r="AB34" s="149"/>
      <c r="AC34" s="149"/>
      <c r="AD34" s="149"/>
      <c r="AE34" s="149"/>
      <c r="AF34" s="149"/>
      <c r="AG34" s="149" t="s">
        <v>261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67">
        <v>13</v>
      </c>
      <c r="B35" s="168" t="s">
        <v>294</v>
      </c>
      <c r="C35" s="184" t="s">
        <v>295</v>
      </c>
      <c r="D35" s="169" t="s">
        <v>276</v>
      </c>
      <c r="E35" s="170">
        <v>22.023</v>
      </c>
      <c r="F35" s="171"/>
      <c r="G35" s="172">
        <f>ROUND(E35*F35,2)</f>
        <v>0</v>
      </c>
      <c r="H35" s="171"/>
      <c r="I35" s="172">
        <f>ROUND(E35*H35,2)</f>
        <v>0</v>
      </c>
      <c r="J35" s="171"/>
      <c r="K35" s="172">
        <f>ROUND(E35*J35,2)</f>
        <v>0</v>
      </c>
      <c r="L35" s="172">
        <v>21</v>
      </c>
      <c r="M35" s="172">
        <f>G35*(1+L35/100)</f>
        <v>0</v>
      </c>
      <c r="N35" s="170">
        <v>0</v>
      </c>
      <c r="O35" s="170">
        <f>ROUND(E35*N35,2)</f>
        <v>0</v>
      </c>
      <c r="P35" s="170">
        <v>0</v>
      </c>
      <c r="Q35" s="170">
        <f>ROUND(E35*P35,2)</f>
        <v>0</v>
      </c>
      <c r="R35" s="172" t="s">
        <v>248</v>
      </c>
      <c r="S35" s="172" t="s">
        <v>164</v>
      </c>
      <c r="T35" s="173" t="s">
        <v>164</v>
      </c>
      <c r="U35" s="159">
        <v>8.4000000000000005E-2</v>
      </c>
      <c r="V35" s="159">
        <f>ROUND(E35*U35,2)</f>
        <v>1.85</v>
      </c>
      <c r="W35" s="159"/>
      <c r="X35" s="159" t="s">
        <v>234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235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ht="33.75" outlineLevel="1" x14ac:dyDescent="0.2">
      <c r="A36" s="156"/>
      <c r="B36" s="157"/>
      <c r="C36" s="254" t="s">
        <v>287</v>
      </c>
      <c r="D36" s="255"/>
      <c r="E36" s="255"/>
      <c r="F36" s="255"/>
      <c r="G36" s="255"/>
      <c r="H36" s="159"/>
      <c r="I36" s="159"/>
      <c r="J36" s="159"/>
      <c r="K36" s="159"/>
      <c r="L36" s="159"/>
      <c r="M36" s="159"/>
      <c r="N36" s="158"/>
      <c r="O36" s="158"/>
      <c r="P36" s="158"/>
      <c r="Q36" s="158"/>
      <c r="R36" s="159"/>
      <c r="S36" s="159"/>
      <c r="T36" s="159"/>
      <c r="U36" s="159"/>
      <c r="V36" s="159"/>
      <c r="W36" s="159"/>
      <c r="X36" s="159"/>
      <c r="Y36" s="149"/>
      <c r="Z36" s="149"/>
      <c r="AA36" s="149"/>
      <c r="AB36" s="149"/>
      <c r="AC36" s="149"/>
      <c r="AD36" s="149"/>
      <c r="AE36" s="149"/>
      <c r="AF36" s="149"/>
      <c r="AG36" s="149" t="s">
        <v>237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90" t="str">
        <f>C36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91" t="s">
        <v>1030</v>
      </c>
      <c r="D37" s="188"/>
      <c r="E37" s="189">
        <v>33.984000000000002</v>
      </c>
      <c r="F37" s="159"/>
      <c r="G37" s="159"/>
      <c r="H37" s="159"/>
      <c r="I37" s="159"/>
      <c r="J37" s="159"/>
      <c r="K37" s="159"/>
      <c r="L37" s="159"/>
      <c r="M37" s="159"/>
      <c r="N37" s="158"/>
      <c r="O37" s="158"/>
      <c r="P37" s="158"/>
      <c r="Q37" s="158"/>
      <c r="R37" s="159"/>
      <c r="S37" s="159"/>
      <c r="T37" s="159"/>
      <c r="U37" s="159"/>
      <c r="V37" s="159"/>
      <c r="W37" s="159"/>
      <c r="X37" s="159"/>
      <c r="Y37" s="149"/>
      <c r="Z37" s="149"/>
      <c r="AA37" s="149"/>
      <c r="AB37" s="149"/>
      <c r="AC37" s="149"/>
      <c r="AD37" s="149"/>
      <c r="AE37" s="149"/>
      <c r="AF37" s="149"/>
      <c r="AG37" s="149" t="s">
        <v>261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56"/>
      <c r="B38" s="157"/>
      <c r="C38" s="191" t="s">
        <v>1031</v>
      </c>
      <c r="D38" s="188"/>
      <c r="E38" s="189">
        <v>39.78</v>
      </c>
      <c r="F38" s="159"/>
      <c r="G38" s="159"/>
      <c r="H38" s="159"/>
      <c r="I38" s="159"/>
      <c r="J38" s="159"/>
      <c r="K38" s="159"/>
      <c r="L38" s="159"/>
      <c r="M38" s="159"/>
      <c r="N38" s="158"/>
      <c r="O38" s="158"/>
      <c r="P38" s="158"/>
      <c r="Q38" s="158"/>
      <c r="R38" s="159"/>
      <c r="S38" s="159"/>
      <c r="T38" s="159"/>
      <c r="U38" s="159"/>
      <c r="V38" s="159"/>
      <c r="W38" s="159"/>
      <c r="X38" s="159"/>
      <c r="Y38" s="149"/>
      <c r="Z38" s="149"/>
      <c r="AA38" s="149"/>
      <c r="AB38" s="149"/>
      <c r="AC38" s="149"/>
      <c r="AD38" s="149"/>
      <c r="AE38" s="149"/>
      <c r="AF38" s="149"/>
      <c r="AG38" s="149" t="s">
        <v>261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56"/>
      <c r="B39" s="157"/>
      <c r="C39" s="191" t="s">
        <v>1032</v>
      </c>
      <c r="D39" s="188"/>
      <c r="E39" s="189">
        <v>4.0590000000000002</v>
      </c>
      <c r="F39" s="159"/>
      <c r="G39" s="159"/>
      <c r="H39" s="159"/>
      <c r="I39" s="159"/>
      <c r="J39" s="159"/>
      <c r="K39" s="159"/>
      <c r="L39" s="159"/>
      <c r="M39" s="159"/>
      <c r="N39" s="158"/>
      <c r="O39" s="158"/>
      <c r="P39" s="158"/>
      <c r="Q39" s="158"/>
      <c r="R39" s="159"/>
      <c r="S39" s="159"/>
      <c r="T39" s="159"/>
      <c r="U39" s="159"/>
      <c r="V39" s="159"/>
      <c r="W39" s="159"/>
      <c r="X39" s="159"/>
      <c r="Y39" s="149"/>
      <c r="Z39" s="149"/>
      <c r="AA39" s="149"/>
      <c r="AB39" s="149"/>
      <c r="AC39" s="149"/>
      <c r="AD39" s="149"/>
      <c r="AE39" s="149"/>
      <c r="AF39" s="149"/>
      <c r="AG39" s="149" t="s">
        <v>261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56"/>
      <c r="B40" s="157"/>
      <c r="C40" s="191" t="s">
        <v>1033</v>
      </c>
      <c r="D40" s="188"/>
      <c r="E40" s="189">
        <v>-55.8</v>
      </c>
      <c r="F40" s="159"/>
      <c r="G40" s="159"/>
      <c r="H40" s="159"/>
      <c r="I40" s="159"/>
      <c r="J40" s="159"/>
      <c r="K40" s="159"/>
      <c r="L40" s="159"/>
      <c r="M40" s="159"/>
      <c r="N40" s="158"/>
      <c r="O40" s="158"/>
      <c r="P40" s="158"/>
      <c r="Q40" s="158"/>
      <c r="R40" s="159"/>
      <c r="S40" s="159"/>
      <c r="T40" s="159"/>
      <c r="U40" s="159"/>
      <c r="V40" s="159"/>
      <c r="W40" s="159"/>
      <c r="X40" s="159"/>
      <c r="Y40" s="149"/>
      <c r="Z40" s="149"/>
      <c r="AA40" s="149"/>
      <c r="AB40" s="149"/>
      <c r="AC40" s="149"/>
      <c r="AD40" s="149"/>
      <c r="AE40" s="149"/>
      <c r="AF40" s="149"/>
      <c r="AG40" s="149" t="s">
        <v>261</v>
      </c>
      <c r="AH40" s="149">
        <v>0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67">
        <v>14</v>
      </c>
      <c r="B41" s="168" t="s">
        <v>296</v>
      </c>
      <c r="C41" s="184" t="s">
        <v>297</v>
      </c>
      <c r="D41" s="169" t="s">
        <v>276</v>
      </c>
      <c r="E41" s="170">
        <v>77.822999999999993</v>
      </c>
      <c r="F41" s="171"/>
      <c r="G41" s="172">
        <f>ROUND(E41*F41,2)</f>
        <v>0</v>
      </c>
      <c r="H41" s="171"/>
      <c r="I41" s="172">
        <f>ROUND(E41*H41,2)</f>
        <v>0</v>
      </c>
      <c r="J41" s="171"/>
      <c r="K41" s="172">
        <f>ROUND(E41*J41,2)</f>
        <v>0</v>
      </c>
      <c r="L41" s="172">
        <v>21</v>
      </c>
      <c r="M41" s="172">
        <f>G41*(1+L41/100)</f>
        <v>0</v>
      </c>
      <c r="N41" s="170">
        <v>0</v>
      </c>
      <c r="O41" s="170">
        <f>ROUND(E41*N41,2)</f>
        <v>0</v>
      </c>
      <c r="P41" s="170">
        <v>0</v>
      </c>
      <c r="Q41" s="170">
        <f>ROUND(E41*P41,2)</f>
        <v>0</v>
      </c>
      <c r="R41" s="172" t="s">
        <v>248</v>
      </c>
      <c r="S41" s="172" t="s">
        <v>164</v>
      </c>
      <c r="T41" s="173" t="s">
        <v>164</v>
      </c>
      <c r="U41" s="159">
        <v>0.35</v>
      </c>
      <c r="V41" s="159">
        <f>ROUND(E41*U41,2)</f>
        <v>27.24</v>
      </c>
      <c r="W41" s="159"/>
      <c r="X41" s="159" t="s">
        <v>234</v>
      </c>
      <c r="Y41" s="149"/>
      <c r="Z41" s="149"/>
      <c r="AA41" s="149"/>
      <c r="AB41" s="149"/>
      <c r="AC41" s="149"/>
      <c r="AD41" s="149"/>
      <c r="AE41" s="149"/>
      <c r="AF41" s="149"/>
      <c r="AG41" s="149" t="s">
        <v>235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ht="33.75" outlineLevel="1" x14ac:dyDescent="0.2">
      <c r="A42" s="156"/>
      <c r="B42" s="157"/>
      <c r="C42" s="254" t="s">
        <v>287</v>
      </c>
      <c r="D42" s="255"/>
      <c r="E42" s="255"/>
      <c r="F42" s="255"/>
      <c r="G42" s="255"/>
      <c r="H42" s="159"/>
      <c r="I42" s="159"/>
      <c r="J42" s="159"/>
      <c r="K42" s="159"/>
      <c r="L42" s="159"/>
      <c r="M42" s="159"/>
      <c r="N42" s="158"/>
      <c r="O42" s="158"/>
      <c r="P42" s="158"/>
      <c r="Q42" s="158"/>
      <c r="R42" s="159"/>
      <c r="S42" s="159"/>
      <c r="T42" s="159"/>
      <c r="U42" s="159"/>
      <c r="V42" s="159"/>
      <c r="W42" s="159"/>
      <c r="X42" s="159"/>
      <c r="Y42" s="149"/>
      <c r="Z42" s="149"/>
      <c r="AA42" s="149"/>
      <c r="AB42" s="149"/>
      <c r="AC42" s="149"/>
      <c r="AD42" s="149"/>
      <c r="AE42" s="149"/>
      <c r="AF42" s="149"/>
      <c r="AG42" s="149" t="s">
        <v>237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90" t="str">
        <f>C42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91" t="s">
        <v>1030</v>
      </c>
      <c r="D43" s="188"/>
      <c r="E43" s="189">
        <v>33.984000000000002</v>
      </c>
      <c r="F43" s="159"/>
      <c r="G43" s="159"/>
      <c r="H43" s="159"/>
      <c r="I43" s="159"/>
      <c r="J43" s="159"/>
      <c r="K43" s="159"/>
      <c r="L43" s="159"/>
      <c r="M43" s="159"/>
      <c r="N43" s="158"/>
      <c r="O43" s="158"/>
      <c r="P43" s="158"/>
      <c r="Q43" s="158"/>
      <c r="R43" s="159"/>
      <c r="S43" s="159"/>
      <c r="T43" s="159"/>
      <c r="U43" s="159"/>
      <c r="V43" s="159"/>
      <c r="W43" s="159"/>
      <c r="X43" s="159"/>
      <c r="Y43" s="149"/>
      <c r="Z43" s="149"/>
      <c r="AA43" s="149"/>
      <c r="AB43" s="149"/>
      <c r="AC43" s="149"/>
      <c r="AD43" s="149"/>
      <c r="AE43" s="149"/>
      <c r="AF43" s="149"/>
      <c r="AG43" s="149" t="s">
        <v>261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56"/>
      <c r="B44" s="157"/>
      <c r="C44" s="191" t="s">
        <v>1031</v>
      </c>
      <c r="D44" s="188"/>
      <c r="E44" s="189">
        <v>39.78</v>
      </c>
      <c r="F44" s="159"/>
      <c r="G44" s="159"/>
      <c r="H44" s="159"/>
      <c r="I44" s="159"/>
      <c r="J44" s="159"/>
      <c r="K44" s="159"/>
      <c r="L44" s="159"/>
      <c r="M44" s="159"/>
      <c r="N44" s="158"/>
      <c r="O44" s="158"/>
      <c r="P44" s="158"/>
      <c r="Q44" s="158"/>
      <c r="R44" s="159"/>
      <c r="S44" s="159"/>
      <c r="T44" s="159"/>
      <c r="U44" s="159"/>
      <c r="V44" s="159"/>
      <c r="W44" s="159"/>
      <c r="X44" s="159"/>
      <c r="Y44" s="149"/>
      <c r="Z44" s="149"/>
      <c r="AA44" s="149"/>
      <c r="AB44" s="149"/>
      <c r="AC44" s="149"/>
      <c r="AD44" s="149"/>
      <c r="AE44" s="149"/>
      <c r="AF44" s="149"/>
      <c r="AG44" s="149" t="s">
        <v>261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56"/>
      <c r="B45" s="157"/>
      <c r="C45" s="191" t="s">
        <v>1032</v>
      </c>
      <c r="D45" s="188"/>
      <c r="E45" s="189">
        <v>4.0590000000000002</v>
      </c>
      <c r="F45" s="159"/>
      <c r="G45" s="159"/>
      <c r="H45" s="159"/>
      <c r="I45" s="159"/>
      <c r="J45" s="159"/>
      <c r="K45" s="159"/>
      <c r="L45" s="159"/>
      <c r="M45" s="159"/>
      <c r="N45" s="158"/>
      <c r="O45" s="158"/>
      <c r="P45" s="158"/>
      <c r="Q45" s="158"/>
      <c r="R45" s="159"/>
      <c r="S45" s="159"/>
      <c r="T45" s="159"/>
      <c r="U45" s="159"/>
      <c r="V45" s="159"/>
      <c r="W45" s="159"/>
      <c r="X45" s="159"/>
      <c r="Y45" s="149"/>
      <c r="Z45" s="149"/>
      <c r="AA45" s="149"/>
      <c r="AB45" s="149"/>
      <c r="AC45" s="149"/>
      <c r="AD45" s="149"/>
      <c r="AE45" s="149"/>
      <c r="AF45" s="149"/>
      <c r="AG45" s="149" t="s">
        <v>261</v>
      </c>
      <c r="AH45" s="149">
        <v>0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67">
        <v>15</v>
      </c>
      <c r="B46" s="168" t="s">
        <v>303</v>
      </c>
      <c r="C46" s="184" t="s">
        <v>304</v>
      </c>
      <c r="D46" s="169" t="s">
        <v>276</v>
      </c>
      <c r="E46" s="170">
        <v>77.822999999999993</v>
      </c>
      <c r="F46" s="171"/>
      <c r="G46" s="172">
        <f>ROUND(E46*F46,2)</f>
        <v>0</v>
      </c>
      <c r="H46" s="171"/>
      <c r="I46" s="172">
        <f>ROUND(E46*H46,2)</f>
        <v>0</v>
      </c>
      <c r="J46" s="171"/>
      <c r="K46" s="172">
        <f>ROUND(E46*J46,2)</f>
        <v>0</v>
      </c>
      <c r="L46" s="172">
        <v>21</v>
      </c>
      <c r="M46" s="172">
        <f>G46*(1+L46/100)</f>
        <v>0</v>
      </c>
      <c r="N46" s="170">
        <v>0</v>
      </c>
      <c r="O46" s="170">
        <f>ROUND(E46*N46,2)</f>
        <v>0</v>
      </c>
      <c r="P46" s="170">
        <v>0</v>
      </c>
      <c r="Q46" s="170">
        <f>ROUND(E46*P46,2)</f>
        <v>0</v>
      </c>
      <c r="R46" s="172" t="s">
        <v>248</v>
      </c>
      <c r="S46" s="172" t="s">
        <v>164</v>
      </c>
      <c r="T46" s="173" t="s">
        <v>164</v>
      </c>
      <c r="U46" s="159">
        <v>0.15</v>
      </c>
      <c r="V46" s="159">
        <f>ROUND(E46*U46,2)</f>
        <v>11.67</v>
      </c>
      <c r="W46" s="159"/>
      <c r="X46" s="159" t="s">
        <v>234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235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ht="33.75" outlineLevel="1" x14ac:dyDescent="0.2">
      <c r="A47" s="156"/>
      <c r="B47" s="157"/>
      <c r="C47" s="254" t="s">
        <v>287</v>
      </c>
      <c r="D47" s="255"/>
      <c r="E47" s="255"/>
      <c r="F47" s="255"/>
      <c r="G47" s="255"/>
      <c r="H47" s="159"/>
      <c r="I47" s="159"/>
      <c r="J47" s="159"/>
      <c r="K47" s="159"/>
      <c r="L47" s="159"/>
      <c r="M47" s="159"/>
      <c r="N47" s="158"/>
      <c r="O47" s="158"/>
      <c r="P47" s="158"/>
      <c r="Q47" s="158"/>
      <c r="R47" s="159"/>
      <c r="S47" s="159"/>
      <c r="T47" s="159"/>
      <c r="U47" s="159"/>
      <c r="V47" s="159"/>
      <c r="W47" s="159"/>
      <c r="X47" s="159"/>
      <c r="Y47" s="149"/>
      <c r="Z47" s="149"/>
      <c r="AA47" s="149"/>
      <c r="AB47" s="149"/>
      <c r="AC47" s="149"/>
      <c r="AD47" s="149"/>
      <c r="AE47" s="149"/>
      <c r="AF47" s="149"/>
      <c r="AG47" s="149" t="s">
        <v>237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90" t="str">
        <f>C47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56"/>
      <c r="B48" s="157"/>
      <c r="C48" s="191" t="s">
        <v>1030</v>
      </c>
      <c r="D48" s="188"/>
      <c r="E48" s="189">
        <v>33.984000000000002</v>
      </c>
      <c r="F48" s="159"/>
      <c r="G48" s="159"/>
      <c r="H48" s="159"/>
      <c r="I48" s="159"/>
      <c r="J48" s="159"/>
      <c r="K48" s="159"/>
      <c r="L48" s="159"/>
      <c r="M48" s="159"/>
      <c r="N48" s="158"/>
      <c r="O48" s="158"/>
      <c r="P48" s="158"/>
      <c r="Q48" s="158"/>
      <c r="R48" s="159"/>
      <c r="S48" s="159"/>
      <c r="T48" s="159"/>
      <c r="U48" s="159"/>
      <c r="V48" s="159"/>
      <c r="W48" s="159"/>
      <c r="X48" s="159"/>
      <c r="Y48" s="149"/>
      <c r="Z48" s="149"/>
      <c r="AA48" s="149"/>
      <c r="AB48" s="149"/>
      <c r="AC48" s="149"/>
      <c r="AD48" s="149"/>
      <c r="AE48" s="149"/>
      <c r="AF48" s="149"/>
      <c r="AG48" s="149" t="s">
        <v>261</v>
      </c>
      <c r="AH48" s="149">
        <v>0</v>
      </c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191" t="s">
        <v>1031</v>
      </c>
      <c r="D49" s="188"/>
      <c r="E49" s="189">
        <v>39.78</v>
      </c>
      <c r="F49" s="159"/>
      <c r="G49" s="159"/>
      <c r="H49" s="159"/>
      <c r="I49" s="159"/>
      <c r="J49" s="159"/>
      <c r="K49" s="159"/>
      <c r="L49" s="159"/>
      <c r="M49" s="159"/>
      <c r="N49" s="158"/>
      <c r="O49" s="158"/>
      <c r="P49" s="158"/>
      <c r="Q49" s="158"/>
      <c r="R49" s="159"/>
      <c r="S49" s="159"/>
      <c r="T49" s="159"/>
      <c r="U49" s="159"/>
      <c r="V49" s="159"/>
      <c r="W49" s="159"/>
      <c r="X49" s="159"/>
      <c r="Y49" s="149"/>
      <c r="Z49" s="149"/>
      <c r="AA49" s="149"/>
      <c r="AB49" s="149"/>
      <c r="AC49" s="149"/>
      <c r="AD49" s="149"/>
      <c r="AE49" s="149"/>
      <c r="AF49" s="149"/>
      <c r="AG49" s="149" t="s">
        <v>261</v>
      </c>
      <c r="AH49" s="149">
        <v>0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56"/>
      <c r="B50" s="157"/>
      <c r="C50" s="191" t="s">
        <v>1032</v>
      </c>
      <c r="D50" s="188"/>
      <c r="E50" s="189">
        <v>4.0590000000000002</v>
      </c>
      <c r="F50" s="159"/>
      <c r="G50" s="159"/>
      <c r="H50" s="159"/>
      <c r="I50" s="159"/>
      <c r="J50" s="159"/>
      <c r="K50" s="159"/>
      <c r="L50" s="159"/>
      <c r="M50" s="159"/>
      <c r="N50" s="158"/>
      <c r="O50" s="158"/>
      <c r="P50" s="158"/>
      <c r="Q50" s="158"/>
      <c r="R50" s="159"/>
      <c r="S50" s="159"/>
      <c r="T50" s="159"/>
      <c r="U50" s="159"/>
      <c r="V50" s="159"/>
      <c r="W50" s="159"/>
      <c r="X50" s="159"/>
      <c r="Y50" s="149"/>
      <c r="Z50" s="149"/>
      <c r="AA50" s="149"/>
      <c r="AB50" s="149"/>
      <c r="AC50" s="149"/>
      <c r="AD50" s="149"/>
      <c r="AE50" s="149"/>
      <c r="AF50" s="149"/>
      <c r="AG50" s="149" t="s">
        <v>261</v>
      </c>
      <c r="AH50" s="149">
        <v>0</v>
      </c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67">
        <v>16</v>
      </c>
      <c r="B51" s="168" t="s">
        <v>305</v>
      </c>
      <c r="C51" s="184" t="s">
        <v>306</v>
      </c>
      <c r="D51" s="169" t="s">
        <v>276</v>
      </c>
      <c r="E51" s="170">
        <v>51.881999999999998</v>
      </c>
      <c r="F51" s="171"/>
      <c r="G51" s="172">
        <f>ROUND(E51*F51,2)</f>
        <v>0</v>
      </c>
      <c r="H51" s="171"/>
      <c r="I51" s="172">
        <f>ROUND(E51*H51,2)</f>
        <v>0</v>
      </c>
      <c r="J51" s="171"/>
      <c r="K51" s="172">
        <f>ROUND(E51*J51,2)</f>
        <v>0</v>
      </c>
      <c r="L51" s="172">
        <v>21</v>
      </c>
      <c r="M51" s="172">
        <f>G51*(1+L51/100)</f>
        <v>0</v>
      </c>
      <c r="N51" s="170">
        <v>0</v>
      </c>
      <c r="O51" s="170">
        <f>ROUND(E51*N51,2)</f>
        <v>0</v>
      </c>
      <c r="P51" s="170">
        <v>0</v>
      </c>
      <c r="Q51" s="170">
        <f>ROUND(E51*P51,2)</f>
        <v>0</v>
      </c>
      <c r="R51" s="172" t="s">
        <v>248</v>
      </c>
      <c r="S51" s="172" t="s">
        <v>164</v>
      </c>
      <c r="T51" s="173" t="s">
        <v>164</v>
      </c>
      <c r="U51" s="159">
        <v>0.53</v>
      </c>
      <c r="V51" s="159">
        <f>ROUND(E51*U51,2)</f>
        <v>27.5</v>
      </c>
      <c r="W51" s="159"/>
      <c r="X51" s="159" t="s">
        <v>234</v>
      </c>
      <c r="Y51" s="149"/>
      <c r="Z51" s="149"/>
      <c r="AA51" s="149"/>
      <c r="AB51" s="149"/>
      <c r="AC51" s="149"/>
      <c r="AD51" s="149"/>
      <c r="AE51" s="149"/>
      <c r="AF51" s="149"/>
      <c r="AG51" s="149" t="s">
        <v>235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ht="33.75" outlineLevel="1" x14ac:dyDescent="0.2">
      <c r="A52" s="156"/>
      <c r="B52" s="157"/>
      <c r="C52" s="254" t="s">
        <v>287</v>
      </c>
      <c r="D52" s="255"/>
      <c r="E52" s="255"/>
      <c r="F52" s="255"/>
      <c r="G52" s="255"/>
      <c r="H52" s="159"/>
      <c r="I52" s="159"/>
      <c r="J52" s="159"/>
      <c r="K52" s="159"/>
      <c r="L52" s="159"/>
      <c r="M52" s="159"/>
      <c r="N52" s="158"/>
      <c r="O52" s="158"/>
      <c r="P52" s="158"/>
      <c r="Q52" s="158"/>
      <c r="R52" s="159"/>
      <c r="S52" s="159"/>
      <c r="T52" s="159"/>
      <c r="U52" s="159"/>
      <c r="V52" s="159"/>
      <c r="W52" s="159"/>
      <c r="X52" s="159"/>
      <c r="Y52" s="149"/>
      <c r="Z52" s="149"/>
      <c r="AA52" s="149"/>
      <c r="AB52" s="149"/>
      <c r="AC52" s="149"/>
      <c r="AD52" s="149"/>
      <c r="AE52" s="149"/>
      <c r="AF52" s="149"/>
      <c r="AG52" s="149" t="s">
        <v>237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90" t="str">
        <f>C52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56"/>
      <c r="B53" s="157"/>
      <c r="C53" s="191" t="s">
        <v>1034</v>
      </c>
      <c r="D53" s="188"/>
      <c r="E53" s="189">
        <v>22.655999999999999</v>
      </c>
      <c r="F53" s="159"/>
      <c r="G53" s="159"/>
      <c r="H53" s="159"/>
      <c r="I53" s="159"/>
      <c r="J53" s="159"/>
      <c r="K53" s="159"/>
      <c r="L53" s="159"/>
      <c r="M53" s="159"/>
      <c r="N53" s="158"/>
      <c r="O53" s="158"/>
      <c r="P53" s="158"/>
      <c r="Q53" s="158"/>
      <c r="R53" s="159"/>
      <c r="S53" s="159"/>
      <c r="T53" s="159"/>
      <c r="U53" s="159"/>
      <c r="V53" s="159"/>
      <c r="W53" s="159"/>
      <c r="X53" s="159"/>
      <c r="Y53" s="149"/>
      <c r="Z53" s="149"/>
      <c r="AA53" s="149"/>
      <c r="AB53" s="149"/>
      <c r="AC53" s="149"/>
      <c r="AD53" s="149"/>
      <c r="AE53" s="149"/>
      <c r="AF53" s="149"/>
      <c r="AG53" s="149" t="s">
        <v>261</v>
      </c>
      <c r="AH53" s="149">
        <v>0</v>
      </c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191" t="s">
        <v>1035</v>
      </c>
      <c r="D54" s="188"/>
      <c r="E54" s="189">
        <v>26.52</v>
      </c>
      <c r="F54" s="159"/>
      <c r="G54" s="159"/>
      <c r="H54" s="159"/>
      <c r="I54" s="159"/>
      <c r="J54" s="159"/>
      <c r="K54" s="159"/>
      <c r="L54" s="159"/>
      <c r="M54" s="159"/>
      <c r="N54" s="158"/>
      <c r="O54" s="158"/>
      <c r="P54" s="158"/>
      <c r="Q54" s="158"/>
      <c r="R54" s="159"/>
      <c r="S54" s="159"/>
      <c r="T54" s="159"/>
      <c r="U54" s="159"/>
      <c r="V54" s="159"/>
      <c r="W54" s="159"/>
      <c r="X54" s="159"/>
      <c r="Y54" s="149"/>
      <c r="Z54" s="149"/>
      <c r="AA54" s="149"/>
      <c r="AB54" s="149"/>
      <c r="AC54" s="149"/>
      <c r="AD54" s="149"/>
      <c r="AE54" s="149"/>
      <c r="AF54" s="149"/>
      <c r="AG54" s="149" t="s">
        <v>261</v>
      </c>
      <c r="AH54" s="149">
        <v>0</v>
      </c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56"/>
      <c r="B55" s="157"/>
      <c r="C55" s="191" t="s">
        <v>1036</v>
      </c>
      <c r="D55" s="188"/>
      <c r="E55" s="189">
        <v>2.706</v>
      </c>
      <c r="F55" s="159"/>
      <c r="G55" s="159"/>
      <c r="H55" s="159"/>
      <c r="I55" s="159"/>
      <c r="J55" s="159"/>
      <c r="K55" s="159"/>
      <c r="L55" s="159"/>
      <c r="M55" s="159"/>
      <c r="N55" s="158"/>
      <c r="O55" s="158"/>
      <c r="P55" s="158"/>
      <c r="Q55" s="158"/>
      <c r="R55" s="159"/>
      <c r="S55" s="159"/>
      <c r="T55" s="159"/>
      <c r="U55" s="159"/>
      <c r="V55" s="159"/>
      <c r="W55" s="159"/>
      <c r="X55" s="159"/>
      <c r="Y55" s="149"/>
      <c r="Z55" s="149"/>
      <c r="AA55" s="149"/>
      <c r="AB55" s="149"/>
      <c r="AC55" s="149"/>
      <c r="AD55" s="149"/>
      <c r="AE55" s="149"/>
      <c r="AF55" s="149"/>
      <c r="AG55" s="149" t="s">
        <v>261</v>
      </c>
      <c r="AH55" s="149">
        <v>0</v>
      </c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67">
        <v>17</v>
      </c>
      <c r="B56" s="168" t="s">
        <v>312</v>
      </c>
      <c r="C56" s="184" t="s">
        <v>313</v>
      </c>
      <c r="D56" s="169" t="s">
        <v>276</v>
      </c>
      <c r="E56" s="170">
        <v>51.881999999999998</v>
      </c>
      <c r="F56" s="171"/>
      <c r="G56" s="172">
        <f>ROUND(E56*F56,2)</f>
        <v>0</v>
      </c>
      <c r="H56" s="171"/>
      <c r="I56" s="172">
        <f>ROUND(E56*H56,2)</f>
        <v>0</v>
      </c>
      <c r="J56" s="171"/>
      <c r="K56" s="172">
        <f>ROUND(E56*J56,2)</f>
        <v>0</v>
      </c>
      <c r="L56" s="172">
        <v>21</v>
      </c>
      <c r="M56" s="172">
        <f>G56*(1+L56/100)</f>
        <v>0</v>
      </c>
      <c r="N56" s="170">
        <v>0</v>
      </c>
      <c r="O56" s="170">
        <f>ROUND(E56*N56,2)</f>
        <v>0</v>
      </c>
      <c r="P56" s="170">
        <v>0</v>
      </c>
      <c r="Q56" s="170">
        <f>ROUND(E56*P56,2)</f>
        <v>0</v>
      </c>
      <c r="R56" s="172" t="s">
        <v>248</v>
      </c>
      <c r="S56" s="172" t="s">
        <v>164</v>
      </c>
      <c r="T56" s="173" t="s">
        <v>164</v>
      </c>
      <c r="U56" s="159">
        <v>0.25</v>
      </c>
      <c r="V56" s="159">
        <f>ROUND(E56*U56,2)</f>
        <v>12.97</v>
      </c>
      <c r="W56" s="159"/>
      <c r="X56" s="159" t="s">
        <v>234</v>
      </c>
      <c r="Y56" s="149"/>
      <c r="Z56" s="149"/>
      <c r="AA56" s="149"/>
      <c r="AB56" s="149"/>
      <c r="AC56" s="149"/>
      <c r="AD56" s="149"/>
      <c r="AE56" s="149"/>
      <c r="AF56" s="149"/>
      <c r="AG56" s="149" t="s">
        <v>235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ht="33.75" outlineLevel="1" x14ac:dyDescent="0.2">
      <c r="A57" s="156"/>
      <c r="B57" s="157"/>
      <c r="C57" s="254" t="s">
        <v>287</v>
      </c>
      <c r="D57" s="255"/>
      <c r="E57" s="255"/>
      <c r="F57" s="255"/>
      <c r="G57" s="255"/>
      <c r="H57" s="159"/>
      <c r="I57" s="159"/>
      <c r="J57" s="159"/>
      <c r="K57" s="159"/>
      <c r="L57" s="159"/>
      <c r="M57" s="159"/>
      <c r="N57" s="158"/>
      <c r="O57" s="158"/>
      <c r="P57" s="158"/>
      <c r="Q57" s="158"/>
      <c r="R57" s="159"/>
      <c r="S57" s="159"/>
      <c r="T57" s="159"/>
      <c r="U57" s="159"/>
      <c r="V57" s="159"/>
      <c r="W57" s="159"/>
      <c r="X57" s="159"/>
      <c r="Y57" s="149"/>
      <c r="Z57" s="149"/>
      <c r="AA57" s="149"/>
      <c r="AB57" s="149"/>
      <c r="AC57" s="149"/>
      <c r="AD57" s="149"/>
      <c r="AE57" s="149"/>
      <c r="AF57" s="149"/>
      <c r="AG57" s="149" t="s">
        <v>237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90" t="str">
        <f>C57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191" t="s">
        <v>1034</v>
      </c>
      <c r="D58" s="188"/>
      <c r="E58" s="189">
        <v>22.655999999999999</v>
      </c>
      <c r="F58" s="159"/>
      <c r="G58" s="159"/>
      <c r="H58" s="159"/>
      <c r="I58" s="159"/>
      <c r="J58" s="159"/>
      <c r="K58" s="159"/>
      <c r="L58" s="159"/>
      <c r="M58" s="159"/>
      <c r="N58" s="158"/>
      <c r="O58" s="158"/>
      <c r="P58" s="158"/>
      <c r="Q58" s="158"/>
      <c r="R58" s="159"/>
      <c r="S58" s="159"/>
      <c r="T58" s="159"/>
      <c r="U58" s="159"/>
      <c r="V58" s="159"/>
      <c r="W58" s="159"/>
      <c r="X58" s="159"/>
      <c r="Y58" s="149"/>
      <c r="Z58" s="149"/>
      <c r="AA58" s="149"/>
      <c r="AB58" s="149"/>
      <c r="AC58" s="149"/>
      <c r="AD58" s="149"/>
      <c r="AE58" s="149"/>
      <c r="AF58" s="149"/>
      <c r="AG58" s="149" t="s">
        <v>261</v>
      </c>
      <c r="AH58" s="149">
        <v>0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56"/>
      <c r="B59" s="157"/>
      <c r="C59" s="191" t="s">
        <v>1035</v>
      </c>
      <c r="D59" s="188"/>
      <c r="E59" s="189">
        <v>26.52</v>
      </c>
      <c r="F59" s="159"/>
      <c r="G59" s="159"/>
      <c r="H59" s="159"/>
      <c r="I59" s="159"/>
      <c r="J59" s="159"/>
      <c r="K59" s="159"/>
      <c r="L59" s="159"/>
      <c r="M59" s="159"/>
      <c r="N59" s="158"/>
      <c r="O59" s="158"/>
      <c r="P59" s="158"/>
      <c r="Q59" s="158"/>
      <c r="R59" s="159"/>
      <c r="S59" s="159"/>
      <c r="T59" s="159"/>
      <c r="U59" s="159"/>
      <c r="V59" s="159"/>
      <c r="W59" s="159"/>
      <c r="X59" s="159"/>
      <c r="Y59" s="149"/>
      <c r="Z59" s="149"/>
      <c r="AA59" s="149"/>
      <c r="AB59" s="149"/>
      <c r="AC59" s="149"/>
      <c r="AD59" s="149"/>
      <c r="AE59" s="149"/>
      <c r="AF59" s="149"/>
      <c r="AG59" s="149" t="s">
        <v>261</v>
      </c>
      <c r="AH59" s="149">
        <v>0</v>
      </c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56"/>
      <c r="B60" s="157"/>
      <c r="C60" s="191" t="s">
        <v>1036</v>
      </c>
      <c r="D60" s="188"/>
      <c r="E60" s="189">
        <v>2.706</v>
      </c>
      <c r="F60" s="159"/>
      <c r="G60" s="159"/>
      <c r="H60" s="159"/>
      <c r="I60" s="159"/>
      <c r="J60" s="159"/>
      <c r="K60" s="159"/>
      <c r="L60" s="159"/>
      <c r="M60" s="159"/>
      <c r="N60" s="158"/>
      <c r="O60" s="158"/>
      <c r="P60" s="158"/>
      <c r="Q60" s="158"/>
      <c r="R60" s="159"/>
      <c r="S60" s="159"/>
      <c r="T60" s="159"/>
      <c r="U60" s="159"/>
      <c r="V60" s="159"/>
      <c r="W60" s="159"/>
      <c r="X60" s="159"/>
      <c r="Y60" s="149"/>
      <c r="Z60" s="149"/>
      <c r="AA60" s="149"/>
      <c r="AB60" s="149"/>
      <c r="AC60" s="149"/>
      <c r="AD60" s="149"/>
      <c r="AE60" s="149"/>
      <c r="AF60" s="149"/>
      <c r="AG60" s="149" t="s">
        <v>261</v>
      </c>
      <c r="AH60" s="149">
        <v>0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67">
        <v>18</v>
      </c>
      <c r="B61" s="168" t="s">
        <v>319</v>
      </c>
      <c r="C61" s="184" t="s">
        <v>1037</v>
      </c>
      <c r="D61" s="169" t="s">
        <v>276</v>
      </c>
      <c r="E61" s="170">
        <v>51.881999999999998</v>
      </c>
      <c r="F61" s="171"/>
      <c r="G61" s="172">
        <f>ROUND(E61*F61,2)</f>
        <v>0</v>
      </c>
      <c r="H61" s="171"/>
      <c r="I61" s="172">
        <f>ROUND(E61*H61,2)</f>
        <v>0</v>
      </c>
      <c r="J61" s="171"/>
      <c r="K61" s="172">
        <f>ROUND(E61*J61,2)</f>
        <v>0</v>
      </c>
      <c r="L61" s="172">
        <v>21</v>
      </c>
      <c r="M61" s="172">
        <f>G61*(1+L61/100)</f>
        <v>0</v>
      </c>
      <c r="N61" s="170">
        <v>0</v>
      </c>
      <c r="O61" s="170">
        <f>ROUND(E61*N61,2)</f>
        <v>0</v>
      </c>
      <c r="P61" s="170">
        <v>0</v>
      </c>
      <c r="Q61" s="170">
        <f>ROUND(E61*P61,2)</f>
        <v>0</v>
      </c>
      <c r="R61" s="172" t="s">
        <v>248</v>
      </c>
      <c r="S61" s="172" t="s">
        <v>164</v>
      </c>
      <c r="T61" s="173" t="s">
        <v>164</v>
      </c>
      <c r="U61" s="159">
        <v>10.58</v>
      </c>
      <c r="V61" s="159">
        <f>ROUND(E61*U61,2)</f>
        <v>548.91</v>
      </c>
      <c r="W61" s="159"/>
      <c r="X61" s="159" t="s">
        <v>234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235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ht="22.5" outlineLevel="1" x14ac:dyDescent="0.2">
      <c r="A62" s="156"/>
      <c r="B62" s="157"/>
      <c r="C62" s="254" t="s">
        <v>321</v>
      </c>
      <c r="D62" s="255"/>
      <c r="E62" s="255"/>
      <c r="F62" s="255"/>
      <c r="G62" s="255"/>
      <c r="H62" s="159"/>
      <c r="I62" s="159"/>
      <c r="J62" s="159"/>
      <c r="K62" s="159"/>
      <c r="L62" s="159"/>
      <c r="M62" s="159"/>
      <c r="N62" s="158"/>
      <c r="O62" s="158"/>
      <c r="P62" s="158"/>
      <c r="Q62" s="158"/>
      <c r="R62" s="159"/>
      <c r="S62" s="159"/>
      <c r="T62" s="159"/>
      <c r="U62" s="159"/>
      <c r="V62" s="159"/>
      <c r="W62" s="159"/>
      <c r="X62" s="159"/>
      <c r="Y62" s="149"/>
      <c r="Z62" s="149"/>
      <c r="AA62" s="149"/>
      <c r="AB62" s="149"/>
      <c r="AC62" s="149"/>
      <c r="AD62" s="149"/>
      <c r="AE62" s="149"/>
      <c r="AF62" s="149"/>
      <c r="AG62" s="149" t="s">
        <v>237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90" t="str">
        <f>C62</f>
        <v>zapažených i nezapažených v hornině tř. 5 - 7 s případným nutným přemístěním výkopku ve výkopišti, bez naložení, s přehozením výkopku na přilehlém terénu na vzdálenost do 3 m od okraje jámy nebo zářezu, nebo do 5 m od osy rýhy, nebo do 5 m od hrany šachty.</v>
      </c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56"/>
      <c r="B63" s="157"/>
      <c r="C63" s="191" t="s">
        <v>1034</v>
      </c>
      <c r="D63" s="188"/>
      <c r="E63" s="189">
        <v>22.655999999999999</v>
      </c>
      <c r="F63" s="159"/>
      <c r="G63" s="159"/>
      <c r="H63" s="159"/>
      <c r="I63" s="159"/>
      <c r="J63" s="159"/>
      <c r="K63" s="159"/>
      <c r="L63" s="159"/>
      <c r="M63" s="159"/>
      <c r="N63" s="158"/>
      <c r="O63" s="158"/>
      <c r="P63" s="158"/>
      <c r="Q63" s="158"/>
      <c r="R63" s="159"/>
      <c r="S63" s="159"/>
      <c r="T63" s="159"/>
      <c r="U63" s="159"/>
      <c r="V63" s="159"/>
      <c r="W63" s="159"/>
      <c r="X63" s="159"/>
      <c r="Y63" s="149"/>
      <c r="Z63" s="149"/>
      <c r="AA63" s="149"/>
      <c r="AB63" s="149"/>
      <c r="AC63" s="149"/>
      <c r="AD63" s="149"/>
      <c r="AE63" s="149"/>
      <c r="AF63" s="149"/>
      <c r="AG63" s="149" t="s">
        <v>261</v>
      </c>
      <c r="AH63" s="149">
        <v>0</v>
      </c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191" t="s">
        <v>1035</v>
      </c>
      <c r="D64" s="188"/>
      <c r="E64" s="189">
        <v>26.52</v>
      </c>
      <c r="F64" s="159"/>
      <c r="G64" s="159"/>
      <c r="H64" s="159"/>
      <c r="I64" s="159"/>
      <c r="J64" s="159"/>
      <c r="K64" s="159"/>
      <c r="L64" s="159"/>
      <c r="M64" s="159"/>
      <c r="N64" s="158"/>
      <c r="O64" s="158"/>
      <c r="P64" s="158"/>
      <c r="Q64" s="158"/>
      <c r="R64" s="159"/>
      <c r="S64" s="159"/>
      <c r="T64" s="159"/>
      <c r="U64" s="159"/>
      <c r="V64" s="159"/>
      <c r="W64" s="159"/>
      <c r="X64" s="159"/>
      <c r="Y64" s="149"/>
      <c r="Z64" s="149"/>
      <c r="AA64" s="149"/>
      <c r="AB64" s="149"/>
      <c r="AC64" s="149"/>
      <c r="AD64" s="149"/>
      <c r="AE64" s="149"/>
      <c r="AF64" s="149"/>
      <c r="AG64" s="149" t="s">
        <v>261</v>
      </c>
      <c r="AH64" s="149">
        <v>0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56"/>
      <c r="B65" s="157"/>
      <c r="C65" s="191" t="s">
        <v>1036</v>
      </c>
      <c r="D65" s="188"/>
      <c r="E65" s="189">
        <v>2.706</v>
      </c>
      <c r="F65" s="159"/>
      <c r="G65" s="159"/>
      <c r="H65" s="159"/>
      <c r="I65" s="159"/>
      <c r="J65" s="159"/>
      <c r="K65" s="159"/>
      <c r="L65" s="159"/>
      <c r="M65" s="159"/>
      <c r="N65" s="158"/>
      <c r="O65" s="158"/>
      <c r="P65" s="158"/>
      <c r="Q65" s="158"/>
      <c r="R65" s="159"/>
      <c r="S65" s="159"/>
      <c r="T65" s="159"/>
      <c r="U65" s="159"/>
      <c r="V65" s="159"/>
      <c r="W65" s="159"/>
      <c r="X65" s="159"/>
      <c r="Y65" s="149"/>
      <c r="Z65" s="149"/>
      <c r="AA65" s="149"/>
      <c r="AB65" s="149"/>
      <c r="AC65" s="149"/>
      <c r="AD65" s="149"/>
      <c r="AE65" s="149"/>
      <c r="AF65" s="149"/>
      <c r="AG65" s="149" t="s">
        <v>261</v>
      </c>
      <c r="AH65" s="149">
        <v>0</v>
      </c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ht="22.5" outlineLevel="1" x14ac:dyDescent="0.2">
      <c r="A66" s="167">
        <v>19</v>
      </c>
      <c r="B66" s="168" t="s">
        <v>1038</v>
      </c>
      <c r="C66" s="184" t="s">
        <v>1039</v>
      </c>
      <c r="D66" s="169" t="s">
        <v>324</v>
      </c>
      <c r="E66" s="170">
        <v>45</v>
      </c>
      <c r="F66" s="171"/>
      <c r="G66" s="172">
        <f>ROUND(E66*F66,2)</f>
        <v>0</v>
      </c>
      <c r="H66" s="171"/>
      <c r="I66" s="172">
        <f>ROUND(E66*H66,2)</f>
        <v>0</v>
      </c>
      <c r="J66" s="171"/>
      <c r="K66" s="172">
        <f>ROUND(E66*J66,2)</f>
        <v>0</v>
      </c>
      <c r="L66" s="172">
        <v>21</v>
      </c>
      <c r="M66" s="172">
        <f>G66*(1+L66/100)</f>
        <v>0</v>
      </c>
      <c r="N66" s="170">
        <v>0</v>
      </c>
      <c r="O66" s="170">
        <f>ROUND(E66*N66,2)</f>
        <v>0</v>
      </c>
      <c r="P66" s="170">
        <v>0</v>
      </c>
      <c r="Q66" s="170">
        <f>ROUND(E66*P66,2)</f>
        <v>0</v>
      </c>
      <c r="R66" s="172" t="s">
        <v>248</v>
      </c>
      <c r="S66" s="172" t="s">
        <v>164</v>
      </c>
      <c r="T66" s="173" t="s">
        <v>164</v>
      </c>
      <c r="U66" s="159">
        <v>1.5909800000000001</v>
      </c>
      <c r="V66" s="159">
        <f>ROUND(E66*U66,2)</f>
        <v>71.59</v>
      </c>
      <c r="W66" s="159"/>
      <c r="X66" s="159" t="s">
        <v>234</v>
      </c>
      <c r="Y66" s="149"/>
      <c r="Z66" s="149"/>
      <c r="AA66" s="149"/>
      <c r="AB66" s="149"/>
      <c r="AC66" s="149"/>
      <c r="AD66" s="149"/>
      <c r="AE66" s="149"/>
      <c r="AF66" s="149"/>
      <c r="AG66" s="149" t="s">
        <v>235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56"/>
      <c r="B67" s="157"/>
      <c r="C67" s="254" t="s">
        <v>325</v>
      </c>
      <c r="D67" s="255"/>
      <c r="E67" s="255"/>
      <c r="F67" s="255"/>
      <c r="G67" s="255"/>
      <c r="H67" s="159"/>
      <c r="I67" s="159"/>
      <c r="J67" s="159"/>
      <c r="K67" s="159"/>
      <c r="L67" s="159"/>
      <c r="M67" s="159"/>
      <c r="N67" s="158"/>
      <c r="O67" s="158"/>
      <c r="P67" s="158"/>
      <c r="Q67" s="158"/>
      <c r="R67" s="159"/>
      <c r="S67" s="159"/>
      <c r="T67" s="159"/>
      <c r="U67" s="159"/>
      <c r="V67" s="159"/>
      <c r="W67" s="159"/>
      <c r="X67" s="159"/>
      <c r="Y67" s="149"/>
      <c r="Z67" s="149"/>
      <c r="AA67" s="149"/>
      <c r="AB67" s="149"/>
      <c r="AC67" s="149"/>
      <c r="AD67" s="149"/>
      <c r="AE67" s="149"/>
      <c r="AF67" s="149"/>
      <c r="AG67" s="149" t="s">
        <v>237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ht="22.5" outlineLevel="1" x14ac:dyDescent="0.2">
      <c r="A68" s="167">
        <v>20</v>
      </c>
      <c r="B68" s="168" t="s">
        <v>1040</v>
      </c>
      <c r="C68" s="184" t="s">
        <v>1041</v>
      </c>
      <c r="D68" s="169" t="s">
        <v>324</v>
      </c>
      <c r="E68" s="170">
        <v>45</v>
      </c>
      <c r="F68" s="171"/>
      <c r="G68" s="172">
        <f>ROUND(E68*F68,2)</f>
        <v>0</v>
      </c>
      <c r="H68" s="171"/>
      <c r="I68" s="172">
        <f>ROUND(E68*H68,2)</f>
        <v>0</v>
      </c>
      <c r="J68" s="171"/>
      <c r="K68" s="172">
        <f>ROUND(E68*J68,2)</f>
        <v>0</v>
      </c>
      <c r="L68" s="172">
        <v>21</v>
      </c>
      <c r="M68" s="172">
        <f>G68*(1+L68/100)</f>
        <v>0</v>
      </c>
      <c r="N68" s="170">
        <v>0</v>
      </c>
      <c r="O68" s="170">
        <f>ROUND(E68*N68,2)</f>
        <v>0</v>
      </c>
      <c r="P68" s="170">
        <v>0</v>
      </c>
      <c r="Q68" s="170">
        <f>ROUND(E68*P68,2)</f>
        <v>0</v>
      </c>
      <c r="R68" s="172" t="s">
        <v>248</v>
      </c>
      <c r="S68" s="172" t="s">
        <v>164</v>
      </c>
      <c r="T68" s="173" t="s">
        <v>164</v>
      </c>
      <c r="U68" s="159">
        <v>1.5749</v>
      </c>
      <c r="V68" s="159">
        <f>ROUND(E68*U68,2)</f>
        <v>70.87</v>
      </c>
      <c r="W68" s="159"/>
      <c r="X68" s="159" t="s">
        <v>234</v>
      </c>
      <c r="Y68" s="149"/>
      <c r="Z68" s="149"/>
      <c r="AA68" s="149"/>
      <c r="AB68" s="149"/>
      <c r="AC68" s="149"/>
      <c r="AD68" s="149"/>
      <c r="AE68" s="149"/>
      <c r="AF68" s="149"/>
      <c r="AG68" s="149" t="s">
        <v>235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254" t="s">
        <v>325</v>
      </c>
      <c r="D69" s="255"/>
      <c r="E69" s="255"/>
      <c r="F69" s="255"/>
      <c r="G69" s="255"/>
      <c r="H69" s="159"/>
      <c r="I69" s="159"/>
      <c r="J69" s="159"/>
      <c r="K69" s="159"/>
      <c r="L69" s="159"/>
      <c r="M69" s="159"/>
      <c r="N69" s="158"/>
      <c r="O69" s="158"/>
      <c r="P69" s="158"/>
      <c r="Q69" s="158"/>
      <c r="R69" s="159"/>
      <c r="S69" s="159"/>
      <c r="T69" s="159"/>
      <c r="U69" s="159"/>
      <c r="V69" s="159"/>
      <c r="W69" s="159"/>
      <c r="X69" s="159"/>
      <c r="Y69" s="149"/>
      <c r="Z69" s="149"/>
      <c r="AA69" s="149"/>
      <c r="AB69" s="149"/>
      <c r="AC69" s="149"/>
      <c r="AD69" s="149"/>
      <c r="AE69" s="149"/>
      <c r="AF69" s="149"/>
      <c r="AG69" s="149" t="s">
        <v>237</v>
      </c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67">
        <v>21</v>
      </c>
      <c r="B70" s="168" t="s">
        <v>758</v>
      </c>
      <c r="C70" s="184" t="s">
        <v>759</v>
      </c>
      <c r="D70" s="169" t="s">
        <v>276</v>
      </c>
      <c r="E70" s="170">
        <v>99.846000000000004</v>
      </c>
      <c r="F70" s="171"/>
      <c r="G70" s="172">
        <f>ROUND(E70*F70,2)</f>
        <v>0</v>
      </c>
      <c r="H70" s="171"/>
      <c r="I70" s="172">
        <f>ROUND(E70*H70,2)</f>
        <v>0</v>
      </c>
      <c r="J70" s="171"/>
      <c r="K70" s="172">
        <f>ROUND(E70*J70,2)</f>
        <v>0</v>
      </c>
      <c r="L70" s="172">
        <v>21</v>
      </c>
      <c r="M70" s="172">
        <f>G70*(1+L70/100)</f>
        <v>0</v>
      </c>
      <c r="N70" s="170">
        <v>0</v>
      </c>
      <c r="O70" s="170">
        <f>ROUND(E70*N70,2)</f>
        <v>0</v>
      </c>
      <c r="P70" s="170">
        <v>0</v>
      </c>
      <c r="Q70" s="170">
        <f>ROUND(E70*P70,2)</f>
        <v>0</v>
      </c>
      <c r="R70" s="172" t="s">
        <v>248</v>
      </c>
      <c r="S70" s="172" t="s">
        <v>164</v>
      </c>
      <c r="T70" s="173" t="s">
        <v>164</v>
      </c>
      <c r="U70" s="159">
        <v>0.35</v>
      </c>
      <c r="V70" s="159">
        <f>ROUND(E70*U70,2)</f>
        <v>34.950000000000003</v>
      </c>
      <c r="W70" s="159"/>
      <c r="X70" s="159" t="s">
        <v>234</v>
      </c>
      <c r="Y70" s="149"/>
      <c r="Z70" s="149"/>
      <c r="AA70" s="149"/>
      <c r="AB70" s="149"/>
      <c r="AC70" s="149"/>
      <c r="AD70" s="149"/>
      <c r="AE70" s="149"/>
      <c r="AF70" s="149"/>
      <c r="AG70" s="149" t="s">
        <v>235</v>
      </c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56"/>
      <c r="B71" s="157"/>
      <c r="C71" s="254" t="s">
        <v>330</v>
      </c>
      <c r="D71" s="255"/>
      <c r="E71" s="255"/>
      <c r="F71" s="255"/>
      <c r="G71" s="255"/>
      <c r="H71" s="159"/>
      <c r="I71" s="159"/>
      <c r="J71" s="159"/>
      <c r="K71" s="159"/>
      <c r="L71" s="159"/>
      <c r="M71" s="159"/>
      <c r="N71" s="158"/>
      <c r="O71" s="158"/>
      <c r="P71" s="158"/>
      <c r="Q71" s="158"/>
      <c r="R71" s="159"/>
      <c r="S71" s="159"/>
      <c r="T71" s="159"/>
      <c r="U71" s="159"/>
      <c r="V71" s="159"/>
      <c r="W71" s="159"/>
      <c r="X71" s="159"/>
      <c r="Y71" s="149"/>
      <c r="Z71" s="149"/>
      <c r="AA71" s="149"/>
      <c r="AB71" s="149"/>
      <c r="AC71" s="149"/>
      <c r="AD71" s="149"/>
      <c r="AE71" s="149"/>
      <c r="AF71" s="149"/>
      <c r="AG71" s="149" t="s">
        <v>237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90" t="str">
        <f>C71</f>
        <v>bez naložení do dopravní nádoby, ale s vyprázdněním dopravní nádoby na hromadu nebo na dopravní prostředek,</v>
      </c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56"/>
      <c r="B72" s="157"/>
      <c r="C72" s="191" t="s">
        <v>1042</v>
      </c>
      <c r="D72" s="188"/>
      <c r="E72" s="189">
        <v>99.846000000000004</v>
      </c>
      <c r="F72" s="159"/>
      <c r="G72" s="159"/>
      <c r="H72" s="159"/>
      <c r="I72" s="159"/>
      <c r="J72" s="159"/>
      <c r="K72" s="159"/>
      <c r="L72" s="159"/>
      <c r="M72" s="159"/>
      <c r="N72" s="158"/>
      <c r="O72" s="158"/>
      <c r="P72" s="158"/>
      <c r="Q72" s="158"/>
      <c r="R72" s="159"/>
      <c r="S72" s="159"/>
      <c r="T72" s="159"/>
      <c r="U72" s="159"/>
      <c r="V72" s="159"/>
      <c r="W72" s="159"/>
      <c r="X72" s="159"/>
      <c r="Y72" s="149"/>
      <c r="Z72" s="149"/>
      <c r="AA72" s="149"/>
      <c r="AB72" s="149"/>
      <c r="AC72" s="149"/>
      <c r="AD72" s="149"/>
      <c r="AE72" s="149"/>
      <c r="AF72" s="149"/>
      <c r="AG72" s="149" t="s">
        <v>261</v>
      </c>
      <c r="AH72" s="149">
        <v>0</v>
      </c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67">
        <v>22</v>
      </c>
      <c r="B73" s="168" t="s">
        <v>761</v>
      </c>
      <c r="C73" s="184" t="s">
        <v>762</v>
      </c>
      <c r="D73" s="169" t="s">
        <v>276</v>
      </c>
      <c r="E73" s="170">
        <v>103.764</v>
      </c>
      <c r="F73" s="171"/>
      <c r="G73" s="172">
        <f>ROUND(E73*F73,2)</f>
        <v>0</v>
      </c>
      <c r="H73" s="171"/>
      <c r="I73" s="172">
        <f>ROUND(E73*H73,2)</f>
        <v>0</v>
      </c>
      <c r="J73" s="171"/>
      <c r="K73" s="172">
        <f>ROUND(E73*J73,2)</f>
        <v>0</v>
      </c>
      <c r="L73" s="172">
        <v>21</v>
      </c>
      <c r="M73" s="172">
        <f>G73*(1+L73/100)</f>
        <v>0</v>
      </c>
      <c r="N73" s="170">
        <v>0</v>
      </c>
      <c r="O73" s="170">
        <f>ROUND(E73*N73,2)</f>
        <v>0</v>
      </c>
      <c r="P73" s="170">
        <v>0</v>
      </c>
      <c r="Q73" s="170">
        <f>ROUND(E73*P73,2)</f>
        <v>0</v>
      </c>
      <c r="R73" s="172" t="s">
        <v>248</v>
      </c>
      <c r="S73" s="172" t="s">
        <v>164</v>
      </c>
      <c r="T73" s="173" t="s">
        <v>164</v>
      </c>
      <c r="U73" s="159">
        <v>0.48399999999999999</v>
      </c>
      <c r="V73" s="159">
        <f>ROUND(E73*U73,2)</f>
        <v>50.22</v>
      </c>
      <c r="W73" s="159"/>
      <c r="X73" s="159" t="s">
        <v>234</v>
      </c>
      <c r="Y73" s="149"/>
      <c r="Z73" s="149"/>
      <c r="AA73" s="149"/>
      <c r="AB73" s="149"/>
      <c r="AC73" s="149"/>
      <c r="AD73" s="149"/>
      <c r="AE73" s="149"/>
      <c r="AF73" s="149"/>
      <c r="AG73" s="149" t="s">
        <v>235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56"/>
      <c r="B74" s="157"/>
      <c r="C74" s="254" t="s">
        <v>330</v>
      </c>
      <c r="D74" s="255"/>
      <c r="E74" s="255"/>
      <c r="F74" s="255"/>
      <c r="G74" s="255"/>
      <c r="H74" s="159"/>
      <c r="I74" s="159"/>
      <c r="J74" s="159"/>
      <c r="K74" s="159"/>
      <c r="L74" s="159"/>
      <c r="M74" s="159"/>
      <c r="N74" s="158"/>
      <c r="O74" s="158"/>
      <c r="P74" s="158"/>
      <c r="Q74" s="158"/>
      <c r="R74" s="159"/>
      <c r="S74" s="159"/>
      <c r="T74" s="159"/>
      <c r="U74" s="159"/>
      <c r="V74" s="159"/>
      <c r="W74" s="159"/>
      <c r="X74" s="159"/>
      <c r="Y74" s="149"/>
      <c r="Z74" s="149"/>
      <c r="AA74" s="149"/>
      <c r="AB74" s="149"/>
      <c r="AC74" s="149"/>
      <c r="AD74" s="149"/>
      <c r="AE74" s="149"/>
      <c r="AF74" s="149"/>
      <c r="AG74" s="149" t="s">
        <v>237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90" t="str">
        <f>C74</f>
        <v>bez naložení do dopravní nádoby, ale s vyprázdněním dopravní nádoby na hromadu nebo na dopravní prostředek,</v>
      </c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91" t="s">
        <v>1043</v>
      </c>
      <c r="D75" s="188"/>
      <c r="E75" s="189">
        <v>103.764</v>
      </c>
      <c r="F75" s="159"/>
      <c r="G75" s="159"/>
      <c r="H75" s="159"/>
      <c r="I75" s="159"/>
      <c r="J75" s="159"/>
      <c r="K75" s="159"/>
      <c r="L75" s="159"/>
      <c r="M75" s="159"/>
      <c r="N75" s="158"/>
      <c r="O75" s="158"/>
      <c r="P75" s="158"/>
      <c r="Q75" s="158"/>
      <c r="R75" s="159"/>
      <c r="S75" s="159"/>
      <c r="T75" s="159"/>
      <c r="U75" s="159"/>
      <c r="V75" s="159"/>
      <c r="W75" s="159"/>
      <c r="X75" s="159"/>
      <c r="Y75" s="149"/>
      <c r="Z75" s="149"/>
      <c r="AA75" s="149"/>
      <c r="AB75" s="149"/>
      <c r="AC75" s="149"/>
      <c r="AD75" s="149"/>
      <c r="AE75" s="149"/>
      <c r="AF75" s="149"/>
      <c r="AG75" s="149" t="s">
        <v>261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67">
        <v>23</v>
      </c>
      <c r="B76" s="168" t="s">
        <v>1044</v>
      </c>
      <c r="C76" s="184" t="s">
        <v>1045</v>
      </c>
      <c r="D76" s="169" t="s">
        <v>276</v>
      </c>
      <c r="E76" s="170">
        <v>99.846000000000004</v>
      </c>
      <c r="F76" s="171"/>
      <c r="G76" s="172">
        <f>ROUND(E76*F76,2)</f>
        <v>0</v>
      </c>
      <c r="H76" s="171"/>
      <c r="I76" s="172">
        <f>ROUND(E76*H76,2)</f>
        <v>0</v>
      </c>
      <c r="J76" s="171"/>
      <c r="K76" s="172">
        <f>ROUND(E76*J76,2)</f>
        <v>0</v>
      </c>
      <c r="L76" s="172">
        <v>21</v>
      </c>
      <c r="M76" s="172">
        <f>G76*(1+L76/100)</f>
        <v>0</v>
      </c>
      <c r="N76" s="170">
        <v>0</v>
      </c>
      <c r="O76" s="170">
        <f>ROUND(E76*N76,2)</f>
        <v>0</v>
      </c>
      <c r="P76" s="170">
        <v>0</v>
      </c>
      <c r="Q76" s="170">
        <f>ROUND(E76*P76,2)</f>
        <v>0</v>
      </c>
      <c r="R76" s="172" t="s">
        <v>248</v>
      </c>
      <c r="S76" s="172" t="s">
        <v>164</v>
      </c>
      <c r="T76" s="173" t="s">
        <v>164</v>
      </c>
      <c r="U76" s="159">
        <v>1.0999999999999999E-2</v>
      </c>
      <c r="V76" s="159">
        <f>ROUND(E76*U76,2)</f>
        <v>1.1000000000000001</v>
      </c>
      <c r="W76" s="159"/>
      <c r="X76" s="159" t="s">
        <v>234</v>
      </c>
      <c r="Y76" s="149"/>
      <c r="Z76" s="149"/>
      <c r="AA76" s="149"/>
      <c r="AB76" s="149"/>
      <c r="AC76" s="149"/>
      <c r="AD76" s="149"/>
      <c r="AE76" s="149"/>
      <c r="AF76" s="149"/>
      <c r="AG76" s="149" t="s">
        <v>235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56"/>
      <c r="B77" s="157"/>
      <c r="C77" s="254" t="s">
        <v>335</v>
      </c>
      <c r="D77" s="255"/>
      <c r="E77" s="255"/>
      <c r="F77" s="255"/>
      <c r="G77" s="255"/>
      <c r="H77" s="159"/>
      <c r="I77" s="159"/>
      <c r="J77" s="159"/>
      <c r="K77" s="159"/>
      <c r="L77" s="159"/>
      <c r="M77" s="159"/>
      <c r="N77" s="158"/>
      <c r="O77" s="158"/>
      <c r="P77" s="158"/>
      <c r="Q77" s="158"/>
      <c r="R77" s="159"/>
      <c r="S77" s="159"/>
      <c r="T77" s="159"/>
      <c r="U77" s="159"/>
      <c r="V77" s="159"/>
      <c r="W77" s="159"/>
      <c r="X77" s="159"/>
      <c r="Y77" s="149"/>
      <c r="Z77" s="149"/>
      <c r="AA77" s="149"/>
      <c r="AB77" s="149"/>
      <c r="AC77" s="149"/>
      <c r="AD77" s="149"/>
      <c r="AE77" s="149"/>
      <c r="AF77" s="149"/>
      <c r="AG77" s="149" t="s">
        <v>237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56"/>
      <c r="B78" s="157"/>
      <c r="C78" s="191" t="s">
        <v>1042</v>
      </c>
      <c r="D78" s="188"/>
      <c r="E78" s="189">
        <v>99.846000000000004</v>
      </c>
      <c r="F78" s="159"/>
      <c r="G78" s="159"/>
      <c r="H78" s="159"/>
      <c r="I78" s="159"/>
      <c r="J78" s="159"/>
      <c r="K78" s="159"/>
      <c r="L78" s="159"/>
      <c r="M78" s="159"/>
      <c r="N78" s="158"/>
      <c r="O78" s="158"/>
      <c r="P78" s="158"/>
      <c r="Q78" s="158"/>
      <c r="R78" s="159"/>
      <c r="S78" s="159"/>
      <c r="T78" s="159"/>
      <c r="U78" s="159"/>
      <c r="V78" s="159"/>
      <c r="W78" s="159"/>
      <c r="X78" s="159"/>
      <c r="Y78" s="149"/>
      <c r="Z78" s="149"/>
      <c r="AA78" s="149"/>
      <c r="AB78" s="149"/>
      <c r="AC78" s="149"/>
      <c r="AD78" s="149"/>
      <c r="AE78" s="149"/>
      <c r="AF78" s="149"/>
      <c r="AG78" s="149" t="s">
        <v>261</v>
      </c>
      <c r="AH78" s="149">
        <v>0</v>
      </c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67">
        <v>24</v>
      </c>
      <c r="B79" s="168" t="s">
        <v>1046</v>
      </c>
      <c r="C79" s="184" t="s">
        <v>1047</v>
      </c>
      <c r="D79" s="169" t="s">
        <v>276</v>
      </c>
      <c r="E79" s="170">
        <v>103.64400000000001</v>
      </c>
      <c r="F79" s="171"/>
      <c r="G79" s="172">
        <f>ROUND(E79*F79,2)</f>
        <v>0</v>
      </c>
      <c r="H79" s="171"/>
      <c r="I79" s="172">
        <f>ROUND(E79*H79,2)</f>
        <v>0</v>
      </c>
      <c r="J79" s="171"/>
      <c r="K79" s="172">
        <f>ROUND(E79*J79,2)</f>
        <v>0</v>
      </c>
      <c r="L79" s="172">
        <v>21</v>
      </c>
      <c r="M79" s="172">
        <f>G79*(1+L79/100)</f>
        <v>0</v>
      </c>
      <c r="N79" s="170">
        <v>0</v>
      </c>
      <c r="O79" s="170">
        <f>ROUND(E79*N79,2)</f>
        <v>0</v>
      </c>
      <c r="P79" s="170">
        <v>0</v>
      </c>
      <c r="Q79" s="170">
        <f>ROUND(E79*P79,2)</f>
        <v>0</v>
      </c>
      <c r="R79" s="172" t="s">
        <v>248</v>
      </c>
      <c r="S79" s="172" t="s">
        <v>164</v>
      </c>
      <c r="T79" s="173" t="s">
        <v>164</v>
      </c>
      <c r="U79" s="159">
        <v>1.2E-2</v>
      </c>
      <c r="V79" s="159">
        <f>ROUND(E79*U79,2)</f>
        <v>1.24</v>
      </c>
      <c r="W79" s="159"/>
      <c r="X79" s="159" t="s">
        <v>234</v>
      </c>
      <c r="Y79" s="149"/>
      <c r="Z79" s="149"/>
      <c r="AA79" s="149"/>
      <c r="AB79" s="149"/>
      <c r="AC79" s="149"/>
      <c r="AD79" s="149"/>
      <c r="AE79" s="149"/>
      <c r="AF79" s="149"/>
      <c r="AG79" s="149" t="s">
        <v>235</v>
      </c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56"/>
      <c r="B80" s="157"/>
      <c r="C80" s="254" t="s">
        <v>335</v>
      </c>
      <c r="D80" s="255"/>
      <c r="E80" s="255"/>
      <c r="F80" s="255"/>
      <c r="G80" s="255"/>
      <c r="H80" s="159"/>
      <c r="I80" s="159"/>
      <c r="J80" s="159"/>
      <c r="K80" s="159"/>
      <c r="L80" s="159"/>
      <c r="M80" s="159"/>
      <c r="N80" s="158"/>
      <c r="O80" s="158"/>
      <c r="P80" s="158"/>
      <c r="Q80" s="158"/>
      <c r="R80" s="159"/>
      <c r="S80" s="159"/>
      <c r="T80" s="159"/>
      <c r="U80" s="159"/>
      <c r="V80" s="159"/>
      <c r="W80" s="159"/>
      <c r="X80" s="159"/>
      <c r="Y80" s="149"/>
      <c r="Z80" s="149"/>
      <c r="AA80" s="149"/>
      <c r="AB80" s="149"/>
      <c r="AC80" s="149"/>
      <c r="AD80" s="149"/>
      <c r="AE80" s="149"/>
      <c r="AF80" s="149"/>
      <c r="AG80" s="149" t="s">
        <v>237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56"/>
      <c r="B81" s="157"/>
      <c r="C81" s="191" t="s">
        <v>1048</v>
      </c>
      <c r="D81" s="188"/>
      <c r="E81" s="189">
        <v>103.64400000000001</v>
      </c>
      <c r="F81" s="159"/>
      <c r="G81" s="159"/>
      <c r="H81" s="159"/>
      <c r="I81" s="159"/>
      <c r="J81" s="159"/>
      <c r="K81" s="159"/>
      <c r="L81" s="159"/>
      <c r="M81" s="159"/>
      <c r="N81" s="158"/>
      <c r="O81" s="158"/>
      <c r="P81" s="158"/>
      <c r="Q81" s="158"/>
      <c r="R81" s="159"/>
      <c r="S81" s="159"/>
      <c r="T81" s="159"/>
      <c r="U81" s="159"/>
      <c r="V81" s="159"/>
      <c r="W81" s="159"/>
      <c r="X81" s="159"/>
      <c r="Y81" s="149"/>
      <c r="Z81" s="149"/>
      <c r="AA81" s="149"/>
      <c r="AB81" s="149"/>
      <c r="AC81" s="149"/>
      <c r="AD81" s="149"/>
      <c r="AE81" s="149"/>
      <c r="AF81" s="149"/>
      <c r="AG81" s="149" t="s">
        <v>261</v>
      </c>
      <c r="AH81" s="149">
        <v>0</v>
      </c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ht="22.5" outlineLevel="1" x14ac:dyDescent="0.2">
      <c r="A82" s="167">
        <v>25</v>
      </c>
      <c r="B82" s="168" t="s">
        <v>333</v>
      </c>
      <c r="C82" s="184" t="s">
        <v>334</v>
      </c>
      <c r="D82" s="169" t="s">
        <v>276</v>
      </c>
      <c r="E82" s="170">
        <v>99.846000000000004</v>
      </c>
      <c r="F82" s="171"/>
      <c r="G82" s="172">
        <f>ROUND(E82*F82,2)</f>
        <v>0</v>
      </c>
      <c r="H82" s="171"/>
      <c r="I82" s="172">
        <f>ROUND(E82*H82,2)</f>
        <v>0</v>
      </c>
      <c r="J82" s="171"/>
      <c r="K82" s="172">
        <f>ROUND(E82*J82,2)</f>
        <v>0</v>
      </c>
      <c r="L82" s="172">
        <v>21</v>
      </c>
      <c r="M82" s="172">
        <f>G82*(1+L82/100)</f>
        <v>0</v>
      </c>
      <c r="N82" s="170">
        <v>0</v>
      </c>
      <c r="O82" s="170">
        <f>ROUND(E82*N82,2)</f>
        <v>0</v>
      </c>
      <c r="P82" s="170">
        <v>0</v>
      </c>
      <c r="Q82" s="170">
        <f>ROUND(E82*P82,2)</f>
        <v>0</v>
      </c>
      <c r="R82" s="172" t="s">
        <v>248</v>
      </c>
      <c r="S82" s="172" t="s">
        <v>164</v>
      </c>
      <c r="T82" s="173" t="s">
        <v>164</v>
      </c>
      <c r="U82" s="159">
        <v>0.01</v>
      </c>
      <c r="V82" s="159">
        <f>ROUND(E82*U82,2)</f>
        <v>1</v>
      </c>
      <c r="W82" s="159"/>
      <c r="X82" s="159" t="s">
        <v>234</v>
      </c>
      <c r="Y82" s="149"/>
      <c r="Z82" s="149"/>
      <c r="AA82" s="149"/>
      <c r="AB82" s="149"/>
      <c r="AC82" s="149"/>
      <c r="AD82" s="149"/>
      <c r="AE82" s="149"/>
      <c r="AF82" s="149"/>
      <c r="AG82" s="149" t="s">
        <v>235</v>
      </c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56"/>
      <c r="B83" s="157"/>
      <c r="C83" s="254" t="s">
        <v>335</v>
      </c>
      <c r="D83" s="255"/>
      <c r="E83" s="255"/>
      <c r="F83" s="255"/>
      <c r="G83" s="255"/>
      <c r="H83" s="159"/>
      <c r="I83" s="159"/>
      <c r="J83" s="159"/>
      <c r="K83" s="159"/>
      <c r="L83" s="159"/>
      <c r="M83" s="159"/>
      <c r="N83" s="158"/>
      <c r="O83" s="158"/>
      <c r="P83" s="158"/>
      <c r="Q83" s="158"/>
      <c r="R83" s="159"/>
      <c r="S83" s="159"/>
      <c r="T83" s="159"/>
      <c r="U83" s="159"/>
      <c r="V83" s="159"/>
      <c r="W83" s="159"/>
      <c r="X83" s="159"/>
      <c r="Y83" s="149"/>
      <c r="Z83" s="149"/>
      <c r="AA83" s="149"/>
      <c r="AB83" s="149"/>
      <c r="AC83" s="149"/>
      <c r="AD83" s="149"/>
      <c r="AE83" s="149"/>
      <c r="AF83" s="149"/>
      <c r="AG83" s="149" t="s">
        <v>237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56"/>
      <c r="B84" s="157"/>
      <c r="C84" s="191" t="s">
        <v>1042</v>
      </c>
      <c r="D84" s="188"/>
      <c r="E84" s="189">
        <v>99.846000000000004</v>
      </c>
      <c r="F84" s="159"/>
      <c r="G84" s="159"/>
      <c r="H84" s="159"/>
      <c r="I84" s="159"/>
      <c r="J84" s="159"/>
      <c r="K84" s="159"/>
      <c r="L84" s="159"/>
      <c r="M84" s="159"/>
      <c r="N84" s="158"/>
      <c r="O84" s="158"/>
      <c r="P84" s="158"/>
      <c r="Q84" s="158"/>
      <c r="R84" s="159"/>
      <c r="S84" s="159"/>
      <c r="T84" s="159"/>
      <c r="U84" s="159"/>
      <c r="V84" s="159"/>
      <c r="W84" s="159"/>
      <c r="X84" s="159"/>
      <c r="Y84" s="149"/>
      <c r="Z84" s="149"/>
      <c r="AA84" s="149"/>
      <c r="AB84" s="149"/>
      <c r="AC84" s="149"/>
      <c r="AD84" s="149"/>
      <c r="AE84" s="149"/>
      <c r="AF84" s="149"/>
      <c r="AG84" s="149" t="s">
        <v>261</v>
      </c>
      <c r="AH84" s="149">
        <v>0</v>
      </c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ht="22.5" outlineLevel="1" x14ac:dyDescent="0.2">
      <c r="A85" s="167">
        <v>26</v>
      </c>
      <c r="B85" s="168" t="s">
        <v>337</v>
      </c>
      <c r="C85" s="184" t="s">
        <v>338</v>
      </c>
      <c r="D85" s="169" t="s">
        <v>276</v>
      </c>
      <c r="E85" s="170">
        <v>103.64400000000001</v>
      </c>
      <c r="F85" s="171"/>
      <c r="G85" s="172">
        <f>ROUND(E85*F85,2)</f>
        <v>0</v>
      </c>
      <c r="H85" s="171"/>
      <c r="I85" s="172">
        <f>ROUND(E85*H85,2)</f>
        <v>0</v>
      </c>
      <c r="J85" s="171"/>
      <c r="K85" s="172">
        <f>ROUND(E85*J85,2)</f>
        <v>0</v>
      </c>
      <c r="L85" s="172">
        <v>21</v>
      </c>
      <c r="M85" s="172">
        <f>G85*(1+L85/100)</f>
        <v>0</v>
      </c>
      <c r="N85" s="170">
        <v>0</v>
      </c>
      <c r="O85" s="170">
        <f>ROUND(E85*N85,2)</f>
        <v>0</v>
      </c>
      <c r="P85" s="170">
        <v>0</v>
      </c>
      <c r="Q85" s="170">
        <f>ROUND(E85*P85,2)</f>
        <v>0</v>
      </c>
      <c r="R85" s="172" t="s">
        <v>248</v>
      </c>
      <c r="S85" s="172" t="s">
        <v>164</v>
      </c>
      <c r="T85" s="173" t="s">
        <v>164</v>
      </c>
      <c r="U85" s="159">
        <v>0.01</v>
      </c>
      <c r="V85" s="159">
        <f>ROUND(E85*U85,2)</f>
        <v>1.04</v>
      </c>
      <c r="W85" s="159"/>
      <c r="X85" s="159" t="s">
        <v>234</v>
      </c>
      <c r="Y85" s="149"/>
      <c r="Z85" s="149"/>
      <c r="AA85" s="149"/>
      <c r="AB85" s="149"/>
      <c r="AC85" s="149"/>
      <c r="AD85" s="149"/>
      <c r="AE85" s="149"/>
      <c r="AF85" s="149"/>
      <c r="AG85" s="149" t="s">
        <v>235</v>
      </c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56"/>
      <c r="B86" s="157"/>
      <c r="C86" s="254" t="s">
        <v>335</v>
      </c>
      <c r="D86" s="255"/>
      <c r="E86" s="255"/>
      <c r="F86" s="255"/>
      <c r="G86" s="255"/>
      <c r="H86" s="159"/>
      <c r="I86" s="159"/>
      <c r="J86" s="159"/>
      <c r="K86" s="159"/>
      <c r="L86" s="159"/>
      <c r="M86" s="159"/>
      <c r="N86" s="158"/>
      <c r="O86" s="158"/>
      <c r="P86" s="158"/>
      <c r="Q86" s="158"/>
      <c r="R86" s="159"/>
      <c r="S86" s="159"/>
      <c r="T86" s="159"/>
      <c r="U86" s="159"/>
      <c r="V86" s="159"/>
      <c r="W86" s="159"/>
      <c r="X86" s="159"/>
      <c r="Y86" s="149"/>
      <c r="Z86" s="149"/>
      <c r="AA86" s="149"/>
      <c r="AB86" s="149"/>
      <c r="AC86" s="149"/>
      <c r="AD86" s="149"/>
      <c r="AE86" s="149"/>
      <c r="AF86" s="149"/>
      <c r="AG86" s="149" t="s">
        <v>237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56"/>
      <c r="B87" s="157"/>
      <c r="C87" s="191" t="s">
        <v>1048</v>
      </c>
      <c r="D87" s="188"/>
      <c r="E87" s="189">
        <v>103.64400000000001</v>
      </c>
      <c r="F87" s="159"/>
      <c r="G87" s="159"/>
      <c r="H87" s="159"/>
      <c r="I87" s="159"/>
      <c r="J87" s="159"/>
      <c r="K87" s="159"/>
      <c r="L87" s="159"/>
      <c r="M87" s="159"/>
      <c r="N87" s="158"/>
      <c r="O87" s="158"/>
      <c r="P87" s="158"/>
      <c r="Q87" s="158"/>
      <c r="R87" s="159"/>
      <c r="S87" s="159"/>
      <c r="T87" s="159"/>
      <c r="U87" s="159"/>
      <c r="V87" s="159"/>
      <c r="W87" s="159"/>
      <c r="X87" s="159"/>
      <c r="Y87" s="149"/>
      <c r="Z87" s="149"/>
      <c r="AA87" s="149"/>
      <c r="AB87" s="149"/>
      <c r="AC87" s="149"/>
      <c r="AD87" s="149"/>
      <c r="AE87" s="149"/>
      <c r="AF87" s="149"/>
      <c r="AG87" s="149" t="s">
        <v>261</v>
      </c>
      <c r="AH87" s="149">
        <v>0</v>
      </c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ht="22.5" outlineLevel="1" x14ac:dyDescent="0.2">
      <c r="A88" s="167">
        <v>27</v>
      </c>
      <c r="B88" s="168" t="s">
        <v>340</v>
      </c>
      <c r="C88" s="184" t="s">
        <v>1049</v>
      </c>
      <c r="D88" s="169" t="s">
        <v>276</v>
      </c>
      <c r="E88" s="170">
        <v>698.92200000000003</v>
      </c>
      <c r="F88" s="171"/>
      <c r="G88" s="172">
        <f>ROUND(E88*F88,2)</f>
        <v>0</v>
      </c>
      <c r="H88" s="171"/>
      <c r="I88" s="172">
        <f>ROUND(E88*H88,2)</f>
        <v>0</v>
      </c>
      <c r="J88" s="171"/>
      <c r="K88" s="172">
        <f>ROUND(E88*J88,2)</f>
        <v>0</v>
      </c>
      <c r="L88" s="172">
        <v>21</v>
      </c>
      <c r="M88" s="172">
        <f>G88*(1+L88/100)</f>
        <v>0</v>
      </c>
      <c r="N88" s="170">
        <v>0</v>
      </c>
      <c r="O88" s="170">
        <f>ROUND(E88*N88,2)</f>
        <v>0</v>
      </c>
      <c r="P88" s="170">
        <v>0</v>
      </c>
      <c r="Q88" s="170">
        <f>ROUND(E88*P88,2)</f>
        <v>0</v>
      </c>
      <c r="R88" s="172" t="s">
        <v>248</v>
      </c>
      <c r="S88" s="172" t="s">
        <v>164</v>
      </c>
      <c r="T88" s="173" t="s">
        <v>164</v>
      </c>
      <c r="U88" s="159">
        <v>0</v>
      </c>
      <c r="V88" s="159">
        <f>ROUND(E88*U88,2)</f>
        <v>0</v>
      </c>
      <c r="W88" s="159"/>
      <c r="X88" s="159" t="s">
        <v>234</v>
      </c>
      <c r="Y88" s="149"/>
      <c r="Z88" s="149"/>
      <c r="AA88" s="149"/>
      <c r="AB88" s="149"/>
      <c r="AC88" s="149"/>
      <c r="AD88" s="149"/>
      <c r="AE88" s="149"/>
      <c r="AF88" s="149"/>
      <c r="AG88" s="149" t="s">
        <v>235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56"/>
      <c r="B89" s="157"/>
      <c r="C89" s="254" t="s">
        <v>335</v>
      </c>
      <c r="D89" s="255"/>
      <c r="E89" s="255"/>
      <c r="F89" s="255"/>
      <c r="G89" s="255"/>
      <c r="H89" s="159"/>
      <c r="I89" s="159"/>
      <c r="J89" s="159"/>
      <c r="K89" s="159"/>
      <c r="L89" s="159"/>
      <c r="M89" s="159"/>
      <c r="N89" s="158"/>
      <c r="O89" s="158"/>
      <c r="P89" s="158"/>
      <c r="Q89" s="158"/>
      <c r="R89" s="159"/>
      <c r="S89" s="159"/>
      <c r="T89" s="159"/>
      <c r="U89" s="159"/>
      <c r="V89" s="159"/>
      <c r="W89" s="159"/>
      <c r="X89" s="159"/>
      <c r="Y89" s="149"/>
      <c r="Z89" s="149"/>
      <c r="AA89" s="149"/>
      <c r="AB89" s="149"/>
      <c r="AC89" s="149"/>
      <c r="AD89" s="149"/>
      <c r="AE89" s="149"/>
      <c r="AF89" s="149"/>
      <c r="AG89" s="149" t="s">
        <v>237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56"/>
      <c r="B90" s="157"/>
      <c r="C90" s="191" t="s">
        <v>1050</v>
      </c>
      <c r="D90" s="188"/>
      <c r="E90" s="189">
        <v>698.92200000000003</v>
      </c>
      <c r="F90" s="159"/>
      <c r="G90" s="159"/>
      <c r="H90" s="159"/>
      <c r="I90" s="159"/>
      <c r="J90" s="159"/>
      <c r="K90" s="159"/>
      <c r="L90" s="159"/>
      <c r="M90" s="159"/>
      <c r="N90" s="158"/>
      <c r="O90" s="158"/>
      <c r="P90" s="158"/>
      <c r="Q90" s="158"/>
      <c r="R90" s="159"/>
      <c r="S90" s="159"/>
      <c r="T90" s="159"/>
      <c r="U90" s="159"/>
      <c r="V90" s="159"/>
      <c r="W90" s="159"/>
      <c r="X90" s="159"/>
      <c r="Y90" s="149"/>
      <c r="Z90" s="149"/>
      <c r="AA90" s="149"/>
      <c r="AB90" s="149"/>
      <c r="AC90" s="149"/>
      <c r="AD90" s="149"/>
      <c r="AE90" s="149"/>
      <c r="AF90" s="149"/>
      <c r="AG90" s="149" t="s">
        <v>261</v>
      </c>
      <c r="AH90" s="149">
        <v>0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ht="22.5" outlineLevel="1" x14ac:dyDescent="0.2">
      <c r="A91" s="167">
        <v>28</v>
      </c>
      <c r="B91" s="168" t="s">
        <v>343</v>
      </c>
      <c r="C91" s="184" t="s">
        <v>1051</v>
      </c>
      <c r="D91" s="169" t="s">
        <v>276</v>
      </c>
      <c r="E91" s="170">
        <v>726.34799999999996</v>
      </c>
      <c r="F91" s="171"/>
      <c r="G91" s="172">
        <f>ROUND(E91*F91,2)</f>
        <v>0</v>
      </c>
      <c r="H91" s="171"/>
      <c r="I91" s="172">
        <f>ROUND(E91*H91,2)</f>
        <v>0</v>
      </c>
      <c r="J91" s="171"/>
      <c r="K91" s="172">
        <f>ROUND(E91*J91,2)</f>
        <v>0</v>
      </c>
      <c r="L91" s="172">
        <v>21</v>
      </c>
      <c r="M91" s="172">
        <f>G91*(1+L91/100)</f>
        <v>0</v>
      </c>
      <c r="N91" s="170">
        <v>0</v>
      </c>
      <c r="O91" s="170">
        <f>ROUND(E91*N91,2)</f>
        <v>0</v>
      </c>
      <c r="P91" s="170">
        <v>0</v>
      </c>
      <c r="Q91" s="170">
        <f>ROUND(E91*P91,2)</f>
        <v>0</v>
      </c>
      <c r="R91" s="172" t="s">
        <v>248</v>
      </c>
      <c r="S91" s="172" t="s">
        <v>164</v>
      </c>
      <c r="T91" s="173" t="s">
        <v>164</v>
      </c>
      <c r="U91" s="159">
        <v>0</v>
      </c>
      <c r="V91" s="159">
        <f>ROUND(E91*U91,2)</f>
        <v>0</v>
      </c>
      <c r="W91" s="159"/>
      <c r="X91" s="159" t="s">
        <v>234</v>
      </c>
      <c r="Y91" s="149"/>
      <c r="Z91" s="149"/>
      <c r="AA91" s="149"/>
      <c r="AB91" s="149"/>
      <c r="AC91" s="149"/>
      <c r="AD91" s="149"/>
      <c r="AE91" s="149"/>
      <c r="AF91" s="149"/>
      <c r="AG91" s="149" t="s">
        <v>235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1" x14ac:dyDescent="0.2">
      <c r="A92" s="156"/>
      <c r="B92" s="157"/>
      <c r="C92" s="254" t="s">
        <v>335</v>
      </c>
      <c r="D92" s="255"/>
      <c r="E92" s="255"/>
      <c r="F92" s="255"/>
      <c r="G92" s="255"/>
      <c r="H92" s="159"/>
      <c r="I92" s="159"/>
      <c r="J92" s="159"/>
      <c r="K92" s="159"/>
      <c r="L92" s="159"/>
      <c r="M92" s="159"/>
      <c r="N92" s="158"/>
      <c r="O92" s="158"/>
      <c r="P92" s="158"/>
      <c r="Q92" s="158"/>
      <c r="R92" s="159"/>
      <c r="S92" s="159"/>
      <c r="T92" s="159"/>
      <c r="U92" s="159"/>
      <c r="V92" s="159"/>
      <c r="W92" s="159"/>
      <c r="X92" s="159"/>
      <c r="Y92" s="149"/>
      <c r="Z92" s="149"/>
      <c r="AA92" s="149"/>
      <c r="AB92" s="149"/>
      <c r="AC92" s="149"/>
      <c r="AD92" s="149"/>
      <c r="AE92" s="149"/>
      <c r="AF92" s="149"/>
      <c r="AG92" s="149" t="s">
        <v>237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56"/>
      <c r="B93" s="157"/>
      <c r="C93" s="191" t="s">
        <v>1052</v>
      </c>
      <c r="D93" s="188"/>
      <c r="E93" s="189">
        <v>726.34799999999996</v>
      </c>
      <c r="F93" s="159"/>
      <c r="G93" s="159"/>
      <c r="H93" s="159"/>
      <c r="I93" s="159"/>
      <c r="J93" s="159"/>
      <c r="K93" s="159"/>
      <c r="L93" s="159"/>
      <c r="M93" s="159"/>
      <c r="N93" s="158"/>
      <c r="O93" s="158"/>
      <c r="P93" s="158"/>
      <c r="Q93" s="158"/>
      <c r="R93" s="159"/>
      <c r="S93" s="159"/>
      <c r="T93" s="159"/>
      <c r="U93" s="159"/>
      <c r="V93" s="159"/>
      <c r="W93" s="159"/>
      <c r="X93" s="159"/>
      <c r="Y93" s="149"/>
      <c r="Z93" s="149"/>
      <c r="AA93" s="149"/>
      <c r="AB93" s="149"/>
      <c r="AC93" s="149"/>
      <c r="AD93" s="149"/>
      <c r="AE93" s="149"/>
      <c r="AF93" s="149"/>
      <c r="AG93" s="149" t="s">
        <v>261</v>
      </c>
      <c r="AH93" s="149">
        <v>0</v>
      </c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ht="22.5" outlineLevel="1" x14ac:dyDescent="0.2">
      <c r="A94" s="174">
        <v>29</v>
      </c>
      <c r="B94" s="175" t="s">
        <v>1053</v>
      </c>
      <c r="C94" s="183" t="s">
        <v>1054</v>
      </c>
      <c r="D94" s="176" t="s">
        <v>276</v>
      </c>
      <c r="E94" s="177">
        <v>99.846000000000004</v>
      </c>
      <c r="F94" s="178"/>
      <c r="G94" s="179">
        <f>ROUND(E94*F94,2)</f>
        <v>0</v>
      </c>
      <c r="H94" s="178"/>
      <c r="I94" s="179">
        <f>ROUND(E94*H94,2)</f>
        <v>0</v>
      </c>
      <c r="J94" s="178"/>
      <c r="K94" s="179">
        <f>ROUND(E94*J94,2)</f>
        <v>0</v>
      </c>
      <c r="L94" s="179">
        <v>21</v>
      </c>
      <c r="M94" s="179">
        <f>G94*(1+L94/100)</f>
        <v>0</v>
      </c>
      <c r="N94" s="177">
        <v>0</v>
      </c>
      <c r="O94" s="177">
        <f>ROUND(E94*N94,2)</f>
        <v>0</v>
      </c>
      <c r="P94" s="177">
        <v>0</v>
      </c>
      <c r="Q94" s="177">
        <f>ROUND(E94*P94,2)</f>
        <v>0</v>
      </c>
      <c r="R94" s="179" t="s">
        <v>248</v>
      </c>
      <c r="S94" s="179" t="s">
        <v>164</v>
      </c>
      <c r="T94" s="180" t="s">
        <v>164</v>
      </c>
      <c r="U94" s="159">
        <v>5.2999999999999999E-2</v>
      </c>
      <c r="V94" s="159">
        <f>ROUND(E94*U94,2)</f>
        <v>5.29</v>
      </c>
      <c r="W94" s="159"/>
      <c r="X94" s="159" t="s">
        <v>234</v>
      </c>
      <c r="Y94" s="149"/>
      <c r="Z94" s="149"/>
      <c r="AA94" s="149"/>
      <c r="AB94" s="149"/>
      <c r="AC94" s="149"/>
      <c r="AD94" s="149"/>
      <c r="AE94" s="149"/>
      <c r="AF94" s="149"/>
      <c r="AG94" s="149" t="s">
        <v>235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ht="22.5" outlineLevel="1" x14ac:dyDescent="0.2">
      <c r="A95" s="174">
        <v>30</v>
      </c>
      <c r="B95" s="175" t="s">
        <v>1055</v>
      </c>
      <c r="C95" s="183" t="s">
        <v>1056</v>
      </c>
      <c r="D95" s="176" t="s">
        <v>276</v>
      </c>
      <c r="E95" s="177">
        <v>103.764</v>
      </c>
      <c r="F95" s="178"/>
      <c r="G95" s="179">
        <f>ROUND(E95*F95,2)</f>
        <v>0</v>
      </c>
      <c r="H95" s="178"/>
      <c r="I95" s="179">
        <f>ROUND(E95*H95,2)</f>
        <v>0</v>
      </c>
      <c r="J95" s="178"/>
      <c r="K95" s="179">
        <f>ROUND(E95*J95,2)</f>
        <v>0</v>
      </c>
      <c r="L95" s="179">
        <v>21</v>
      </c>
      <c r="M95" s="179">
        <f>G95*(1+L95/100)</f>
        <v>0</v>
      </c>
      <c r="N95" s="177">
        <v>0</v>
      </c>
      <c r="O95" s="177">
        <f>ROUND(E95*N95,2)</f>
        <v>0</v>
      </c>
      <c r="P95" s="177">
        <v>0</v>
      </c>
      <c r="Q95" s="177">
        <f>ROUND(E95*P95,2)</f>
        <v>0</v>
      </c>
      <c r="R95" s="179" t="s">
        <v>248</v>
      </c>
      <c r="S95" s="179" t="s">
        <v>164</v>
      </c>
      <c r="T95" s="180" t="s">
        <v>164</v>
      </c>
      <c r="U95" s="159">
        <v>6.0999999999999999E-2</v>
      </c>
      <c r="V95" s="159">
        <f>ROUND(E95*U95,2)</f>
        <v>6.33</v>
      </c>
      <c r="W95" s="159"/>
      <c r="X95" s="159" t="s">
        <v>234</v>
      </c>
      <c r="Y95" s="149"/>
      <c r="Z95" s="149"/>
      <c r="AA95" s="149"/>
      <c r="AB95" s="149"/>
      <c r="AC95" s="149"/>
      <c r="AD95" s="149"/>
      <c r="AE95" s="149"/>
      <c r="AF95" s="149"/>
      <c r="AG95" s="149" t="s">
        <v>235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ht="22.5" outlineLevel="1" x14ac:dyDescent="0.2">
      <c r="A96" s="167">
        <v>31</v>
      </c>
      <c r="B96" s="168" t="s">
        <v>346</v>
      </c>
      <c r="C96" s="184" t="s">
        <v>347</v>
      </c>
      <c r="D96" s="169" t="s">
        <v>276</v>
      </c>
      <c r="E96" s="170">
        <v>203.61</v>
      </c>
      <c r="F96" s="171"/>
      <c r="G96" s="172">
        <f>ROUND(E96*F96,2)</f>
        <v>0</v>
      </c>
      <c r="H96" s="171"/>
      <c r="I96" s="172">
        <f>ROUND(E96*H96,2)</f>
        <v>0</v>
      </c>
      <c r="J96" s="171"/>
      <c r="K96" s="172">
        <f>ROUND(E96*J96,2)</f>
        <v>0</v>
      </c>
      <c r="L96" s="172">
        <v>21</v>
      </c>
      <c r="M96" s="172">
        <f>G96*(1+L96/100)</f>
        <v>0</v>
      </c>
      <c r="N96" s="170">
        <v>0</v>
      </c>
      <c r="O96" s="170">
        <f>ROUND(E96*N96,2)</f>
        <v>0</v>
      </c>
      <c r="P96" s="170">
        <v>0</v>
      </c>
      <c r="Q96" s="170">
        <f>ROUND(E96*P96,2)</f>
        <v>0</v>
      </c>
      <c r="R96" s="172" t="s">
        <v>248</v>
      </c>
      <c r="S96" s="172" t="s">
        <v>164</v>
      </c>
      <c r="T96" s="173" t="s">
        <v>164</v>
      </c>
      <c r="U96" s="159">
        <v>8.9999999999999993E-3</v>
      </c>
      <c r="V96" s="159">
        <f>ROUND(E96*U96,2)</f>
        <v>1.83</v>
      </c>
      <c r="W96" s="159"/>
      <c r="X96" s="159" t="s">
        <v>234</v>
      </c>
      <c r="Y96" s="149"/>
      <c r="Z96" s="149"/>
      <c r="AA96" s="149"/>
      <c r="AB96" s="149"/>
      <c r="AC96" s="149"/>
      <c r="AD96" s="149"/>
      <c r="AE96" s="149"/>
      <c r="AF96" s="149"/>
      <c r="AG96" s="149" t="s">
        <v>235</v>
      </c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">
      <c r="A97" s="156"/>
      <c r="B97" s="157"/>
      <c r="C97" s="191" t="s">
        <v>1042</v>
      </c>
      <c r="D97" s="188"/>
      <c r="E97" s="189">
        <v>99.846000000000004</v>
      </c>
      <c r="F97" s="159"/>
      <c r="G97" s="159"/>
      <c r="H97" s="159"/>
      <c r="I97" s="159"/>
      <c r="J97" s="159"/>
      <c r="K97" s="159"/>
      <c r="L97" s="159"/>
      <c r="M97" s="159"/>
      <c r="N97" s="158"/>
      <c r="O97" s="158"/>
      <c r="P97" s="158"/>
      <c r="Q97" s="158"/>
      <c r="R97" s="159"/>
      <c r="S97" s="159"/>
      <c r="T97" s="159"/>
      <c r="U97" s="159"/>
      <c r="V97" s="159"/>
      <c r="W97" s="159"/>
      <c r="X97" s="159"/>
      <c r="Y97" s="149"/>
      <c r="Z97" s="149"/>
      <c r="AA97" s="149"/>
      <c r="AB97" s="149"/>
      <c r="AC97" s="149"/>
      <c r="AD97" s="149"/>
      <c r="AE97" s="149"/>
      <c r="AF97" s="149"/>
      <c r="AG97" s="149" t="s">
        <v>261</v>
      </c>
      <c r="AH97" s="149">
        <v>0</v>
      </c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56"/>
      <c r="B98" s="157"/>
      <c r="C98" s="191" t="s">
        <v>1043</v>
      </c>
      <c r="D98" s="188"/>
      <c r="E98" s="189">
        <v>103.764</v>
      </c>
      <c r="F98" s="159"/>
      <c r="G98" s="159"/>
      <c r="H98" s="159"/>
      <c r="I98" s="159"/>
      <c r="J98" s="159"/>
      <c r="K98" s="159"/>
      <c r="L98" s="159"/>
      <c r="M98" s="159"/>
      <c r="N98" s="158"/>
      <c r="O98" s="158"/>
      <c r="P98" s="158"/>
      <c r="Q98" s="158"/>
      <c r="R98" s="159"/>
      <c r="S98" s="159"/>
      <c r="T98" s="159"/>
      <c r="U98" s="159"/>
      <c r="V98" s="159"/>
      <c r="W98" s="159"/>
      <c r="X98" s="159"/>
      <c r="Y98" s="149"/>
      <c r="Z98" s="149"/>
      <c r="AA98" s="149"/>
      <c r="AB98" s="149"/>
      <c r="AC98" s="149"/>
      <c r="AD98" s="149"/>
      <c r="AE98" s="149"/>
      <c r="AF98" s="149"/>
      <c r="AG98" s="149" t="s">
        <v>261</v>
      </c>
      <c r="AH98" s="149">
        <v>0</v>
      </c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ht="22.5" outlineLevel="1" x14ac:dyDescent="0.2">
      <c r="A99" s="167">
        <v>32</v>
      </c>
      <c r="B99" s="168" t="s">
        <v>348</v>
      </c>
      <c r="C99" s="184" t="s">
        <v>349</v>
      </c>
      <c r="D99" s="169" t="s">
        <v>276</v>
      </c>
      <c r="E99" s="170">
        <v>139.46600000000001</v>
      </c>
      <c r="F99" s="171"/>
      <c r="G99" s="172">
        <f>ROUND(E99*F99,2)</f>
        <v>0</v>
      </c>
      <c r="H99" s="171"/>
      <c r="I99" s="172">
        <f>ROUND(E99*H99,2)</f>
        <v>0</v>
      </c>
      <c r="J99" s="171"/>
      <c r="K99" s="172">
        <f>ROUND(E99*J99,2)</f>
        <v>0</v>
      </c>
      <c r="L99" s="172">
        <v>21</v>
      </c>
      <c r="M99" s="172">
        <f>G99*(1+L99/100)</f>
        <v>0</v>
      </c>
      <c r="N99" s="170">
        <v>0</v>
      </c>
      <c r="O99" s="170">
        <f>ROUND(E99*N99,2)</f>
        <v>0</v>
      </c>
      <c r="P99" s="170">
        <v>0</v>
      </c>
      <c r="Q99" s="170">
        <f>ROUND(E99*P99,2)</f>
        <v>0</v>
      </c>
      <c r="R99" s="172" t="s">
        <v>248</v>
      </c>
      <c r="S99" s="172" t="s">
        <v>164</v>
      </c>
      <c r="T99" s="173" t="s">
        <v>164</v>
      </c>
      <c r="U99" s="159">
        <v>0.2</v>
      </c>
      <c r="V99" s="159">
        <f>ROUND(E99*U99,2)</f>
        <v>27.89</v>
      </c>
      <c r="W99" s="159"/>
      <c r="X99" s="159" t="s">
        <v>234</v>
      </c>
      <c r="Y99" s="149"/>
      <c r="Z99" s="149"/>
      <c r="AA99" s="149"/>
      <c r="AB99" s="149"/>
      <c r="AC99" s="149"/>
      <c r="AD99" s="149"/>
      <c r="AE99" s="149"/>
      <c r="AF99" s="149"/>
      <c r="AG99" s="149" t="s">
        <v>235</v>
      </c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">
      <c r="A100" s="156"/>
      <c r="B100" s="157"/>
      <c r="C100" s="254" t="s">
        <v>350</v>
      </c>
      <c r="D100" s="255"/>
      <c r="E100" s="255"/>
      <c r="F100" s="255"/>
      <c r="G100" s="255"/>
      <c r="H100" s="159"/>
      <c r="I100" s="159"/>
      <c r="J100" s="159"/>
      <c r="K100" s="159"/>
      <c r="L100" s="159"/>
      <c r="M100" s="159"/>
      <c r="N100" s="158"/>
      <c r="O100" s="158"/>
      <c r="P100" s="158"/>
      <c r="Q100" s="158"/>
      <c r="R100" s="159"/>
      <c r="S100" s="159"/>
      <c r="T100" s="159"/>
      <c r="U100" s="159"/>
      <c r="V100" s="159"/>
      <c r="W100" s="159"/>
      <c r="X100" s="159"/>
      <c r="Y100" s="149"/>
      <c r="Z100" s="149"/>
      <c r="AA100" s="149"/>
      <c r="AB100" s="149"/>
      <c r="AC100" s="149"/>
      <c r="AD100" s="149"/>
      <c r="AE100" s="149"/>
      <c r="AF100" s="149"/>
      <c r="AG100" s="149" t="s">
        <v>237</v>
      </c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56"/>
      <c r="B101" s="157"/>
      <c r="C101" s="191" t="s">
        <v>1057</v>
      </c>
      <c r="D101" s="188"/>
      <c r="E101" s="189">
        <v>203.61</v>
      </c>
      <c r="F101" s="159"/>
      <c r="G101" s="159"/>
      <c r="H101" s="159"/>
      <c r="I101" s="159"/>
      <c r="J101" s="159"/>
      <c r="K101" s="159"/>
      <c r="L101" s="159"/>
      <c r="M101" s="159"/>
      <c r="N101" s="158"/>
      <c r="O101" s="158"/>
      <c r="P101" s="158"/>
      <c r="Q101" s="158"/>
      <c r="R101" s="159"/>
      <c r="S101" s="159"/>
      <c r="T101" s="159"/>
      <c r="U101" s="159"/>
      <c r="V101" s="159"/>
      <c r="W101" s="159"/>
      <c r="X101" s="159"/>
      <c r="Y101" s="149"/>
      <c r="Z101" s="149"/>
      <c r="AA101" s="149"/>
      <c r="AB101" s="149"/>
      <c r="AC101" s="149"/>
      <c r="AD101" s="149"/>
      <c r="AE101" s="149"/>
      <c r="AF101" s="149"/>
      <c r="AG101" s="149" t="s">
        <v>261</v>
      </c>
      <c r="AH101" s="149">
        <v>0</v>
      </c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outlineLevel="1" x14ac:dyDescent="0.2">
      <c r="A102" s="156"/>
      <c r="B102" s="157"/>
      <c r="C102" s="191" t="s">
        <v>1058</v>
      </c>
      <c r="D102" s="188"/>
      <c r="E102" s="189">
        <v>55.8</v>
      </c>
      <c r="F102" s="159"/>
      <c r="G102" s="159"/>
      <c r="H102" s="159"/>
      <c r="I102" s="159"/>
      <c r="J102" s="159"/>
      <c r="K102" s="159"/>
      <c r="L102" s="159"/>
      <c r="M102" s="159"/>
      <c r="N102" s="158"/>
      <c r="O102" s="158"/>
      <c r="P102" s="158"/>
      <c r="Q102" s="158"/>
      <c r="R102" s="159"/>
      <c r="S102" s="159"/>
      <c r="T102" s="159"/>
      <c r="U102" s="159"/>
      <c r="V102" s="159"/>
      <c r="W102" s="159"/>
      <c r="X102" s="159"/>
      <c r="Y102" s="149"/>
      <c r="Z102" s="149"/>
      <c r="AA102" s="149"/>
      <c r="AB102" s="149"/>
      <c r="AC102" s="149"/>
      <c r="AD102" s="149"/>
      <c r="AE102" s="149"/>
      <c r="AF102" s="149"/>
      <c r="AG102" s="149" t="s">
        <v>261</v>
      </c>
      <c r="AH102" s="149">
        <v>0</v>
      </c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56"/>
      <c r="B103" s="157"/>
      <c r="C103" s="191" t="s">
        <v>1059</v>
      </c>
      <c r="D103" s="188"/>
      <c r="E103" s="189">
        <v>-119.944</v>
      </c>
      <c r="F103" s="159"/>
      <c r="G103" s="159"/>
      <c r="H103" s="159"/>
      <c r="I103" s="159"/>
      <c r="J103" s="159"/>
      <c r="K103" s="159"/>
      <c r="L103" s="159"/>
      <c r="M103" s="159"/>
      <c r="N103" s="158"/>
      <c r="O103" s="158"/>
      <c r="P103" s="158"/>
      <c r="Q103" s="158"/>
      <c r="R103" s="159"/>
      <c r="S103" s="159"/>
      <c r="T103" s="159"/>
      <c r="U103" s="159"/>
      <c r="V103" s="159"/>
      <c r="W103" s="159"/>
      <c r="X103" s="159"/>
      <c r="Y103" s="149"/>
      <c r="Z103" s="149"/>
      <c r="AA103" s="149"/>
      <c r="AB103" s="149"/>
      <c r="AC103" s="149"/>
      <c r="AD103" s="149"/>
      <c r="AE103" s="149"/>
      <c r="AF103" s="149"/>
      <c r="AG103" s="149" t="s">
        <v>261</v>
      </c>
      <c r="AH103" s="149">
        <v>0</v>
      </c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">
      <c r="A104" s="167">
        <v>33</v>
      </c>
      <c r="B104" s="168" t="s">
        <v>363</v>
      </c>
      <c r="C104" s="184" t="s">
        <v>364</v>
      </c>
      <c r="D104" s="169" t="s">
        <v>276</v>
      </c>
      <c r="E104" s="170">
        <v>36.753999999999998</v>
      </c>
      <c r="F104" s="171"/>
      <c r="G104" s="172">
        <f>ROUND(E104*F104,2)</f>
        <v>0</v>
      </c>
      <c r="H104" s="171"/>
      <c r="I104" s="172">
        <f>ROUND(E104*H104,2)</f>
        <v>0</v>
      </c>
      <c r="J104" s="171"/>
      <c r="K104" s="172">
        <f>ROUND(E104*J104,2)</f>
        <v>0</v>
      </c>
      <c r="L104" s="172">
        <v>21</v>
      </c>
      <c r="M104" s="172">
        <f>G104*(1+L104/100)</f>
        <v>0</v>
      </c>
      <c r="N104" s="170">
        <v>1.7</v>
      </c>
      <c r="O104" s="170">
        <f>ROUND(E104*N104,2)</f>
        <v>62.48</v>
      </c>
      <c r="P104" s="170">
        <v>0</v>
      </c>
      <c r="Q104" s="170">
        <f>ROUND(E104*P104,2)</f>
        <v>0</v>
      </c>
      <c r="R104" s="172" t="s">
        <v>248</v>
      </c>
      <c r="S104" s="172" t="s">
        <v>164</v>
      </c>
      <c r="T104" s="173" t="s">
        <v>164</v>
      </c>
      <c r="U104" s="159">
        <v>1.59</v>
      </c>
      <c r="V104" s="159">
        <f>ROUND(E104*U104,2)</f>
        <v>58.44</v>
      </c>
      <c r="W104" s="159"/>
      <c r="X104" s="159" t="s">
        <v>234</v>
      </c>
      <c r="Y104" s="149"/>
      <c r="Z104" s="149"/>
      <c r="AA104" s="149"/>
      <c r="AB104" s="149"/>
      <c r="AC104" s="149"/>
      <c r="AD104" s="149"/>
      <c r="AE104" s="149"/>
      <c r="AF104" s="149"/>
      <c r="AG104" s="149" t="s">
        <v>235</v>
      </c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ht="22.5" outlineLevel="1" x14ac:dyDescent="0.2">
      <c r="A105" s="156"/>
      <c r="B105" s="157"/>
      <c r="C105" s="254" t="s">
        <v>365</v>
      </c>
      <c r="D105" s="255"/>
      <c r="E105" s="255"/>
      <c r="F105" s="255"/>
      <c r="G105" s="255"/>
      <c r="H105" s="159"/>
      <c r="I105" s="159"/>
      <c r="J105" s="159"/>
      <c r="K105" s="159"/>
      <c r="L105" s="159"/>
      <c r="M105" s="159"/>
      <c r="N105" s="158"/>
      <c r="O105" s="158"/>
      <c r="P105" s="158"/>
      <c r="Q105" s="158"/>
      <c r="R105" s="159"/>
      <c r="S105" s="159"/>
      <c r="T105" s="159"/>
      <c r="U105" s="159"/>
      <c r="V105" s="159"/>
      <c r="W105" s="159"/>
      <c r="X105" s="159"/>
      <c r="Y105" s="149"/>
      <c r="Z105" s="149"/>
      <c r="AA105" s="149"/>
      <c r="AB105" s="149"/>
      <c r="AC105" s="149"/>
      <c r="AD105" s="149"/>
      <c r="AE105" s="149"/>
      <c r="AF105" s="149"/>
      <c r="AG105" s="149" t="s">
        <v>237</v>
      </c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90" t="str">
        <f>C105</f>
        <v>sypaninou z vhodných hornin tř. 1 - 4 nebo materiálem připraveným podél výkopu ve vzdálenosti do 3 m od jeho kraje, pro jakoukoliv hloubku výkopu a jakoukoliv míru zhutnění,</v>
      </c>
      <c r="BB105" s="149"/>
      <c r="BC105" s="149"/>
      <c r="BD105" s="149"/>
      <c r="BE105" s="149"/>
      <c r="BF105" s="149"/>
      <c r="BG105" s="149"/>
      <c r="BH105" s="149"/>
    </row>
    <row r="106" spans="1:60" outlineLevel="1" x14ac:dyDescent="0.2">
      <c r="A106" s="156"/>
      <c r="B106" s="157"/>
      <c r="C106" s="191" t="s">
        <v>1060</v>
      </c>
      <c r="D106" s="188"/>
      <c r="E106" s="189">
        <v>36.753999999999998</v>
      </c>
      <c r="F106" s="159"/>
      <c r="G106" s="159"/>
      <c r="H106" s="159"/>
      <c r="I106" s="159"/>
      <c r="J106" s="159"/>
      <c r="K106" s="159"/>
      <c r="L106" s="159"/>
      <c r="M106" s="159"/>
      <c r="N106" s="158"/>
      <c r="O106" s="158"/>
      <c r="P106" s="158"/>
      <c r="Q106" s="158"/>
      <c r="R106" s="159"/>
      <c r="S106" s="159"/>
      <c r="T106" s="159"/>
      <c r="U106" s="159"/>
      <c r="V106" s="159"/>
      <c r="W106" s="159"/>
      <c r="X106" s="159"/>
      <c r="Y106" s="149"/>
      <c r="Z106" s="149"/>
      <c r="AA106" s="149"/>
      <c r="AB106" s="149"/>
      <c r="AC106" s="149"/>
      <c r="AD106" s="149"/>
      <c r="AE106" s="149"/>
      <c r="AF106" s="149"/>
      <c r="AG106" s="149" t="s">
        <v>261</v>
      </c>
      <c r="AH106" s="149">
        <v>0</v>
      </c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74">
        <v>34</v>
      </c>
      <c r="B107" s="175" t="s">
        <v>368</v>
      </c>
      <c r="C107" s="183" t="s">
        <v>369</v>
      </c>
      <c r="D107" s="176" t="s">
        <v>276</v>
      </c>
      <c r="E107" s="177">
        <v>99.846000000000004</v>
      </c>
      <c r="F107" s="178"/>
      <c r="G107" s="179">
        <f>ROUND(E107*F107,2)</f>
        <v>0</v>
      </c>
      <c r="H107" s="178"/>
      <c r="I107" s="179">
        <f>ROUND(E107*H107,2)</f>
        <v>0</v>
      </c>
      <c r="J107" s="178"/>
      <c r="K107" s="179">
        <f>ROUND(E107*J107,2)</f>
        <v>0</v>
      </c>
      <c r="L107" s="179">
        <v>21</v>
      </c>
      <c r="M107" s="179">
        <f>G107*(1+L107/100)</f>
        <v>0</v>
      </c>
      <c r="N107" s="177">
        <v>0</v>
      </c>
      <c r="O107" s="177">
        <f>ROUND(E107*N107,2)</f>
        <v>0</v>
      </c>
      <c r="P107" s="177">
        <v>0</v>
      </c>
      <c r="Q107" s="177">
        <f>ROUND(E107*P107,2)</f>
        <v>0</v>
      </c>
      <c r="R107" s="179" t="s">
        <v>248</v>
      </c>
      <c r="S107" s="179" t="s">
        <v>164</v>
      </c>
      <c r="T107" s="180" t="s">
        <v>164</v>
      </c>
      <c r="U107" s="159">
        <v>0</v>
      </c>
      <c r="V107" s="159">
        <f>ROUND(E107*U107,2)</f>
        <v>0</v>
      </c>
      <c r="W107" s="159"/>
      <c r="X107" s="159" t="s">
        <v>234</v>
      </c>
      <c r="Y107" s="149"/>
      <c r="Z107" s="149"/>
      <c r="AA107" s="149"/>
      <c r="AB107" s="149"/>
      <c r="AC107" s="149"/>
      <c r="AD107" s="149"/>
      <c r="AE107" s="149"/>
      <c r="AF107" s="149"/>
      <c r="AG107" s="149" t="s">
        <v>235</v>
      </c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">
      <c r="A108" s="174">
        <v>35</v>
      </c>
      <c r="B108" s="175" t="s">
        <v>370</v>
      </c>
      <c r="C108" s="183" t="s">
        <v>371</v>
      </c>
      <c r="D108" s="176" t="s">
        <v>276</v>
      </c>
      <c r="E108" s="177">
        <v>103.764</v>
      </c>
      <c r="F108" s="178"/>
      <c r="G108" s="179">
        <f>ROUND(E108*F108,2)</f>
        <v>0</v>
      </c>
      <c r="H108" s="178"/>
      <c r="I108" s="179">
        <f>ROUND(E108*H108,2)</f>
        <v>0</v>
      </c>
      <c r="J108" s="178"/>
      <c r="K108" s="179">
        <f>ROUND(E108*J108,2)</f>
        <v>0</v>
      </c>
      <c r="L108" s="179">
        <v>21</v>
      </c>
      <c r="M108" s="179">
        <f>G108*(1+L108/100)</f>
        <v>0</v>
      </c>
      <c r="N108" s="177">
        <v>0</v>
      </c>
      <c r="O108" s="177">
        <f>ROUND(E108*N108,2)</f>
        <v>0</v>
      </c>
      <c r="P108" s="177">
        <v>0</v>
      </c>
      <c r="Q108" s="177">
        <f>ROUND(E108*P108,2)</f>
        <v>0</v>
      </c>
      <c r="R108" s="179" t="s">
        <v>248</v>
      </c>
      <c r="S108" s="179" t="s">
        <v>164</v>
      </c>
      <c r="T108" s="180" t="s">
        <v>164</v>
      </c>
      <c r="U108" s="159">
        <v>0</v>
      </c>
      <c r="V108" s="159">
        <f>ROUND(E108*U108,2)</f>
        <v>0</v>
      </c>
      <c r="W108" s="159"/>
      <c r="X108" s="159" t="s">
        <v>234</v>
      </c>
      <c r="Y108" s="149"/>
      <c r="Z108" s="149"/>
      <c r="AA108" s="149"/>
      <c r="AB108" s="149"/>
      <c r="AC108" s="149"/>
      <c r="AD108" s="149"/>
      <c r="AE108" s="149"/>
      <c r="AF108" s="149"/>
      <c r="AG108" s="149" t="s">
        <v>235</v>
      </c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">
      <c r="A109" s="167">
        <v>36</v>
      </c>
      <c r="B109" s="168" t="s">
        <v>641</v>
      </c>
      <c r="C109" s="184" t="s">
        <v>642</v>
      </c>
      <c r="D109" s="169" t="s">
        <v>400</v>
      </c>
      <c r="E109" s="170">
        <v>111.6</v>
      </c>
      <c r="F109" s="171"/>
      <c r="G109" s="172">
        <f>ROUND(E109*F109,2)</f>
        <v>0</v>
      </c>
      <c r="H109" s="171"/>
      <c r="I109" s="172">
        <f>ROUND(E109*H109,2)</f>
        <v>0</v>
      </c>
      <c r="J109" s="171"/>
      <c r="K109" s="172">
        <f>ROUND(E109*J109,2)</f>
        <v>0</v>
      </c>
      <c r="L109" s="172">
        <v>21</v>
      </c>
      <c r="M109" s="172">
        <f>G109*(1+L109/100)</f>
        <v>0</v>
      </c>
      <c r="N109" s="170">
        <v>1</v>
      </c>
      <c r="O109" s="170">
        <f>ROUND(E109*N109,2)</f>
        <v>111.6</v>
      </c>
      <c r="P109" s="170">
        <v>0</v>
      </c>
      <c r="Q109" s="170">
        <f>ROUND(E109*P109,2)</f>
        <v>0</v>
      </c>
      <c r="R109" s="172" t="s">
        <v>401</v>
      </c>
      <c r="S109" s="172" t="s">
        <v>164</v>
      </c>
      <c r="T109" s="173" t="s">
        <v>164</v>
      </c>
      <c r="U109" s="159">
        <v>0</v>
      </c>
      <c r="V109" s="159">
        <f>ROUND(E109*U109,2)</f>
        <v>0</v>
      </c>
      <c r="W109" s="159"/>
      <c r="X109" s="159" t="s">
        <v>403</v>
      </c>
      <c r="Y109" s="149"/>
      <c r="Z109" s="149"/>
      <c r="AA109" s="149"/>
      <c r="AB109" s="149"/>
      <c r="AC109" s="149"/>
      <c r="AD109" s="149"/>
      <c r="AE109" s="149"/>
      <c r="AF109" s="149"/>
      <c r="AG109" s="149" t="s">
        <v>404</v>
      </c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1" x14ac:dyDescent="0.2">
      <c r="A110" s="156"/>
      <c r="B110" s="157"/>
      <c r="C110" s="191" t="s">
        <v>1061</v>
      </c>
      <c r="D110" s="188"/>
      <c r="E110" s="189">
        <v>111.6</v>
      </c>
      <c r="F110" s="159"/>
      <c r="G110" s="159"/>
      <c r="H110" s="159"/>
      <c r="I110" s="159"/>
      <c r="J110" s="159"/>
      <c r="K110" s="159"/>
      <c r="L110" s="159"/>
      <c r="M110" s="159"/>
      <c r="N110" s="158"/>
      <c r="O110" s="158"/>
      <c r="P110" s="158"/>
      <c r="Q110" s="158"/>
      <c r="R110" s="159"/>
      <c r="S110" s="159"/>
      <c r="T110" s="159"/>
      <c r="U110" s="159"/>
      <c r="V110" s="159"/>
      <c r="W110" s="159"/>
      <c r="X110" s="159"/>
      <c r="Y110" s="149"/>
      <c r="Z110" s="149"/>
      <c r="AA110" s="149"/>
      <c r="AB110" s="149"/>
      <c r="AC110" s="149"/>
      <c r="AD110" s="149"/>
      <c r="AE110" s="149"/>
      <c r="AF110" s="149"/>
      <c r="AG110" s="149" t="s">
        <v>261</v>
      </c>
      <c r="AH110" s="149">
        <v>0</v>
      </c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outlineLevel="1" x14ac:dyDescent="0.2">
      <c r="A111" s="167">
        <v>37</v>
      </c>
      <c r="B111" s="168" t="s">
        <v>398</v>
      </c>
      <c r="C111" s="184" t="s">
        <v>399</v>
      </c>
      <c r="D111" s="169" t="s">
        <v>400</v>
      </c>
      <c r="E111" s="170">
        <v>167.33199999999999</v>
      </c>
      <c r="F111" s="171"/>
      <c r="G111" s="172">
        <f>ROUND(E111*F111,2)</f>
        <v>0</v>
      </c>
      <c r="H111" s="171"/>
      <c r="I111" s="172">
        <f>ROUND(E111*H111,2)</f>
        <v>0</v>
      </c>
      <c r="J111" s="171"/>
      <c r="K111" s="172">
        <f>ROUND(E111*J111,2)</f>
        <v>0</v>
      </c>
      <c r="L111" s="172">
        <v>21</v>
      </c>
      <c r="M111" s="172">
        <f>G111*(1+L111/100)</f>
        <v>0</v>
      </c>
      <c r="N111" s="170">
        <v>1</v>
      </c>
      <c r="O111" s="170">
        <f>ROUND(E111*N111,2)</f>
        <v>167.33</v>
      </c>
      <c r="P111" s="170">
        <v>0</v>
      </c>
      <c r="Q111" s="170">
        <f>ROUND(E111*P111,2)</f>
        <v>0</v>
      </c>
      <c r="R111" s="172" t="s">
        <v>401</v>
      </c>
      <c r="S111" s="172" t="s">
        <v>402</v>
      </c>
      <c r="T111" s="173" t="s">
        <v>402</v>
      </c>
      <c r="U111" s="159">
        <v>0</v>
      </c>
      <c r="V111" s="159">
        <f>ROUND(E111*U111,2)</f>
        <v>0</v>
      </c>
      <c r="W111" s="159"/>
      <c r="X111" s="159" t="s">
        <v>403</v>
      </c>
      <c r="Y111" s="149"/>
      <c r="Z111" s="149"/>
      <c r="AA111" s="149"/>
      <c r="AB111" s="149"/>
      <c r="AC111" s="149"/>
      <c r="AD111" s="149"/>
      <c r="AE111" s="149"/>
      <c r="AF111" s="149"/>
      <c r="AG111" s="149" t="s">
        <v>404</v>
      </c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">
      <c r="A112" s="156"/>
      <c r="B112" s="157"/>
      <c r="C112" s="191" t="s">
        <v>1062</v>
      </c>
      <c r="D112" s="188"/>
      <c r="E112" s="189">
        <v>167.33199999999999</v>
      </c>
      <c r="F112" s="159"/>
      <c r="G112" s="159"/>
      <c r="H112" s="159"/>
      <c r="I112" s="159"/>
      <c r="J112" s="159"/>
      <c r="K112" s="159"/>
      <c r="L112" s="159"/>
      <c r="M112" s="159"/>
      <c r="N112" s="158"/>
      <c r="O112" s="158"/>
      <c r="P112" s="158"/>
      <c r="Q112" s="158"/>
      <c r="R112" s="159"/>
      <c r="S112" s="159"/>
      <c r="T112" s="159"/>
      <c r="U112" s="159"/>
      <c r="V112" s="159"/>
      <c r="W112" s="159"/>
      <c r="X112" s="159"/>
      <c r="Y112" s="149"/>
      <c r="Z112" s="149"/>
      <c r="AA112" s="149"/>
      <c r="AB112" s="149"/>
      <c r="AC112" s="149"/>
      <c r="AD112" s="149"/>
      <c r="AE112" s="149"/>
      <c r="AF112" s="149"/>
      <c r="AG112" s="149" t="s">
        <v>261</v>
      </c>
      <c r="AH112" s="149">
        <v>0</v>
      </c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x14ac:dyDescent="0.2">
      <c r="A113" s="161" t="s">
        <v>159</v>
      </c>
      <c r="B113" s="162" t="s">
        <v>101</v>
      </c>
      <c r="C113" s="182" t="s">
        <v>102</v>
      </c>
      <c r="D113" s="163"/>
      <c r="E113" s="164"/>
      <c r="F113" s="165"/>
      <c r="G113" s="165">
        <f>SUMIF(AG114:AG118,"&lt;&gt;NOR",G114:G118)</f>
        <v>0</v>
      </c>
      <c r="H113" s="165"/>
      <c r="I113" s="165">
        <f>SUM(I114:I118)</f>
        <v>0</v>
      </c>
      <c r="J113" s="165"/>
      <c r="K113" s="165">
        <f>SUM(K114:K118)</f>
        <v>0</v>
      </c>
      <c r="L113" s="165"/>
      <c r="M113" s="165">
        <f>SUM(M114:M118)</f>
        <v>0</v>
      </c>
      <c r="N113" s="164"/>
      <c r="O113" s="164">
        <f>SUM(O114:O118)</f>
        <v>0.76</v>
      </c>
      <c r="P113" s="164"/>
      <c r="Q113" s="164">
        <f>SUM(Q114:Q118)</f>
        <v>0</v>
      </c>
      <c r="R113" s="165"/>
      <c r="S113" s="165"/>
      <c r="T113" s="166"/>
      <c r="U113" s="160"/>
      <c r="V113" s="160">
        <f>SUM(V114:V118)</f>
        <v>21.5</v>
      </c>
      <c r="W113" s="160"/>
      <c r="X113" s="160"/>
      <c r="AG113" t="s">
        <v>160</v>
      </c>
    </row>
    <row r="114" spans="1:60" outlineLevel="1" x14ac:dyDescent="0.2">
      <c r="A114" s="167">
        <v>38</v>
      </c>
      <c r="B114" s="168" t="s">
        <v>1063</v>
      </c>
      <c r="C114" s="184" t="s">
        <v>1064</v>
      </c>
      <c r="D114" s="169" t="s">
        <v>276</v>
      </c>
      <c r="E114" s="170">
        <v>5.64</v>
      </c>
      <c r="F114" s="171"/>
      <c r="G114" s="172">
        <f>ROUND(E114*F114,2)</f>
        <v>0</v>
      </c>
      <c r="H114" s="171"/>
      <c r="I114" s="172">
        <f>ROUND(E114*H114,2)</f>
        <v>0</v>
      </c>
      <c r="J114" s="171"/>
      <c r="K114" s="172">
        <f>ROUND(E114*J114,2)</f>
        <v>0</v>
      </c>
      <c r="L114" s="172">
        <v>21</v>
      </c>
      <c r="M114" s="172">
        <f>G114*(1+L114/100)</f>
        <v>0</v>
      </c>
      <c r="N114" s="170">
        <v>0</v>
      </c>
      <c r="O114" s="170">
        <f>ROUND(E114*N114,2)</f>
        <v>0</v>
      </c>
      <c r="P114" s="170">
        <v>0</v>
      </c>
      <c r="Q114" s="170">
        <f>ROUND(E114*P114,2)</f>
        <v>0</v>
      </c>
      <c r="R114" s="172" t="s">
        <v>413</v>
      </c>
      <c r="S114" s="172" t="s">
        <v>164</v>
      </c>
      <c r="T114" s="173" t="s">
        <v>164</v>
      </c>
      <c r="U114" s="159">
        <v>2.2440000000000002</v>
      </c>
      <c r="V114" s="159">
        <f>ROUND(E114*U114,2)</f>
        <v>12.66</v>
      </c>
      <c r="W114" s="159"/>
      <c r="X114" s="159" t="s">
        <v>234</v>
      </c>
      <c r="Y114" s="149"/>
      <c r="Z114" s="149"/>
      <c r="AA114" s="149"/>
      <c r="AB114" s="149"/>
      <c r="AC114" s="149"/>
      <c r="AD114" s="149"/>
      <c r="AE114" s="149"/>
      <c r="AF114" s="149"/>
      <c r="AG114" s="149" t="s">
        <v>235</v>
      </c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56"/>
      <c r="B115" s="157"/>
      <c r="C115" s="191" t="s">
        <v>1065</v>
      </c>
      <c r="D115" s="188"/>
      <c r="E115" s="189">
        <v>5.64</v>
      </c>
      <c r="F115" s="159"/>
      <c r="G115" s="159"/>
      <c r="H115" s="159"/>
      <c r="I115" s="159"/>
      <c r="J115" s="159"/>
      <c r="K115" s="159"/>
      <c r="L115" s="159"/>
      <c r="M115" s="159"/>
      <c r="N115" s="158"/>
      <c r="O115" s="158"/>
      <c r="P115" s="158"/>
      <c r="Q115" s="158"/>
      <c r="R115" s="159"/>
      <c r="S115" s="159"/>
      <c r="T115" s="159"/>
      <c r="U115" s="159"/>
      <c r="V115" s="159"/>
      <c r="W115" s="159"/>
      <c r="X115" s="159"/>
      <c r="Y115" s="149"/>
      <c r="Z115" s="149"/>
      <c r="AA115" s="149"/>
      <c r="AB115" s="149"/>
      <c r="AC115" s="149"/>
      <c r="AD115" s="149"/>
      <c r="AE115" s="149"/>
      <c r="AF115" s="149"/>
      <c r="AG115" s="149" t="s">
        <v>261</v>
      </c>
      <c r="AH115" s="149">
        <v>0</v>
      </c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1" x14ac:dyDescent="0.2">
      <c r="A116" s="174">
        <v>39</v>
      </c>
      <c r="B116" s="175" t="s">
        <v>645</v>
      </c>
      <c r="C116" s="183" t="s">
        <v>646</v>
      </c>
      <c r="D116" s="176" t="s">
        <v>247</v>
      </c>
      <c r="E116" s="177">
        <v>94</v>
      </c>
      <c r="F116" s="178"/>
      <c r="G116" s="179">
        <f>ROUND(E116*F116,2)</f>
        <v>0</v>
      </c>
      <c r="H116" s="178"/>
      <c r="I116" s="179">
        <f>ROUND(E116*H116,2)</f>
        <v>0</v>
      </c>
      <c r="J116" s="178"/>
      <c r="K116" s="179">
        <f>ROUND(E116*J116,2)</f>
        <v>0</v>
      </c>
      <c r="L116" s="179">
        <v>21</v>
      </c>
      <c r="M116" s="179">
        <f>G116*(1+L116/100)</f>
        <v>0</v>
      </c>
      <c r="N116" s="177">
        <v>7.77E-3</v>
      </c>
      <c r="O116" s="177">
        <f>ROUND(E116*N116,2)</f>
        <v>0.73</v>
      </c>
      <c r="P116" s="177">
        <v>0</v>
      </c>
      <c r="Q116" s="177">
        <f>ROUND(E116*P116,2)</f>
        <v>0</v>
      </c>
      <c r="R116" s="179" t="s">
        <v>413</v>
      </c>
      <c r="S116" s="179" t="s">
        <v>164</v>
      </c>
      <c r="T116" s="180" t="s">
        <v>164</v>
      </c>
      <c r="U116" s="159">
        <v>0.05</v>
      </c>
      <c r="V116" s="159">
        <f>ROUND(E116*U116,2)</f>
        <v>4.7</v>
      </c>
      <c r="W116" s="159"/>
      <c r="X116" s="159" t="s">
        <v>234</v>
      </c>
      <c r="Y116" s="149"/>
      <c r="Z116" s="149"/>
      <c r="AA116" s="149"/>
      <c r="AB116" s="149"/>
      <c r="AC116" s="149"/>
      <c r="AD116" s="149"/>
      <c r="AE116" s="149"/>
      <c r="AF116" s="149"/>
      <c r="AG116" s="149" t="s">
        <v>235</v>
      </c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">
      <c r="A117" s="174">
        <v>40</v>
      </c>
      <c r="B117" s="175" t="s">
        <v>411</v>
      </c>
      <c r="C117" s="183" t="s">
        <v>412</v>
      </c>
      <c r="D117" s="176" t="s">
        <v>232</v>
      </c>
      <c r="E117" s="177">
        <v>94</v>
      </c>
      <c r="F117" s="178"/>
      <c r="G117" s="179">
        <f>ROUND(E117*F117,2)</f>
        <v>0</v>
      </c>
      <c r="H117" s="178"/>
      <c r="I117" s="179">
        <f>ROUND(E117*H117,2)</f>
        <v>0</v>
      </c>
      <c r="J117" s="178"/>
      <c r="K117" s="179">
        <f>ROUND(E117*J117,2)</f>
        <v>0</v>
      </c>
      <c r="L117" s="179">
        <v>21</v>
      </c>
      <c r="M117" s="179">
        <f>G117*(1+L117/100)</f>
        <v>0</v>
      </c>
      <c r="N117" s="177">
        <v>3.0000000000000001E-5</v>
      </c>
      <c r="O117" s="177">
        <f>ROUND(E117*N117,2)</f>
        <v>0</v>
      </c>
      <c r="P117" s="177">
        <v>0</v>
      </c>
      <c r="Q117" s="177">
        <f>ROUND(E117*P117,2)</f>
        <v>0</v>
      </c>
      <c r="R117" s="179" t="s">
        <v>413</v>
      </c>
      <c r="S117" s="179" t="s">
        <v>164</v>
      </c>
      <c r="T117" s="180" t="s">
        <v>164</v>
      </c>
      <c r="U117" s="159">
        <v>4.3999999999999997E-2</v>
      </c>
      <c r="V117" s="159">
        <f>ROUND(E117*U117,2)</f>
        <v>4.1399999999999997</v>
      </c>
      <c r="W117" s="159"/>
      <c r="X117" s="159" t="s">
        <v>234</v>
      </c>
      <c r="Y117" s="149"/>
      <c r="Z117" s="149"/>
      <c r="AA117" s="149"/>
      <c r="AB117" s="149"/>
      <c r="AC117" s="149"/>
      <c r="AD117" s="149"/>
      <c r="AE117" s="149"/>
      <c r="AF117" s="149"/>
      <c r="AG117" s="149" t="s">
        <v>235</v>
      </c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ht="22.5" outlineLevel="1" x14ac:dyDescent="0.2">
      <c r="A118" s="174">
        <v>41</v>
      </c>
      <c r="B118" s="175" t="s">
        <v>414</v>
      </c>
      <c r="C118" s="183" t="s">
        <v>415</v>
      </c>
      <c r="D118" s="176" t="s">
        <v>232</v>
      </c>
      <c r="E118" s="177">
        <v>94</v>
      </c>
      <c r="F118" s="178"/>
      <c r="G118" s="179">
        <f>ROUND(E118*F118,2)</f>
        <v>0</v>
      </c>
      <c r="H118" s="178"/>
      <c r="I118" s="179">
        <f>ROUND(E118*H118,2)</f>
        <v>0</v>
      </c>
      <c r="J118" s="178"/>
      <c r="K118" s="179">
        <f>ROUND(E118*J118,2)</f>
        <v>0</v>
      </c>
      <c r="L118" s="179">
        <v>21</v>
      </c>
      <c r="M118" s="179">
        <f>G118*(1+L118/100)</f>
        <v>0</v>
      </c>
      <c r="N118" s="177">
        <v>2.9999999999999997E-4</v>
      </c>
      <c r="O118" s="177">
        <f>ROUND(E118*N118,2)</f>
        <v>0.03</v>
      </c>
      <c r="P118" s="177">
        <v>0</v>
      </c>
      <c r="Q118" s="177">
        <f>ROUND(E118*P118,2)</f>
        <v>0</v>
      </c>
      <c r="R118" s="179" t="s">
        <v>401</v>
      </c>
      <c r="S118" s="179" t="s">
        <v>164</v>
      </c>
      <c r="T118" s="180" t="s">
        <v>164</v>
      </c>
      <c r="U118" s="159">
        <v>0</v>
      </c>
      <c r="V118" s="159">
        <f>ROUND(E118*U118,2)</f>
        <v>0</v>
      </c>
      <c r="W118" s="159"/>
      <c r="X118" s="159" t="s">
        <v>403</v>
      </c>
      <c r="Y118" s="149"/>
      <c r="Z118" s="149"/>
      <c r="AA118" s="149"/>
      <c r="AB118" s="149"/>
      <c r="AC118" s="149"/>
      <c r="AD118" s="149"/>
      <c r="AE118" s="149"/>
      <c r="AF118" s="149"/>
      <c r="AG118" s="149" t="s">
        <v>404</v>
      </c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x14ac:dyDescent="0.2">
      <c r="A119" s="161" t="s">
        <v>159</v>
      </c>
      <c r="B119" s="162" t="s">
        <v>105</v>
      </c>
      <c r="C119" s="182" t="s">
        <v>106</v>
      </c>
      <c r="D119" s="163"/>
      <c r="E119" s="164"/>
      <c r="F119" s="165"/>
      <c r="G119" s="165">
        <f>SUMIF(AG120:AG128,"&lt;&gt;NOR",G120:G128)</f>
        <v>0</v>
      </c>
      <c r="H119" s="165"/>
      <c r="I119" s="165">
        <f>SUM(I120:I128)</f>
        <v>0</v>
      </c>
      <c r="J119" s="165"/>
      <c r="K119" s="165">
        <f>SUM(K120:K128)</f>
        <v>0</v>
      </c>
      <c r="L119" s="165"/>
      <c r="M119" s="165">
        <f>SUM(M120:M128)</f>
        <v>0</v>
      </c>
      <c r="N119" s="164"/>
      <c r="O119" s="164">
        <f>SUM(O120:O128)</f>
        <v>39.71</v>
      </c>
      <c r="P119" s="164"/>
      <c r="Q119" s="164">
        <f>SUM(Q120:Q128)</f>
        <v>0</v>
      </c>
      <c r="R119" s="165"/>
      <c r="S119" s="165"/>
      <c r="T119" s="166"/>
      <c r="U119" s="160"/>
      <c r="V119" s="160">
        <f>SUM(V120:V128)</f>
        <v>26.68</v>
      </c>
      <c r="W119" s="160"/>
      <c r="X119" s="160"/>
      <c r="AG119" t="s">
        <v>160</v>
      </c>
    </row>
    <row r="120" spans="1:60" outlineLevel="1" x14ac:dyDescent="0.2">
      <c r="A120" s="167">
        <v>42</v>
      </c>
      <c r="B120" s="168" t="s">
        <v>446</v>
      </c>
      <c r="C120" s="184" t="s">
        <v>447</v>
      </c>
      <c r="D120" s="169" t="s">
        <v>276</v>
      </c>
      <c r="E120" s="170">
        <v>9.4</v>
      </c>
      <c r="F120" s="171"/>
      <c r="G120" s="172">
        <f>ROUND(E120*F120,2)</f>
        <v>0</v>
      </c>
      <c r="H120" s="171"/>
      <c r="I120" s="172">
        <f>ROUND(E120*H120,2)</f>
        <v>0</v>
      </c>
      <c r="J120" s="171"/>
      <c r="K120" s="172">
        <f>ROUND(E120*J120,2)</f>
        <v>0</v>
      </c>
      <c r="L120" s="172">
        <v>21</v>
      </c>
      <c r="M120" s="172">
        <f>G120*(1+L120/100)</f>
        <v>0</v>
      </c>
      <c r="N120" s="170">
        <v>1.7034</v>
      </c>
      <c r="O120" s="170">
        <f>ROUND(E120*N120,2)</f>
        <v>16.010000000000002</v>
      </c>
      <c r="P120" s="170">
        <v>0</v>
      </c>
      <c r="Q120" s="170">
        <f>ROUND(E120*P120,2)</f>
        <v>0</v>
      </c>
      <c r="R120" s="172" t="s">
        <v>408</v>
      </c>
      <c r="S120" s="172" t="s">
        <v>164</v>
      </c>
      <c r="T120" s="173" t="s">
        <v>164</v>
      </c>
      <c r="U120" s="159">
        <v>1.3</v>
      </c>
      <c r="V120" s="159">
        <f>ROUND(E120*U120,2)</f>
        <v>12.22</v>
      </c>
      <c r="W120" s="159"/>
      <c r="X120" s="159" t="s">
        <v>234</v>
      </c>
      <c r="Y120" s="149"/>
      <c r="Z120" s="149"/>
      <c r="AA120" s="149"/>
      <c r="AB120" s="149"/>
      <c r="AC120" s="149"/>
      <c r="AD120" s="149"/>
      <c r="AE120" s="149"/>
      <c r="AF120" s="149"/>
      <c r="AG120" s="149" t="s">
        <v>235</v>
      </c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">
      <c r="A121" s="156"/>
      <c r="B121" s="157"/>
      <c r="C121" s="254" t="s">
        <v>448</v>
      </c>
      <c r="D121" s="255"/>
      <c r="E121" s="255"/>
      <c r="F121" s="255"/>
      <c r="G121" s="255"/>
      <c r="H121" s="159"/>
      <c r="I121" s="159"/>
      <c r="J121" s="159"/>
      <c r="K121" s="159"/>
      <c r="L121" s="159"/>
      <c r="M121" s="159"/>
      <c r="N121" s="158"/>
      <c r="O121" s="158"/>
      <c r="P121" s="158"/>
      <c r="Q121" s="158"/>
      <c r="R121" s="159"/>
      <c r="S121" s="159"/>
      <c r="T121" s="159"/>
      <c r="U121" s="159"/>
      <c r="V121" s="159"/>
      <c r="W121" s="159"/>
      <c r="X121" s="159"/>
      <c r="Y121" s="149"/>
      <c r="Z121" s="149"/>
      <c r="AA121" s="149"/>
      <c r="AB121" s="149"/>
      <c r="AC121" s="149"/>
      <c r="AD121" s="149"/>
      <c r="AE121" s="149"/>
      <c r="AF121" s="149"/>
      <c r="AG121" s="149" t="s">
        <v>237</v>
      </c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outlineLevel="1" x14ac:dyDescent="0.2">
      <c r="A122" s="156"/>
      <c r="B122" s="157"/>
      <c r="C122" s="191" t="s">
        <v>1066</v>
      </c>
      <c r="D122" s="188"/>
      <c r="E122" s="189">
        <v>9.4</v>
      </c>
      <c r="F122" s="159"/>
      <c r="G122" s="159"/>
      <c r="H122" s="159"/>
      <c r="I122" s="159"/>
      <c r="J122" s="159"/>
      <c r="K122" s="159"/>
      <c r="L122" s="159"/>
      <c r="M122" s="159"/>
      <c r="N122" s="158"/>
      <c r="O122" s="158"/>
      <c r="P122" s="158"/>
      <c r="Q122" s="158"/>
      <c r="R122" s="159"/>
      <c r="S122" s="159"/>
      <c r="T122" s="159"/>
      <c r="U122" s="159"/>
      <c r="V122" s="159"/>
      <c r="W122" s="159"/>
      <c r="X122" s="159"/>
      <c r="Y122" s="149"/>
      <c r="Z122" s="149"/>
      <c r="AA122" s="149"/>
      <c r="AB122" s="149"/>
      <c r="AC122" s="149"/>
      <c r="AD122" s="149"/>
      <c r="AE122" s="149"/>
      <c r="AF122" s="149"/>
      <c r="AG122" s="149" t="s">
        <v>261</v>
      </c>
      <c r="AH122" s="149">
        <v>0</v>
      </c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ht="22.5" outlineLevel="1" x14ac:dyDescent="0.2">
      <c r="A123" s="174">
        <v>43</v>
      </c>
      <c r="B123" s="175" t="s">
        <v>454</v>
      </c>
      <c r="C123" s="183" t="s">
        <v>455</v>
      </c>
      <c r="D123" s="176" t="s">
        <v>324</v>
      </c>
      <c r="E123" s="177">
        <v>3</v>
      </c>
      <c r="F123" s="178"/>
      <c r="G123" s="179">
        <f>ROUND(E123*F123,2)</f>
        <v>0</v>
      </c>
      <c r="H123" s="178"/>
      <c r="I123" s="179">
        <f>ROUND(E123*H123,2)</f>
        <v>0</v>
      </c>
      <c r="J123" s="178"/>
      <c r="K123" s="179">
        <f>ROUND(E123*J123,2)</f>
        <v>0</v>
      </c>
      <c r="L123" s="179">
        <v>21</v>
      </c>
      <c r="M123" s="179">
        <f>G123*(1+L123/100)</f>
        <v>0</v>
      </c>
      <c r="N123" s="177">
        <v>6.6E-3</v>
      </c>
      <c r="O123" s="177">
        <f>ROUND(E123*N123,2)</f>
        <v>0.02</v>
      </c>
      <c r="P123" s="177">
        <v>0</v>
      </c>
      <c r="Q123" s="177">
        <f>ROUND(E123*P123,2)</f>
        <v>0</v>
      </c>
      <c r="R123" s="179" t="s">
        <v>408</v>
      </c>
      <c r="S123" s="179" t="s">
        <v>164</v>
      </c>
      <c r="T123" s="180" t="s">
        <v>164</v>
      </c>
      <c r="U123" s="159">
        <v>0.28000000000000003</v>
      </c>
      <c r="V123" s="159">
        <f>ROUND(E123*U123,2)</f>
        <v>0.84</v>
      </c>
      <c r="W123" s="159"/>
      <c r="X123" s="159" t="s">
        <v>234</v>
      </c>
      <c r="Y123" s="149"/>
      <c r="Z123" s="149"/>
      <c r="AA123" s="149"/>
      <c r="AB123" s="149"/>
      <c r="AC123" s="149"/>
      <c r="AD123" s="149"/>
      <c r="AE123" s="149"/>
      <c r="AF123" s="149"/>
      <c r="AG123" s="149" t="s">
        <v>235</v>
      </c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ht="33.75" outlineLevel="1" x14ac:dyDescent="0.2">
      <c r="A124" s="167">
        <v>44</v>
      </c>
      <c r="B124" s="168" t="s">
        <v>456</v>
      </c>
      <c r="C124" s="184" t="s">
        <v>1067</v>
      </c>
      <c r="D124" s="169" t="s">
        <v>276</v>
      </c>
      <c r="E124" s="170">
        <v>9.4</v>
      </c>
      <c r="F124" s="171"/>
      <c r="G124" s="172">
        <f>ROUND(E124*F124,2)</f>
        <v>0</v>
      </c>
      <c r="H124" s="171"/>
      <c r="I124" s="172">
        <f>ROUND(E124*H124,2)</f>
        <v>0</v>
      </c>
      <c r="J124" s="171"/>
      <c r="K124" s="172">
        <f>ROUND(E124*J124,2)</f>
        <v>0</v>
      </c>
      <c r="L124" s="172">
        <v>21</v>
      </c>
      <c r="M124" s="172">
        <f>G124*(1+L124/100)</f>
        <v>0</v>
      </c>
      <c r="N124" s="170">
        <v>2.5</v>
      </c>
      <c r="O124" s="170">
        <f>ROUND(E124*N124,2)</f>
        <v>23.5</v>
      </c>
      <c r="P124" s="170">
        <v>0</v>
      </c>
      <c r="Q124" s="170">
        <f>ROUND(E124*P124,2)</f>
        <v>0</v>
      </c>
      <c r="R124" s="172" t="s">
        <v>408</v>
      </c>
      <c r="S124" s="172" t="s">
        <v>164</v>
      </c>
      <c r="T124" s="173" t="s">
        <v>164</v>
      </c>
      <c r="U124" s="159">
        <v>1.4490000000000001</v>
      </c>
      <c r="V124" s="159">
        <f>ROUND(E124*U124,2)</f>
        <v>13.62</v>
      </c>
      <c r="W124" s="159"/>
      <c r="X124" s="159" t="s">
        <v>234</v>
      </c>
      <c r="Y124" s="149"/>
      <c r="Z124" s="149"/>
      <c r="AA124" s="149"/>
      <c r="AB124" s="149"/>
      <c r="AC124" s="149"/>
      <c r="AD124" s="149"/>
      <c r="AE124" s="149"/>
      <c r="AF124" s="149"/>
      <c r="AG124" s="149" t="s">
        <v>235</v>
      </c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outlineLevel="1" x14ac:dyDescent="0.2">
      <c r="A125" s="156"/>
      <c r="B125" s="157"/>
      <c r="C125" s="254" t="s">
        <v>458</v>
      </c>
      <c r="D125" s="255"/>
      <c r="E125" s="255"/>
      <c r="F125" s="255"/>
      <c r="G125" s="255"/>
      <c r="H125" s="159"/>
      <c r="I125" s="159"/>
      <c r="J125" s="159"/>
      <c r="K125" s="159"/>
      <c r="L125" s="159"/>
      <c r="M125" s="159"/>
      <c r="N125" s="158"/>
      <c r="O125" s="158"/>
      <c r="P125" s="158"/>
      <c r="Q125" s="158"/>
      <c r="R125" s="159"/>
      <c r="S125" s="159"/>
      <c r="T125" s="159"/>
      <c r="U125" s="159"/>
      <c r="V125" s="159"/>
      <c r="W125" s="159"/>
      <c r="X125" s="159"/>
      <c r="Y125" s="149"/>
      <c r="Z125" s="149"/>
      <c r="AA125" s="149"/>
      <c r="AB125" s="149"/>
      <c r="AC125" s="149"/>
      <c r="AD125" s="149"/>
      <c r="AE125" s="149"/>
      <c r="AF125" s="149"/>
      <c r="AG125" s="149" t="s">
        <v>237</v>
      </c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outlineLevel="1" x14ac:dyDescent="0.2">
      <c r="A126" s="156"/>
      <c r="B126" s="157"/>
      <c r="C126" s="191" t="s">
        <v>1066</v>
      </c>
      <c r="D126" s="188"/>
      <c r="E126" s="189">
        <v>9.4</v>
      </c>
      <c r="F126" s="159"/>
      <c r="G126" s="159"/>
      <c r="H126" s="159"/>
      <c r="I126" s="159"/>
      <c r="J126" s="159"/>
      <c r="K126" s="159"/>
      <c r="L126" s="159"/>
      <c r="M126" s="159"/>
      <c r="N126" s="158"/>
      <c r="O126" s="158"/>
      <c r="P126" s="158"/>
      <c r="Q126" s="158"/>
      <c r="R126" s="159"/>
      <c r="S126" s="159"/>
      <c r="T126" s="159"/>
      <c r="U126" s="159"/>
      <c r="V126" s="159"/>
      <c r="W126" s="159"/>
      <c r="X126" s="159"/>
      <c r="Y126" s="149"/>
      <c r="Z126" s="149"/>
      <c r="AA126" s="149"/>
      <c r="AB126" s="149"/>
      <c r="AC126" s="149"/>
      <c r="AD126" s="149"/>
      <c r="AE126" s="149"/>
      <c r="AF126" s="149"/>
      <c r="AG126" s="149" t="s">
        <v>261</v>
      </c>
      <c r="AH126" s="149">
        <v>0</v>
      </c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outlineLevel="1" x14ac:dyDescent="0.2">
      <c r="A127" s="174">
        <v>45</v>
      </c>
      <c r="B127" s="175" t="s">
        <v>468</v>
      </c>
      <c r="C127" s="183" t="s">
        <v>469</v>
      </c>
      <c r="D127" s="176" t="s">
        <v>324</v>
      </c>
      <c r="E127" s="177">
        <v>1.01</v>
      </c>
      <c r="F127" s="178"/>
      <c r="G127" s="179">
        <f>ROUND(E127*F127,2)</f>
        <v>0</v>
      </c>
      <c r="H127" s="178"/>
      <c r="I127" s="179">
        <f>ROUND(E127*H127,2)</f>
        <v>0</v>
      </c>
      <c r="J127" s="178"/>
      <c r="K127" s="179">
        <f>ROUND(E127*J127,2)</f>
        <v>0</v>
      </c>
      <c r="L127" s="179">
        <v>21</v>
      </c>
      <c r="M127" s="179">
        <f>G127*(1+L127/100)</f>
        <v>0</v>
      </c>
      <c r="N127" s="177">
        <v>3.9E-2</v>
      </c>
      <c r="O127" s="177">
        <f>ROUND(E127*N127,2)</f>
        <v>0.04</v>
      </c>
      <c r="P127" s="177">
        <v>0</v>
      </c>
      <c r="Q127" s="177">
        <f>ROUND(E127*P127,2)</f>
        <v>0</v>
      </c>
      <c r="R127" s="179" t="s">
        <v>401</v>
      </c>
      <c r="S127" s="179" t="s">
        <v>164</v>
      </c>
      <c r="T127" s="180" t="s">
        <v>164</v>
      </c>
      <c r="U127" s="159">
        <v>0</v>
      </c>
      <c r="V127" s="159">
        <f>ROUND(E127*U127,2)</f>
        <v>0</v>
      </c>
      <c r="W127" s="159"/>
      <c r="X127" s="159" t="s">
        <v>403</v>
      </c>
      <c r="Y127" s="149"/>
      <c r="Z127" s="149"/>
      <c r="AA127" s="149"/>
      <c r="AB127" s="149"/>
      <c r="AC127" s="149"/>
      <c r="AD127" s="149"/>
      <c r="AE127" s="149"/>
      <c r="AF127" s="149"/>
      <c r="AG127" s="149" t="s">
        <v>404</v>
      </c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outlineLevel="1" x14ac:dyDescent="0.2">
      <c r="A128" s="174">
        <v>46</v>
      </c>
      <c r="B128" s="175" t="s">
        <v>470</v>
      </c>
      <c r="C128" s="183" t="s">
        <v>471</v>
      </c>
      <c r="D128" s="176" t="s">
        <v>324</v>
      </c>
      <c r="E128" s="177">
        <v>2.02</v>
      </c>
      <c r="F128" s="178"/>
      <c r="G128" s="179">
        <f>ROUND(E128*F128,2)</f>
        <v>0</v>
      </c>
      <c r="H128" s="178"/>
      <c r="I128" s="179">
        <f>ROUND(E128*H128,2)</f>
        <v>0</v>
      </c>
      <c r="J128" s="178"/>
      <c r="K128" s="179">
        <f>ROUND(E128*J128,2)</f>
        <v>0</v>
      </c>
      <c r="L128" s="179">
        <v>21</v>
      </c>
      <c r="M128" s="179">
        <f>G128*(1+L128/100)</f>
        <v>0</v>
      </c>
      <c r="N128" s="177">
        <v>6.8000000000000005E-2</v>
      </c>
      <c r="O128" s="177">
        <f>ROUND(E128*N128,2)</f>
        <v>0.14000000000000001</v>
      </c>
      <c r="P128" s="177">
        <v>0</v>
      </c>
      <c r="Q128" s="177">
        <f>ROUND(E128*P128,2)</f>
        <v>0</v>
      </c>
      <c r="R128" s="179" t="s">
        <v>401</v>
      </c>
      <c r="S128" s="179" t="s">
        <v>164</v>
      </c>
      <c r="T128" s="180" t="s">
        <v>164</v>
      </c>
      <c r="U128" s="159">
        <v>0</v>
      </c>
      <c r="V128" s="159">
        <f>ROUND(E128*U128,2)</f>
        <v>0</v>
      </c>
      <c r="W128" s="159"/>
      <c r="X128" s="159" t="s">
        <v>403</v>
      </c>
      <c r="Y128" s="149"/>
      <c r="Z128" s="149"/>
      <c r="AA128" s="149"/>
      <c r="AB128" s="149"/>
      <c r="AC128" s="149"/>
      <c r="AD128" s="149"/>
      <c r="AE128" s="149"/>
      <c r="AF128" s="149"/>
      <c r="AG128" s="149" t="s">
        <v>404</v>
      </c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x14ac:dyDescent="0.2">
      <c r="A129" s="161" t="s">
        <v>159</v>
      </c>
      <c r="B129" s="162" t="s">
        <v>107</v>
      </c>
      <c r="C129" s="182" t="s">
        <v>108</v>
      </c>
      <c r="D129" s="163"/>
      <c r="E129" s="164"/>
      <c r="F129" s="165"/>
      <c r="G129" s="165">
        <f>SUMIF(AG130:AG133,"&lt;&gt;NOR",G130:G133)</f>
        <v>0</v>
      </c>
      <c r="H129" s="165"/>
      <c r="I129" s="165">
        <f>SUM(I130:I133)</f>
        <v>0</v>
      </c>
      <c r="J129" s="165"/>
      <c r="K129" s="165">
        <f>SUM(K130:K133)</f>
        <v>0</v>
      </c>
      <c r="L129" s="165"/>
      <c r="M129" s="165">
        <f>SUM(M130:M133)</f>
        <v>0</v>
      </c>
      <c r="N129" s="164"/>
      <c r="O129" s="164">
        <f>SUM(O130:O133)</f>
        <v>53.89</v>
      </c>
      <c r="P129" s="164"/>
      <c r="Q129" s="164">
        <f>SUM(Q130:Q133)</f>
        <v>0</v>
      </c>
      <c r="R129" s="165"/>
      <c r="S129" s="165"/>
      <c r="T129" s="166"/>
      <c r="U129" s="160"/>
      <c r="V129" s="160">
        <f>SUM(V130:V133)</f>
        <v>18.36</v>
      </c>
      <c r="W129" s="160"/>
      <c r="X129" s="160"/>
      <c r="AG129" t="s">
        <v>160</v>
      </c>
    </row>
    <row r="130" spans="1:60" ht="22.5" outlineLevel="1" x14ac:dyDescent="0.2">
      <c r="A130" s="167">
        <v>47</v>
      </c>
      <c r="B130" s="168" t="s">
        <v>652</v>
      </c>
      <c r="C130" s="184" t="s">
        <v>653</v>
      </c>
      <c r="D130" s="169" t="s">
        <v>232</v>
      </c>
      <c r="E130" s="170">
        <v>124</v>
      </c>
      <c r="F130" s="171"/>
      <c r="G130" s="172">
        <f>ROUND(E130*F130,2)</f>
        <v>0</v>
      </c>
      <c r="H130" s="171"/>
      <c r="I130" s="172">
        <f>ROUND(E130*H130,2)</f>
        <v>0</v>
      </c>
      <c r="J130" s="171"/>
      <c r="K130" s="172">
        <f>ROUND(E130*J130,2)</f>
        <v>0</v>
      </c>
      <c r="L130" s="172">
        <v>21</v>
      </c>
      <c r="M130" s="172">
        <f>G130*(1+L130/100)</f>
        <v>0</v>
      </c>
      <c r="N130" s="170">
        <v>0.18462999999999999</v>
      </c>
      <c r="O130" s="170">
        <f>ROUND(E130*N130,2)</f>
        <v>22.89</v>
      </c>
      <c r="P130" s="170">
        <v>0</v>
      </c>
      <c r="Q130" s="170">
        <f>ROUND(E130*P130,2)</f>
        <v>0</v>
      </c>
      <c r="R130" s="172" t="s">
        <v>233</v>
      </c>
      <c r="S130" s="172" t="s">
        <v>164</v>
      </c>
      <c r="T130" s="173" t="s">
        <v>164</v>
      </c>
      <c r="U130" s="159">
        <v>6.4000000000000001E-2</v>
      </c>
      <c r="V130" s="159">
        <f>ROUND(E130*U130,2)</f>
        <v>7.94</v>
      </c>
      <c r="W130" s="159"/>
      <c r="X130" s="159" t="s">
        <v>234</v>
      </c>
      <c r="Y130" s="149"/>
      <c r="Z130" s="149"/>
      <c r="AA130" s="149"/>
      <c r="AB130" s="149"/>
      <c r="AC130" s="149"/>
      <c r="AD130" s="149"/>
      <c r="AE130" s="149"/>
      <c r="AF130" s="149"/>
      <c r="AG130" s="149" t="s">
        <v>235</v>
      </c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outlineLevel="1" x14ac:dyDescent="0.2">
      <c r="A131" s="156"/>
      <c r="B131" s="157"/>
      <c r="C131" s="254" t="s">
        <v>476</v>
      </c>
      <c r="D131" s="255"/>
      <c r="E131" s="255"/>
      <c r="F131" s="255"/>
      <c r="G131" s="255"/>
      <c r="H131" s="159"/>
      <c r="I131" s="159"/>
      <c r="J131" s="159"/>
      <c r="K131" s="159"/>
      <c r="L131" s="159"/>
      <c r="M131" s="159"/>
      <c r="N131" s="158"/>
      <c r="O131" s="158"/>
      <c r="P131" s="158"/>
      <c r="Q131" s="158"/>
      <c r="R131" s="159"/>
      <c r="S131" s="159"/>
      <c r="T131" s="159"/>
      <c r="U131" s="159"/>
      <c r="V131" s="159"/>
      <c r="W131" s="159"/>
      <c r="X131" s="159"/>
      <c r="Y131" s="149"/>
      <c r="Z131" s="149"/>
      <c r="AA131" s="149"/>
      <c r="AB131" s="149"/>
      <c r="AC131" s="149"/>
      <c r="AD131" s="149"/>
      <c r="AE131" s="149"/>
      <c r="AF131" s="149"/>
      <c r="AG131" s="149" t="s">
        <v>237</v>
      </c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1" x14ac:dyDescent="0.2">
      <c r="A132" s="167">
        <v>48</v>
      </c>
      <c r="B132" s="168" t="s">
        <v>474</v>
      </c>
      <c r="C132" s="184" t="s">
        <v>475</v>
      </c>
      <c r="D132" s="169" t="s">
        <v>232</v>
      </c>
      <c r="E132" s="170">
        <v>124</v>
      </c>
      <c r="F132" s="171"/>
      <c r="G132" s="172">
        <f>ROUND(E132*F132,2)</f>
        <v>0</v>
      </c>
      <c r="H132" s="171"/>
      <c r="I132" s="172">
        <f>ROUND(E132*H132,2)</f>
        <v>0</v>
      </c>
      <c r="J132" s="171"/>
      <c r="K132" s="172">
        <f>ROUND(E132*J132,2)</f>
        <v>0</v>
      </c>
      <c r="L132" s="172">
        <v>21</v>
      </c>
      <c r="M132" s="172">
        <f>G132*(1+L132/100)</f>
        <v>0</v>
      </c>
      <c r="N132" s="170">
        <v>0.25</v>
      </c>
      <c r="O132" s="170">
        <f>ROUND(E132*N132,2)</f>
        <v>31</v>
      </c>
      <c r="P132" s="170">
        <v>0</v>
      </c>
      <c r="Q132" s="170">
        <f>ROUND(E132*P132,2)</f>
        <v>0</v>
      </c>
      <c r="R132" s="172" t="s">
        <v>233</v>
      </c>
      <c r="S132" s="172" t="s">
        <v>164</v>
      </c>
      <c r="T132" s="173" t="s">
        <v>164</v>
      </c>
      <c r="U132" s="159">
        <v>8.4000000000000005E-2</v>
      </c>
      <c r="V132" s="159">
        <f>ROUND(E132*U132,2)</f>
        <v>10.42</v>
      </c>
      <c r="W132" s="159"/>
      <c r="X132" s="159" t="s">
        <v>234</v>
      </c>
      <c r="Y132" s="149"/>
      <c r="Z132" s="149"/>
      <c r="AA132" s="149"/>
      <c r="AB132" s="149"/>
      <c r="AC132" s="149"/>
      <c r="AD132" s="149"/>
      <c r="AE132" s="149"/>
      <c r="AF132" s="149"/>
      <c r="AG132" s="149" t="s">
        <v>235</v>
      </c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1" x14ac:dyDescent="0.2">
      <c r="A133" s="156"/>
      <c r="B133" s="157"/>
      <c r="C133" s="254" t="s">
        <v>476</v>
      </c>
      <c r="D133" s="255"/>
      <c r="E133" s="255"/>
      <c r="F133" s="255"/>
      <c r="G133" s="255"/>
      <c r="H133" s="159"/>
      <c r="I133" s="159"/>
      <c r="J133" s="159"/>
      <c r="K133" s="159"/>
      <c r="L133" s="159"/>
      <c r="M133" s="159"/>
      <c r="N133" s="158"/>
      <c r="O133" s="158"/>
      <c r="P133" s="158"/>
      <c r="Q133" s="158"/>
      <c r="R133" s="159"/>
      <c r="S133" s="159"/>
      <c r="T133" s="159"/>
      <c r="U133" s="159"/>
      <c r="V133" s="159"/>
      <c r="W133" s="159"/>
      <c r="X133" s="159"/>
      <c r="Y133" s="149"/>
      <c r="Z133" s="149"/>
      <c r="AA133" s="149"/>
      <c r="AB133" s="149"/>
      <c r="AC133" s="149"/>
      <c r="AD133" s="149"/>
      <c r="AE133" s="149"/>
      <c r="AF133" s="149"/>
      <c r="AG133" s="149" t="s">
        <v>237</v>
      </c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x14ac:dyDescent="0.2">
      <c r="A134" s="161" t="s">
        <v>159</v>
      </c>
      <c r="B134" s="162" t="s">
        <v>111</v>
      </c>
      <c r="C134" s="182" t="s">
        <v>112</v>
      </c>
      <c r="D134" s="163"/>
      <c r="E134" s="164"/>
      <c r="F134" s="165"/>
      <c r="G134" s="165">
        <f>SUMIF(AG135:AG174,"&lt;&gt;NOR",G135:G174)</f>
        <v>0</v>
      </c>
      <c r="H134" s="165"/>
      <c r="I134" s="165">
        <f>SUM(I135:I174)</f>
        <v>0</v>
      </c>
      <c r="J134" s="165"/>
      <c r="K134" s="165">
        <f>SUM(K135:K174)</f>
        <v>0</v>
      </c>
      <c r="L134" s="165"/>
      <c r="M134" s="165">
        <f>SUM(M135:M174)</f>
        <v>0</v>
      </c>
      <c r="N134" s="164"/>
      <c r="O134" s="164">
        <f>SUM(O135:O174)</f>
        <v>155.90999999999997</v>
      </c>
      <c r="P134" s="164"/>
      <c r="Q134" s="164">
        <f>SUM(Q135:Q174)</f>
        <v>0</v>
      </c>
      <c r="R134" s="165"/>
      <c r="S134" s="165"/>
      <c r="T134" s="166"/>
      <c r="U134" s="160"/>
      <c r="V134" s="160">
        <f>SUM(V135:V174)</f>
        <v>297.09999999999997</v>
      </c>
      <c r="W134" s="160"/>
      <c r="X134" s="160"/>
      <c r="AG134" t="s">
        <v>160</v>
      </c>
    </row>
    <row r="135" spans="1:60" ht="22.5" outlineLevel="1" x14ac:dyDescent="0.2">
      <c r="A135" s="167">
        <v>49</v>
      </c>
      <c r="B135" s="168" t="s">
        <v>735</v>
      </c>
      <c r="C135" s="184" t="s">
        <v>736</v>
      </c>
      <c r="D135" s="169" t="s">
        <v>247</v>
      </c>
      <c r="E135" s="170">
        <v>94</v>
      </c>
      <c r="F135" s="171"/>
      <c r="G135" s="172">
        <f>ROUND(E135*F135,2)</f>
        <v>0</v>
      </c>
      <c r="H135" s="171"/>
      <c r="I135" s="172">
        <f>ROUND(E135*H135,2)</f>
        <v>0</v>
      </c>
      <c r="J135" s="171"/>
      <c r="K135" s="172">
        <f>ROUND(E135*J135,2)</f>
        <v>0</v>
      </c>
      <c r="L135" s="172">
        <v>21</v>
      </c>
      <c r="M135" s="172">
        <f>G135*(1+L135/100)</f>
        <v>0</v>
      </c>
      <c r="N135" s="170">
        <v>6.0000000000000002E-5</v>
      </c>
      <c r="O135" s="170">
        <f>ROUND(E135*N135,2)</f>
        <v>0.01</v>
      </c>
      <c r="P135" s="170">
        <v>0</v>
      </c>
      <c r="Q135" s="170">
        <f>ROUND(E135*P135,2)</f>
        <v>0</v>
      </c>
      <c r="R135" s="172" t="s">
        <v>408</v>
      </c>
      <c r="S135" s="172" t="s">
        <v>164</v>
      </c>
      <c r="T135" s="173" t="s">
        <v>164</v>
      </c>
      <c r="U135" s="159">
        <v>1.032</v>
      </c>
      <c r="V135" s="159">
        <f>ROUND(E135*U135,2)</f>
        <v>97.01</v>
      </c>
      <c r="W135" s="159"/>
      <c r="X135" s="159" t="s">
        <v>234</v>
      </c>
      <c r="Y135" s="149"/>
      <c r="Z135" s="149"/>
      <c r="AA135" s="149"/>
      <c r="AB135" s="149"/>
      <c r="AC135" s="149"/>
      <c r="AD135" s="149"/>
      <c r="AE135" s="149"/>
      <c r="AF135" s="149"/>
      <c r="AG135" s="149" t="s">
        <v>235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outlineLevel="1" x14ac:dyDescent="0.2">
      <c r="A136" s="156"/>
      <c r="B136" s="157"/>
      <c r="C136" s="254" t="s">
        <v>656</v>
      </c>
      <c r="D136" s="255"/>
      <c r="E136" s="255"/>
      <c r="F136" s="255"/>
      <c r="G136" s="255"/>
      <c r="H136" s="159"/>
      <c r="I136" s="159"/>
      <c r="J136" s="159"/>
      <c r="K136" s="159"/>
      <c r="L136" s="159"/>
      <c r="M136" s="159"/>
      <c r="N136" s="158"/>
      <c r="O136" s="158"/>
      <c r="P136" s="158"/>
      <c r="Q136" s="158"/>
      <c r="R136" s="159"/>
      <c r="S136" s="159"/>
      <c r="T136" s="159"/>
      <c r="U136" s="159"/>
      <c r="V136" s="159"/>
      <c r="W136" s="159"/>
      <c r="X136" s="159"/>
      <c r="Y136" s="149"/>
      <c r="Z136" s="149"/>
      <c r="AA136" s="149"/>
      <c r="AB136" s="149"/>
      <c r="AC136" s="149"/>
      <c r="AD136" s="149"/>
      <c r="AE136" s="149"/>
      <c r="AF136" s="149"/>
      <c r="AG136" s="149" t="s">
        <v>237</v>
      </c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outlineLevel="1" x14ac:dyDescent="0.2">
      <c r="A137" s="167">
        <v>50</v>
      </c>
      <c r="B137" s="168" t="s">
        <v>1068</v>
      </c>
      <c r="C137" s="184" t="s">
        <v>1069</v>
      </c>
      <c r="D137" s="169" t="s">
        <v>324</v>
      </c>
      <c r="E137" s="170">
        <v>3</v>
      </c>
      <c r="F137" s="171"/>
      <c r="G137" s="172">
        <f>ROUND(E137*F137,2)</f>
        <v>0</v>
      </c>
      <c r="H137" s="171"/>
      <c r="I137" s="172">
        <f>ROUND(E137*H137,2)</f>
        <v>0</v>
      </c>
      <c r="J137" s="171"/>
      <c r="K137" s="172">
        <f>ROUND(E137*J137,2)</f>
        <v>0</v>
      </c>
      <c r="L137" s="172">
        <v>21</v>
      </c>
      <c r="M137" s="172">
        <f>G137*(1+L137/100)</f>
        <v>0</v>
      </c>
      <c r="N137" s="170">
        <v>8.0000000000000007E-5</v>
      </c>
      <c r="O137" s="170">
        <f>ROUND(E137*N137,2)</f>
        <v>0</v>
      </c>
      <c r="P137" s="170">
        <v>0</v>
      </c>
      <c r="Q137" s="170">
        <f>ROUND(E137*P137,2)</f>
        <v>0</v>
      </c>
      <c r="R137" s="172" t="s">
        <v>408</v>
      </c>
      <c r="S137" s="172" t="s">
        <v>164</v>
      </c>
      <c r="T137" s="173" t="s">
        <v>164</v>
      </c>
      <c r="U137" s="159">
        <v>0.88600000000000001</v>
      </c>
      <c r="V137" s="159">
        <f>ROUND(E137*U137,2)</f>
        <v>2.66</v>
      </c>
      <c r="W137" s="159"/>
      <c r="X137" s="159" t="s">
        <v>234</v>
      </c>
      <c r="Y137" s="149"/>
      <c r="Z137" s="149"/>
      <c r="AA137" s="149"/>
      <c r="AB137" s="149"/>
      <c r="AC137" s="149"/>
      <c r="AD137" s="149"/>
      <c r="AE137" s="149"/>
      <c r="AF137" s="149"/>
      <c r="AG137" s="149" t="s">
        <v>235</v>
      </c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outlineLevel="1" x14ac:dyDescent="0.2">
      <c r="A138" s="156"/>
      <c r="B138" s="157"/>
      <c r="C138" s="254" t="s">
        <v>739</v>
      </c>
      <c r="D138" s="255"/>
      <c r="E138" s="255"/>
      <c r="F138" s="255"/>
      <c r="G138" s="255"/>
      <c r="H138" s="159"/>
      <c r="I138" s="159"/>
      <c r="J138" s="159"/>
      <c r="K138" s="159"/>
      <c r="L138" s="159"/>
      <c r="M138" s="159"/>
      <c r="N138" s="158"/>
      <c r="O138" s="158"/>
      <c r="P138" s="158"/>
      <c r="Q138" s="158"/>
      <c r="R138" s="159"/>
      <c r="S138" s="159"/>
      <c r="T138" s="159"/>
      <c r="U138" s="159"/>
      <c r="V138" s="159"/>
      <c r="W138" s="159"/>
      <c r="X138" s="159"/>
      <c r="Y138" s="149"/>
      <c r="Z138" s="149"/>
      <c r="AA138" s="149"/>
      <c r="AB138" s="149"/>
      <c r="AC138" s="149"/>
      <c r="AD138" s="149"/>
      <c r="AE138" s="149"/>
      <c r="AF138" s="149"/>
      <c r="AG138" s="149" t="s">
        <v>237</v>
      </c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ht="22.5" outlineLevel="1" x14ac:dyDescent="0.2">
      <c r="A139" s="167">
        <v>51</v>
      </c>
      <c r="B139" s="168" t="s">
        <v>737</v>
      </c>
      <c r="C139" s="184" t="s">
        <v>738</v>
      </c>
      <c r="D139" s="169" t="s">
        <v>324</v>
      </c>
      <c r="E139" s="170">
        <v>7</v>
      </c>
      <c r="F139" s="171"/>
      <c r="G139" s="172">
        <f>ROUND(E139*F139,2)</f>
        <v>0</v>
      </c>
      <c r="H139" s="171"/>
      <c r="I139" s="172">
        <f>ROUND(E139*H139,2)</f>
        <v>0</v>
      </c>
      <c r="J139" s="171"/>
      <c r="K139" s="172">
        <f>ROUND(E139*J139,2)</f>
        <v>0</v>
      </c>
      <c r="L139" s="172">
        <v>21</v>
      </c>
      <c r="M139" s="172">
        <f>G139*(1+L139/100)</f>
        <v>0</v>
      </c>
      <c r="N139" s="170">
        <v>0.14726</v>
      </c>
      <c r="O139" s="170">
        <f>ROUND(E139*N139,2)</f>
        <v>1.03</v>
      </c>
      <c r="P139" s="170">
        <v>0</v>
      </c>
      <c r="Q139" s="170">
        <f>ROUND(E139*P139,2)</f>
        <v>0</v>
      </c>
      <c r="R139" s="172" t="s">
        <v>408</v>
      </c>
      <c r="S139" s="172" t="s">
        <v>164</v>
      </c>
      <c r="T139" s="173" t="s">
        <v>164</v>
      </c>
      <c r="U139" s="159">
        <v>0.89</v>
      </c>
      <c r="V139" s="159">
        <f>ROUND(E139*U139,2)</f>
        <v>6.23</v>
      </c>
      <c r="W139" s="159"/>
      <c r="X139" s="159" t="s">
        <v>234</v>
      </c>
      <c r="Y139" s="149"/>
      <c r="Z139" s="149"/>
      <c r="AA139" s="149"/>
      <c r="AB139" s="149"/>
      <c r="AC139" s="149"/>
      <c r="AD139" s="149"/>
      <c r="AE139" s="149"/>
      <c r="AF139" s="149"/>
      <c r="AG139" s="149" t="s">
        <v>235</v>
      </c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outlineLevel="1" x14ac:dyDescent="0.2">
      <c r="A140" s="156"/>
      <c r="B140" s="157"/>
      <c r="C140" s="254" t="s">
        <v>739</v>
      </c>
      <c r="D140" s="255"/>
      <c r="E140" s="255"/>
      <c r="F140" s="255"/>
      <c r="G140" s="255"/>
      <c r="H140" s="159"/>
      <c r="I140" s="159"/>
      <c r="J140" s="159"/>
      <c r="K140" s="159"/>
      <c r="L140" s="159"/>
      <c r="M140" s="159"/>
      <c r="N140" s="158"/>
      <c r="O140" s="158"/>
      <c r="P140" s="158"/>
      <c r="Q140" s="158"/>
      <c r="R140" s="159"/>
      <c r="S140" s="159"/>
      <c r="T140" s="159"/>
      <c r="U140" s="159"/>
      <c r="V140" s="159"/>
      <c r="W140" s="159"/>
      <c r="X140" s="159"/>
      <c r="Y140" s="149"/>
      <c r="Z140" s="149"/>
      <c r="AA140" s="149"/>
      <c r="AB140" s="149"/>
      <c r="AC140" s="149"/>
      <c r="AD140" s="149"/>
      <c r="AE140" s="149"/>
      <c r="AF140" s="149"/>
      <c r="AG140" s="149" t="s">
        <v>237</v>
      </c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ht="22.5" outlineLevel="1" x14ac:dyDescent="0.2">
      <c r="A141" s="167">
        <v>52</v>
      </c>
      <c r="B141" s="168" t="s">
        <v>659</v>
      </c>
      <c r="C141" s="184" t="s">
        <v>660</v>
      </c>
      <c r="D141" s="169" t="s">
        <v>324</v>
      </c>
      <c r="E141" s="170">
        <v>10</v>
      </c>
      <c r="F141" s="171"/>
      <c r="G141" s="172">
        <f>ROUND(E141*F141,2)</f>
        <v>0</v>
      </c>
      <c r="H141" s="171"/>
      <c r="I141" s="172">
        <f>ROUND(E141*H141,2)</f>
        <v>0</v>
      </c>
      <c r="J141" s="171"/>
      <c r="K141" s="172">
        <f>ROUND(E141*J141,2)</f>
        <v>0</v>
      </c>
      <c r="L141" s="172">
        <v>21</v>
      </c>
      <c r="M141" s="172">
        <f>G141*(1+L141/100)</f>
        <v>0</v>
      </c>
      <c r="N141" s="170">
        <v>2.0000000000000002E-5</v>
      </c>
      <c r="O141" s="170">
        <f>ROUND(E141*N141,2)</f>
        <v>0</v>
      </c>
      <c r="P141" s="170">
        <v>0</v>
      </c>
      <c r="Q141" s="170">
        <f>ROUND(E141*P141,2)</f>
        <v>0</v>
      </c>
      <c r="R141" s="172" t="s">
        <v>408</v>
      </c>
      <c r="S141" s="172" t="s">
        <v>164</v>
      </c>
      <c r="T141" s="173" t="s">
        <v>164</v>
      </c>
      <c r="U141" s="159">
        <v>0.20599999999999999</v>
      </c>
      <c r="V141" s="159">
        <f>ROUND(E141*U141,2)</f>
        <v>2.06</v>
      </c>
      <c r="W141" s="159"/>
      <c r="X141" s="159" t="s">
        <v>234</v>
      </c>
      <c r="Y141" s="149"/>
      <c r="Z141" s="149"/>
      <c r="AA141" s="149"/>
      <c r="AB141" s="149"/>
      <c r="AC141" s="149"/>
      <c r="AD141" s="149"/>
      <c r="AE141" s="149"/>
      <c r="AF141" s="149"/>
      <c r="AG141" s="149" t="s">
        <v>235</v>
      </c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outlineLevel="1" x14ac:dyDescent="0.2">
      <c r="A142" s="156"/>
      <c r="B142" s="157"/>
      <c r="C142" s="254" t="s">
        <v>448</v>
      </c>
      <c r="D142" s="255"/>
      <c r="E142" s="255"/>
      <c r="F142" s="255"/>
      <c r="G142" s="255"/>
      <c r="H142" s="159"/>
      <c r="I142" s="159"/>
      <c r="J142" s="159"/>
      <c r="K142" s="159"/>
      <c r="L142" s="159"/>
      <c r="M142" s="159"/>
      <c r="N142" s="158"/>
      <c r="O142" s="158"/>
      <c r="P142" s="158"/>
      <c r="Q142" s="158"/>
      <c r="R142" s="159"/>
      <c r="S142" s="159"/>
      <c r="T142" s="159"/>
      <c r="U142" s="159"/>
      <c r="V142" s="159"/>
      <c r="W142" s="159"/>
      <c r="X142" s="159"/>
      <c r="Y142" s="149"/>
      <c r="Z142" s="149"/>
      <c r="AA142" s="149"/>
      <c r="AB142" s="149"/>
      <c r="AC142" s="149"/>
      <c r="AD142" s="149"/>
      <c r="AE142" s="149"/>
      <c r="AF142" s="149"/>
      <c r="AG142" s="149" t="s">
        <v>237</v>
      </c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ht="22.5" outlineLevel="1" x14ac:dyDescent="0.2">
      <c r="A143" s="167">
        <v>53</v>
      </c>
      <c r="B143" s="168" t="s">
        <v>661</v>
      </c>
      <c r="C143" s="184" t="s">
        <v>1070</v>
      </c>
      <c r="D143" s="169" t="s">
        <v>497</v>
      </c>
      <c r="E143" s="170">
        <v>3</v>
      </c>
      <c r="F143" s="171"/>
      <c r="G143" s="172">
        <f>ROUND(E143*F143,2)</f>
        <v>0</v>
      </c>
      <c r="H143" s="171"/>
      <c r="I143" s="172">
        <f>ROUND(E143*H143,2)</f>
        <v>0</v>
      </c>
      <c r="J143" s="171"/>
      <c r="K143" s="172">
        <f>ROUND(E143*J143,2)</f>
        <v>0</v>
      </c>
      <c r="L143" s="172">
        <v>21</v>
      </c>
      <c r="M143" s="172">
        <f>G143*(1+L143/100)</f>
        <v>0</v>
      </c>
      <c r="N143" s="170">
        <v>3.2000000000000003E-4</v>
      </c>
      <c r="O143" s="170">
        <f>ROUND(E143*N143,2)</f>
        <v>0</v>
      </c>
      <c r="P143" s="170">
        <v>0</v>
      </c>
      <c r="Q143" s="170">
        <f>ROUND(E143*P143,2)</f>
        <v>0</v>
      </c>
      <c r="R143" s="172" t="s">
        <v>408</v>
      </c>
      <c r="S143" s="172" t="s">
        <v>164</v>
      </c>
      <c r="T143" s="173" t="s">
        <v>164</v>
      </c>
      <c r="U143" s="159">
        <v>9.6</v>
      </c>
      <c r="V143" s="159">
        <f>ROUND(E143*U143,2)</f>
        <v>28.8</v>
      </c>
      <c r="W143" s="159"/>
      <c r="X143" s="159" t="s">
        <v>234</v>
      </c>
      <c r="Y143" s="149"/>
      <c r="Z143" s="149"/>
      <c r="AA143" s="149"/>
      <c r="AB143" s="149"/>
      <c r="AC143" s="149"/>
      <c r="AD143" s="149"/>
      <c r="AE143" s="149"/>
      <c r="AF143" s="149"/>
      <c r="AG143" s="149" t="s">
        <v>235</v>
      </c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outlineLevel="1" x14ac:dyDescent="0.2">
      <c r="A144" s="156"/>
      <c r="B144" s="157"/>
      <c r="C144" s="254" t="s">
        <v>498</v>
      </c>
      <c r="D144" s="255"/>
      <c r="E144" s="255"/>
      <c r="F144" s="255"/>
      <c r="G144" s="255"/>
      <c r="H144" s="159"/>
      <c r="I144" s="159"/>
      <c r="J144" s="159"/>
      <c r="K144" s="159"/>
      <c r="L144" s="159"/>
      <c r="M144" s="159"/>
      <c r="N144" s="158"/>
      <c r="O144" s="158"/>
      <c r="P144" s="158"/>
      <c r="Q144" s="158"/>
      <c r="R144" s="159"/>
      <c r="S144" s="159"/>
      <c r="T144" s="159"/>
      <c r="U144" s="159"/>
      <c r="V144" s="159"/>
      <c r="W144" s="159"/>
      <c r="X144" s="159"/>
      <c r="Y144" s="149"/>
      <c r="Z144" s="149"/>
      <c r="AA144" s="149"/>
      <c r="AB144" s="149"/>
      <c r="AC144" s="149"/>
      <c r="AD144" s="149"/>
      <c r="AE144" s="149"/>
      <c r="AF144" s="149"/>
      <c r="AG144" s="149" t="s">
        <v>237</v>
      </c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outlineLevel="1" x14ac:dyDescent="0.2">
      <c r="A145" s="174">
        <v>54</v>
      </c>
      <c r="B145" s="175" t="s">
        <v>499</v>
      </c>
      <c r="C145" s="183" t="s">
        <v>500</v>
      </c>
      <c r="D145" s="176" t="s">
        <v>247</v>
      </c>
      <c r="E145" s="177">
        <v>94</v>
      </c>
      <c r="F145" s="178"/>
      <c r="G145" s="179">
        <f>ROUND(E145*F145,2)</f>
        <v>0</v>
      </c>
      <c r="H145" s="178"/>
      <c r="I145" s="179">
        <f>ROUND(E145*H145,2)</f>
        <v>0</v>
      </c>
      <c r="J145" s="178"/>
      <c r="K145" s="179">
        <f>ROUND(E145*J145,2)</f>
        <v>0</v>
      </c>
      <c r="L145" s="179">
        <v>21</v>
      </c>
      <c r="M145" s="179">
        <f>G145*(1+L145/100)</f>
        <v>0</v>
      </c>
      <c r="N145" s="177">
        <v>0</v>
      </c>
      <c r="O145" s="177">
        <f>ROUND(E145*N145,2)</f>
        <v>0</v>
      </c>
      <c r="P145" s="177">
        <v>0</v>
      </c>
      <c r="Q145" s="177">
        <f>ROUND(E145*P145,2)</f>
        <v>0</v>
      </c>
      <c r="R145" s="179" t="s">
        <v>408</v>
      </c>
      <c r="S145" s="179" t="s">
        <v>164</v>
      </c>
      <c r="T145" s="180" t="s">
        <v>164</v>
      </c>
      <c r="U145" s="159">
        <v>3.9E-2</v>
      </c>
      <c r="V145" s="159">
        <f>ROUND(E145*U145,2)</f>
        <v>3.67</v>
      </c>
      <c r="W145" s="159"/>
      <c r="X145" s="159" t="s">
        <v>234</v>
      </c>
      <c r="Y145" s="149"/>
      <c r="Z145" s="149"/>
      <c r="AA145" s="149"/>
      <c r="AB145" s="149"/>
      <c r="AC145" s="149"/>
      <c r="AD145" s="149"/>
      <c r="AE145" s="149"/>
      <c r="AF145" s="149"/>
      <c r="AG145" s="149" t="s">
        <v>235</v>
      </c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ht="22.5" outlineLevel="1" x14ac:dyDescent="0.2">
      <c r="A146" s="174">
        <v>55</v>
      </c>
      <c r="B146" s="175" t="s">
        <v>501</v>
      </c>
      <c r="C146" s="183" t="s">
        <v>1071</v>
      </c>
      <c r="D146" s="176" t="s">
        <v>324</v>
      </c>
      <c r="E146" s="177">
        <v>3</v>
      </c>
      <c r="F146" s="178"/>
      <c r="G146" s="179">
        <f>ROUND(E146*F146,2)</f>
        <v>0</v>
      </c>
      <c r="H146" s="178"/>
      <c r="I146" s="179">
        <f>ROUND(E146*H146,2)</f>
        <v>0</v>
      </c>
      <c r="J146" s="178"/>
      <c r="K146" s="179">
        <f>ROUND(E146*J146,2)</f>
        <v>0</v>
      </c>
      <c r="L146" s="179">
        <v>21</v>
      </c>
      <c r="M146" s="179">
        <f>G146*(1+L146/100)</f>
        <v>0</v>
      </c>
      <c r="N146" s="177">
        <v>3.5819999999999998E-2</v>
      </c>
      <c r="O146" s="177">
        <f>ROUND(E146*N146,2)</f>
        <v>0.11</v>
      </c>
      <c r="P146" s="177">
        <v>0</v>
      </c>
      <c r="Q146" s="177">
        <f>ROUND(E146*P146,2)</f>
        <v>0</v>
      </c>
      <c r="R146" s="179" t="s">
        <v>408</v>
      </c>
      <c r="S146" s="179" t="s">
        <v>164</v>
      </c>
      <c r="T146" s="180" t="s">
        <v>164</v>
      </c>
      <c r="U146" s="159">
        <v>3.024</v>
      </c>
      <c r="V146" s="159">
        <f>ROUND(E146*U146,2)</f>
        <v>9.07</v>
      </c>
      <c r="W146" s="159"/>
      <c r="X146" s="159" t="s">
        <v>234</v>
      </c>
      <c r="Y146" s="149"/>
      <c r="Z146" s="149"/>
      <c r="AA146" s="149"/>
      <c r="AB146" s="149"/>
      <c r="AC146" s="149"/>
      <c r="AD146" s="149"/>
      <c r="AE146" s="149"/>
      <c r="AF146" s="149"/>
      <c r="AG146" s="149" t="s">
        <v>235</v>
      </c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ht="45" outlineLevel="1" x14ac:dyDescent="0.2">
      <c r="A147" s="167">
        <v>56</v>
      </c>
      <c r="B147" s="168" t="s">
        <v>740</v>
      </c>
      <c r="C147" s="184" t="s">
        <v>1072</v>
      </c>
      <c r="D147" s="169" t="s">
        <v>324</v>
      </c>
      <c r="E147" s="170">
        <v>3</v>
      </c>
      <c r="F147" s="171"/>
      <c r="G147" s="172">
        <f>ROUND(E147*F147,2)</f>
        <v>0</v>
      </c>
      <c r="H147" s="171"/>
      <c r="I147" s="172">
        <f>ROUND(E147*H147,2)</f>
        <v>0</v>
      </c>
      <c r="J147" s="171"/>
      <c r="K147" s="172">
        <f>ROUND(E147*J147,2)</f>
        <v>0</v>
      </c>
      <c r="L147" s="172">
        <v>21</v>
      </c>
      <c r="M147" s="172">
        <f>G147*(1+L147/100)</f>
        <v>0</v>
      </c>
      <c r="N147" s="170">
        <v>2.3528500000000001</v>
      </c>
      <c r="O147" s="170">
        <f>ROUND(E147*N147,2)</f>
        <v>7.06</v>
      </c>
      <c r="P147" s="170">
        <v>0</v>
      </c>
      <c r="Q147" s="170">
        <f>ROUND(E147*P147,2)</f>
        <v>0</v>
      </c>
      <c r="R147" s="172" t="s">
        <v>408</v>
      </c>
      <c r="S147" s="172" t="s">
        <v>164</v>
      </c>
      <c r="T147" s="173" t="s">
        <v>164</v>
      </c>
      <c r="U147" s="159">
        <v>23.395</v>
      </c>
      <c r="V147" s="159">
        <f>ROUND(E147*U147,2)</f>
        <v>70.19</v>
      </c>
      <c r="W147" s="159"/>
      <c r="X147" s="159" t="s">
        <v>234</v>
      </c>
      <c r="Y147" s="149"/>
      <c r="Z147" s="149"/>
      <c r="AA147" s="149"/>
      <c r="AB147" s="149"/>
      <c r="AC147" s="149"/>
      <c r="AD147" s="149"/>
      <c r="AE147" s="149"/>
      <c r="AF147" s="149"/>
      <c r="AG147" s="149" t="s">
        <v>235</v>
      </c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outlineLevel="1" x14ac:dyDescent="0.2">
      <c r="A148" s="156"/>
      <c r="B148" s="157"/>
      <c r="C148" s="254" t="s">
        <v>665</v>
      </c>
      <c r="D148" s="255"/>
      <c r="E148" s="255"/>
      <c r="F148" s="255"/>
      <c r="G148" s="255"/>
      <c r="H148" s="159"/>
      <c r="I148" s="159"/>
      <c r="J148" s="159"/>
      <c r="K148" s="159"/>
      <c r="L148" s="159"/>
      <c r="M148" s="159"/>
      <c r="N148" s="158"/>
      <c r="O148" s="158"/>
      <c r="P148" s="158"/>
      <c r="Q148" s="158"/>
      <c r="R148" s="159"/>
      <c r="S148" s="159"/>
      <c r="T148" s="159"/>
      <c r="U148" s="159"/>
      <c r="V148" s="159"/>
      <c r="W148" s="159"/>
      <c r="X148" s="159"/>
      <c r="Y148" s="149"/>
      <c r="Z148" s="149"/>
      <c r="AA148" s="149"/>
      <c r="AB148" s="149"/>
      <c r="AC148" s="149"/>
      <c r="AD148" s="149"/>
      <c r="AE148" s="149"/>
      <c r="AF148" s="149"/>
      <c r="AG148" s="149" t="s">
        <v>237</v>
      </c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outlineLevel="1" x14ac:dyDescent="0.2">
      <c r="A149" s="167">
        <v>57</v>
      </c>
      <c r="B149" s="168" t="s">
        <v>508</v>
      </c>
      <c r="C149" s="184" t="s">
        <v>509</v>
      </c>
      <c r="D149" s="169" t="s">
        <v>324</v>
      </c>
      <c r="E149" s="170">
        <v>3</v>
      </c>
      <c r="F149" s="171"/>
      <c r="G149" s="172">
        <f>ROUND(E149*F149,2)</f>
        <v>0</v>
      </c>
      <c r="H149" s="171"/>
      <c r="I149" s="172">
        <f>ROUND(E149*H149,2)</f>
        <v>0</v>
      </c>
      <c r="J149" s="171"/>
      <c r="K149" s="172">
        <f>ROUND(E149*J149,2)</f>
        <v>0</v>
      </c>
      <c r="L149" s="172">
        <v>21</v>
      </c>
      <c r="M149" s="172">
        <f>G149*(1+L149/100)</f>
        <v>0</v>
      </c>
      <c r="N149" s="170">
        <v>0.43093999999999999</v>
      </c>
      <c r="O149" s="170">
        <f>ROUND(E149*N149,2)</f>
        <v>1.29</v>
      </c>
      <c r="P149" s="170">
        <v>0</v>
      </c>
      <c r="Q149" s="170">
        <f>ROUND(E149*P149,2)</f>
        <v>0</v>
      </c>
      <c r="R149" s="172" t="s">
        <v>233</v>
      </c>
      <c r="S149" s="172" t="s">
        <v>164</v>
      </c>
      <c r="T149" s="173" t="s">
        <v>164</v>
      </c>
      <c r="U149" s="159">
        <v>3.8170000000000002</v>
      </c>
      <c r="V149" s="159">
        <f>ROUND(E149*U149,2)</f>
        <v>11.45</v>
      </c>
      <c r="W149" s="159"/>
      <c r="X149" s="159" t="s">
        <v>234</v>
      </c>
      <c r="Y149" s="149"/>
      <c r="Z149" s="149"/>
      <c r="AA149" s="149"/>
      <c r="AB149" s="149"/>
      <c r="AC149" s="149"/>
      <c r="AD149" s="149"/>
      <c r="AE149" s="149"/>
      <c r="AF149" s="149"/>
      <c r="AG149" s="149" t="s">
        <v>235</v>
      </c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ht="33.75" outlineLevel="1" x14ac:dyDescent="0.2">
      <c r="A150" s="156"/>
      <c r="B150" s="157"/>
      <c r="C150" s="254" t="s">
        <v>510</v>
      </c>
      <c r="D150" s="255"/>
      <c r="E150" s="255"/>
      <c r="F150" s="255"/>
      <c r="G150" s="255"/>
      <c r="H150" s="159"/>
      <c r="I150" s="159"/>
      <c r="J150" s="159"/>
      <c r="K150" s="159"/>
      <c r="L150" s="159"/>
      <c r="M150" s="159"/>
      <c r="N150" s="158"/>
      <c r="O150" s="158"/>
      <c r="P150" s="158"/>
      <c r="Q150" s="158"/>
      <c r="R150" s="159"/>
      <c r="S150" s="159"/>
      <c r="T150" s="159"/>
      <c r="U150" s="159"/>
      <c r="V150" s="159"/>
      <c r="W150" s="159"/>
      <c r="X150" s="159"/>
      <c r="Y150" s="149"/>
      <c r="Z150" s="149"/>
      <c r="AA150" s="149"/>
      <c r="AB150" s="149"/>
      <c r="AC150" s="149"/>
      <c r="AD150" s="149"/>
      <c r="AE150" s="149"/>
      <c r="AF150" s="149"/>
      <c r="AG150" s="149" t="s">
        <v>237</v>
      </c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90" t="str">
        <f>C150</f>
        <v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v>
      </c>
      <c r="BB150" s="149"/>
      <c r="BC150" s="149"/>
      <c r="BD150" s="149"/>
      <c r="BE150" s="149"/>
      <c r="BF150" s="149"/>
      <c r="BG150" s="149"/>
      <c r="BH150" s="149"/>
    </row>
    <row r="151" spans="1:60" outlineLevel="1" x14ac:dyDescent="0.2">
      <c r="A151" s="174">
        <v>58</v>
      </c>
      <c r="B151" s="175" t="s">
        <v>511</v>
      </c>
      <c r="C151" s="183" t="s">
        <v>512</v>
      </c>
      <c r="D151" s="176" t="s">
        <v>324</v>
      </c>
      <c r="E151" s="177">
        <v>3</v>
      </c>
      <c r="F151" s="178"/>
      <c r="G151" s="179">
        <f>ROUND(E151*F151,2)</f>
        <v>0</v>
      </c>
      <c r="H151" s="178"/>
      <c r="I151" s="179">
        <f>ROUND(E151*H151,2)</f>
        <v>0</v>
      </c>
      <c r="J151" s="178"/>
      <c r="K151" s="179">
        <f>ROUND(E151*J151,2)</f>
        <v>0</v>
      </c>
      <c r="L151" s="179">
        <v>21</v>
      </c>
      <c r="M151" s="179">
        <f>G151*(1+L151/100)</f>
        <v>0</v>
      </c>
      <c r="N151" s="177">
        <v>7.0200000000000002E-3</v>
      </c>
      <c r="O151" s="177">
        <f>ROUND(E151*N151,2)</f>
        <v>0.02</v>
      </c>
      <c r="P151" s="177">
        <v>0</v>
      </c>
      <c r="Q151" s="177">
        <f>ROUND(E151*P151,2)</f>
        <v>0</v>
      </c>
      <c r="R151" s="179"/>
      <c r="S151" s="179" t="s">
        <v>164</v>
      </c>
      <c r="T151" s="180" t="s">
        <v>164</v>
      </c>
      <c r="U151" s="159">
        <v>0.92</v>
      </c>
      <c r="V151" s="159">
        <f>ROUND(E151*U151,2)</f>
        <v>2.76</v>
      </c>
      <c r="W151" s="159"/>
      <c r="X151" s="159" t="s">
        <v>234</v>
      </c>
      <c r="Y151" s="149"/>
      <c r="Z151" s="149"/>
      <c r="AA151" s="149"/>
      <c r="AB151" s="149"/>
      <c r="AC151" s="149"/>
      <c r="AD151" s="149"/>
      <c r="AE151" s="149"/>
      <c r="AF151" s="149"/>
      <c r="AG151" s="149" t="s">
        <v>235</v>
      </c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ht="22.5" outlineLevel="1" x14ac:dyDescent="0.2">
      <c r="A152" s="167">
        <v>59</v>
      </c>
      <c r="B152" s="168" t="s">
        <v>517</v>
      </c>
      <c r="C152" s="184" t="s">
        <v>1073</v>
      </c>
      <c r="D152" s="169" t="s">
        <v>276</v>
      </c>
      <c r="E152" s="170">
        <v>48.503999999999998</v>
      </c>
      <c r="F152" s="171"/>
      <c r="G152" s="172">
        <f>ROUND(E152*F152,2)</f>
        <v>0</v>
      </c>
      <c r="H152" s="171"/>
      <c r="I152" s="172">
        <f>ROUND(E152*H152,2)</f>
        <v>0</v>
      </c>
      <c r="J152" s="171"/>
      <c r="K152" s="172">
        <f>ROUND(E152*J152,2)</f>
        <v>0</v>
      </c>
      <c r="L152" s="172">
        <v>21</v>
      </c>
      <c r="M152" s="172">
        <f>G152*(1+L152/100)</f>
        <v>0</v>
      </c>
      <c r="N152" s="170">
        <v>2.5249999999999999</v>
      </c>
      <c r="O152" s="170">
        <f>ROUND(E152*N152,2)</f>
        <v>122.47</v>
      </c>
      <c r="P152" s="170">
        <v>0</v>
      </c>
      <c r="Q152" s="170">
        <f>ROUND(E152*P152,2)</f>
        <v>0</v>
      </c>
      <c r="R152" s="172" t="s">
        <v>408</v>
      </c>
      <c r="S152" s="172" t="s">
        <v>164</v>
      </c>
      <c r="T152" s="173" t="s">
        <v>164</v>
      </c>
      <c r="U152" s="159">
        <v>1.3029999999999999</v>
      </c>
      <c r="V152" s="159">
        <f>ROUND(E152*U152,2)</f>
        <v>63.2</v>
      </c>
      <c r="W152" s="159"/>
      <c r="X152" s="159" t="s">
        <v>234</v>
      </c>
      <c r="Y152" s="149"/>
      <c r="Z152" s="149"/>
      <c r="AA152" s="149"/>
      <c r="AB152" s="149"/>
      <c r="AC152" s="149"/>
      <c r="AD152" s="149"/>
      <c r="AE152" s="149"/>
      <c r="AF152" s="149"/>
      <c r="AG152" s="149" t="s">
        <v>235</v>
      </c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outlineLevel="1" x14ac:dyDescent="0.2">
      <c r="A153" s="156"/>
      <c r="B153" s="157"/>
      <c r="C153" s="254" t="s">
        <v>458</v>
      </c>
      <c r="D153" s="255"/>
      <c r="E153" s="255"/>
      <c r="F153" s="255"/>
      <c r="G153" s="255"/>
      <c r="H153" s="159"/>
      <c r="I153" s="159"/>
      <c r="J153" s="159"/>
      <c r="K153" s="159"/>
      <c r="L153" s="159"/>
      <c r="M153" s="159"/>
      <c r="N153" s="158"/>
      <c r="O153" s="158"/>
      <c r="P153" s="158"/>
      <c r="Q153" s="158"/>
      <c r="R153" s="159"/>
      <c r="S153" s="159"/>
      <c r="T153" s="159"/>
      <c r="U153" s="159"/>
      <c r="V153" s="159"/>
      <c r="W153" s="159"/>
      <c r="X153" s="159"/>
      <c r="Y153" s="149"/>
      <c r="Z153" s="149"/>
      <c r="AA153" s="149"/>
      <c r="AB153" s="149"/>
      <c r="AC153" s="149"/>
      <c r="AD153" s="149"/>
      <c r="AE153" s="149"/>
      <c r="AF153" s="149"/>
      <c r="AG153" s="149" t="s">
        <v>237</v>
      </c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outlineLevel="1" x14ac:dyDescent="0.2">
      <c r="A154" s="156"/>
      <c r="B154" s="157"/>
      <c r="C154" s="191" t="s">
        <v>1074</v>
      </c>
      <c r="D154" s="188"/>
      <c r="E154" s="189">
        <v>48.503999999999998</v>
      </c>
      <c r="F154" s="159"/>
      <c r="G154" s="159"/>
      <c r="H154" s="159"/>
      <c r="I154" s="159"/>
      <c r="J154" s="159"/>
      <c r="K154" s="159"/>
      <c r="L154" s="159"/>
      <c r="M154" s="159"/>
      <c r="N154" s="158"/>
      <c r="O154" s="158"/>
      <c r="P154" s="158"/>
      <c r="Q154" s="158"/>
      <c r="R154" s="159"/>
      <c r="S154" s="159"/>
      <c r="T154" s="159"/>
      <c r="U154" s="159"/>
      <c r="V154" s="159"/>
      <c r="W154" s="159"/>
      <c r="X154" s="159"/>
      <c r="Y154" s="149"/>
      <c r="Z154" s="149"/>
      <c r="AA154" s="149"/>
      <c r="AB154" s="149"/>
      <c r="AC154" s="149"/>
      <c r="AD154" s="149"/>
      <c r="AE154" s="149"/>
      <c r="AF154" s="149"/>
      <c r="AG154" s="149" t="s">
        <v>261</v>
      </c>
      <c r="AH154" s="149">
        <v>0</v>
      </c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outlineLevel="1" x14ac:dyDescent="0.2">
      <c r="A155" s="174">
        <v>60</v>
      </c>
      <c r="B155" s="175" t="s">
        <v>521</v>
      </c>
      <c r="C155" s="183" t="s">
        <v>522</v>
      </c>
      <c r="D155" s="176" t="s">
        <v>224</v>
      </c>
      <c r="E155" s="177">
        <v>6</v>
      </c>
      <c r="F155" s="178"/>
      <c r="G155" s="179">
        <f>ROUND(E155*F155,2)</f>
        <v>0</v>
      </c>
      <c r="H155" s="178"/>
      <c r="I155" s="179">
        <f>ROUND(E155*H155,2)</f>
        <v>0</v>
      </c>
      <c r="J155" s="178"/>
      <c r="K155" s="179">
        <f>ROUND(E155*J155,2)</f>
        <v>0</v>
      </c>
      <c r="L155" s="179">
        <v>21</v>
      </c>
      <c r="M155" s="179">
        <f>G155*(1+L155/100)</f>
        <v>0</v>
      </c>
      <c r="N155" s="177">
        <v>0</v>
      </c>
      <c r="O155" s="177">
        <f>ROUND(E155*N155,2)</f>
        <v>0</v>
      </c>
      <c r="P155" s="177">
        <v>0</v>
      </c>
      <c r="Q155" s="177">
        <f>ROUND(E155*P155,2)</f>
        <v>0</v>
      </c>
      <c r="R155" s="179"/>
      <c r="S155" s="179" t="s">
        <v>179</v>
      </c>
      <c r="T155" s="180" t="s">
        <v>165</v>
      </c>
      <c r="U155" s="159">
        <v>0</v>
      </c>
      <c r="V155" s="159">
        <f>ROUND(E155*U155,2)</f>
        <v>0</v>
      </c>
      <c r="W155" s="159"/>
      <c r="X155" s="159" t="s">
        <v>374</v>
      </c>
      <c r="Y155" s="149"/>
      <c r="Z155" s="149"/>
      <c r="AA155" s="149"/>
      <c r="AB155" s="149"/>
      <c r="AC155" s="149"/>
      <c r="AD155" s="149"/>
      <c r="AE155" s="149"/>
      <c r="AF155" s="149"/>
      <c r="AG155" s="149" t="s">
        <v>375</v>
      </c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outlineLevel="1" x14ac:dyDescent="0.2">
      <c r="A156" s="174">
        <v>61</v>
      </c>
      <c r="B156" s="175" t="s">
        <v>525</v>
      </c>
      <c r="C156" s="183" t="s">
        <v>526</v>
      </c>
      <c r="D156" s="176" t="s">
        <v>224</v>
      </c>
      <c r="E156" s="177">
        <v>3</v>
      </c>
      <c r="F156" s="178"/>
      <c r="G156" s="179">
        <f>ROUND(E156*F156,2)</f>
        <v>0</v>
      </c>
      <c r="H156" s="178"/>
      <c r="I156" s="179">
        <f>ROUND(E156*H156,2)</f>
        <v>0</v>
      </c>
      <c r="J156" s="178"/>
      <c r="K156" s="179">
        <f>ROUND(E156*J156,2)</f>
        <v>0</v>
      </c>
      <c r="L156" s="179">
        <v>21</v>
      </c>
      <c r="M156" s="179">
        <f>G156*(1+L156/100)</f>
        <v>0</v>
      </c>
      <c r="N156" s="177">
        <v>0</v>
      </c>
      <c r="O156" s="177">
        <f>ROUND(E156*N156,2)</f>
        <v>0</v>
      </c>
      <c r="P156" s="177">
        <v>0</v>
      </c>
      <c r="Q156" s="177">
        <f>ROUND(E156*P156,2)</f>
        <v>0</v>
      </c>
      <c r="R156" s="179"/>
      <c r="S156" s="179" t="s">
        <v>179</v>
      </c>
      <c r="T156" s="180" t="s">
        <v>165</v>
      </c>
      <c r="U156" s="159">
        <v>0</v>
      </c>
      <c r="V156" s="159">
        <f>ROUND(E156*U156,2)</f>
        <v>0</v>
      </c>
      <c r="W156" s="159"/>
      <c r="X156" s="159" t="s">
        <v>374</v>
      </c>
      <c r="Y156" s="149"/>
      <c r="Z156" s="149"/>
      <c r="AA156" s="149"/>
      <c r="AB156" s="149"/>
      <c r="AC156" s="149"/>
      <c r="AD156" s="149"/>
      <c r="AE156" s="149"/>
      <c r="AF156" s="149"/>
      <c r="AG156" s="149" t="s">
        <v>375</v>
      </c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outlineLevel="1" x14ac:dyDescent="0.2">
      <c r="A157" s="167">
        <v>62</v>
      </c>
      <c r="B157" s="168" t="s">
        <v>527</v>
      </c>
      <c r="C157" s="184" t="s">
        <v>528</v>
      </c>
      <c r="D157" s="169" t="s">
        <v>381</v>
      </c>
      <c r="E157" s="170">
        <v>14</v>
      </c>
      <c r="F157" s="171"/>
      <c r="G157" s="172">
        <f>ROUND(E157*F157,2)</f>
        <v>0</v>
      </c>
      <c r="H157" s="171"/>
      <c r="I157" s="172">
        <f>ROUND(E157*H157,2)</f>
        <v>0</v>
      </c>
      <c r="J157" s="171"/>
      <c r="K157" s="172">
        <f>ROUND(E157*J157,2)</f>
        <v>0</v>
      </c>
      <c r="L157" s="172">
        <v>21</v>
      </c>
      <c r="M157" s="172">
        <f>G157*(1+L157/100)</f>
        <v>0</v>
      </c>
      <c r="N157" s="170">
        <v>0</v>
      </c>
      <c r="O157" s="170">
        <f>ROUND(E157*N157,2)</f>
        <v>0</v>
      </c>
      <c r="P157" s="170">
        <v>0</v>
      </c>
      <c r="Q157" s="170">
        <f>ROUND(E157*P157,2)</f>
        <v>0</v>
      </c>
      <c r="R157" s="172"/>
      <c r="S157" s="172" t="s">
        <v>179</v>
      </c>
      <c r="T157" s="173" t="s">
        <v>165</v>
      </c>
      <c r="U157" s="159">
        <v>0</v>
      </c>
      <c r="V157" s="159">
        <f>ROUND(E157*U157,2)</f>
        <v>0</v>
      </c>
      <c r="W157" s="159"/>
      <c r="X157" s="159" t="s">
        <v>374</v>
      </c>
      <c r="Y157" s="149"/>
      <c r="Z157" s="149"/>
      <c r="AA157" s="149"/>
      <c r="AB157" s="149"/>
      <c r="AC157" s="149"/>
      <c r="AD157" s="149"/>
      <c r="AE157" s="149"/>
      <c r="AF157" s="149"/>
      <c r="AG157" s="149" t="s">
        <v>375</v>
      </c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outlineLevel="1" x14ac:dyDescent="0.2">
      <c r="A158" s="156"/>
      <c r="B158" s="157"/>
      <c r="C158" s="191" t="s">
        <v>1075</v>
      </c>
      <c r="D158" s="188"/>
      <c r="E158" s="189">
        <v>7</v>
      </c>
      <c r="F158" s="159"/>
      <c r="G158" s="159"/>
      <c r="H158" s="159"/>
      <c r="I158" s="159"/>
      <c r="J158" s="159"/>
      <c r="K158" s="159"/>
      <c r="L158" s="159"/>
      <c r="M158" s="159"/>
      <c r="N158" s="158"/>
      <c r="O158" s="158"/>
      <c r="P158" s="158"/>
      <c r="Q158" s="158"/>
      <c r="R158" s="159"/>
      <c r="S158" s="159"/>
      <c r="T158" s="159"/>
      <c r="U158" s="159"/>
      <c r="V158" s="159"/>
      <c r="W158" s="159"/>
      <c r="X158" s="159"/>
      <c r="Y158" s="149"/>
      <c r="Z158" s="149"/>
      <c r="AA158" s="149"/>
      <c r="AB158" s="149"/>
      <c r="AC158" s="149"/>
      <c r="AD158" s="149"/>
      <c r="AE158" s="149"/>
      <c r="AF158" s="149"/>
      <c r="AG158" s="149" t="s">
        <v>261</v>
      </c>
      <c r="AH158" s="149">
        <v>0</v>
      </c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outlineLevel="1" x14ac:dyDescent="0.2">
      <c r="A159" s="156"/>
      <c r="B159" s="157"/>
      <c r="C159" s="191" t="s">
        <v>1076</v>
      </c>
      <c r="D159" s="188"/>
      <c r="E159" s="189">
        <v>7</v>
      </c>
      <c r="F159" s="159"/>
      <c r="G159" s="159"/>
      <c r="H159" s="159"/>
      <c r="I159" s="159"/>
      <c r="J159" s="159"/>
      <c r="K159" s="159"/>
      <c r="L159" s="159"/>
      <c r="M159" s="159"/>
      <c r="N159" s="158"/>
      <c r="O159" s="158"/>
      <c r="P159" s="158"/>
      <c r="Q159" s="158"/>
      <c r="R159" s="159"/>
      <c r="S159" s="159"/>
      <c r="T159" s="159"/>
      <c r="U159" s="159"/>
      <c r="V159" s="159"/>
      <c r="W159" s="159"/>
      <c r="X159" s="159"/>
      <c r="Y159" s="149"/>
      <c r="Z159" s="149"/>
      <c r="AA159" s="149"/>
      <c r="AB159" s="149"/>
      <c r="AC159" s="149"/>
      <c r="AD159" s="149"/>
      <c r="AE159" s="149"/>
      <c r="AF159" s="149"/>
      <c r="AG159" s="149" t="s">
        <v>261</v>
      </c>
      <c r="AH159" s="149">
        <v>0</v>
      </c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outlineLevel="1" x14ac:dyDescent="0.2">
      <c r="A160" s="167">
        <v>63</v>
      </c>
      <c r="B160" s="168" t="s">
        <v>529</v>
      </c>
      <c r="C160" s="184" t="s">
        <v>530</v>
      </c>
      <c r="D160" s="169" t="s">
        <v>381</v>
      </c>
      <c r="E160" s="170">
        <v>1</v>
      </c>
      <c r="F160" s="171"/>
      <c r="G160" s="172">
        <f>ROUND(E160*F160,2)</f>
        <v>0</v>
      </c>
      <c r="H160" s="171"/>
      <c r="I160" s="172">
        <f>ROUND(E160*H160,2)</f>
        <v>0</v>
      </c>
      <c r="J160" s="171"/>
      <c r="K160" s="172">
        <f>ROUND(E160*J160,2)</f>
        <v>0</v>
      </c>
      <c r="L160" s="172">
        <v>21</v>
      </c>
      <c r="M160" s="172">
        <f>G160*(1+L160/100)</f>
        <v>0</v>
      </c>
      <c r="N160" s="170">
        <v>0</v>
      </c>
      <c r="O160" s="170">
        <f>ROUND(E160*N160,2)</f>
        <v>0</v>
      </c>
      <c r="P160" s="170">
        <v>0</v>
      </c>
      <c r="Q160" s="170">
        <f>ROUND(E160*P160,2)</f>
        <v>0</v>
      </c>
      <c r="R160" s="172"/>
      <c r="S160" s="172" t="s">
        <v>179</v>
      </c>
      <c r="T160" s="173" t="s">
        <v>165</v>
      </c>
      <c r="U160" s="159">
        <v>0</v>
      </c>
      <c r="V160" s="159">
        <f>ROUND(E160*U160,2)</f>
        <v>0</v>
      </c>
      <c r="W160" s="159"/>
      <c r="X160" s="159" t="s">
        <v>374</v>
      </c>
      <c r="Y160" s="149"/>
      <c r="Z160" s="149"/>
      <c r="AA160" s="149"/>
      <c r="AB160" s="149"/>
      <c r="AC160" s="149"/>
      <c r="AD160" s="149"/>
      <c r="AE160" s="149"/>
      <c r="AF160" s="149"/>
      <c r="AG160" s="149" t="s">
        <v>375</v>
      </c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outlineLevel="1" x14ac:dyDescent="0.2">
      <c r="A161" s="156"/>
      <c r="B161" s="157"/>
      <c r="C161" s="191" t="s">
        <v>1077</v>
      </c>
      <c r="D161" s="188"/>
      <c r="E161" s="189">
        <v>1</v>
      </c>
      <c r="F161" s="159"/>
      <c r="G161" s="159"/>
      <c r="H161" s="159"/>
      <c r="I161" s="159"/>
      <c r="J161" s="159"/>
      <c r="K161" s="159"/>
      <c r="L161" s="159"/>
      <c r="M161" s="159"/>
      <c r="N161" s="158"/>
      <c r="O161" s="158"/>
      <c r="P161" s="158"/>
      <c r="Q161" s="158"/>
      <c r="R161" s="159"/>
      <c r="S161" s="159"/>
      <c r="T161" s="159"/>
      <c r="U161" s="159"/>
      <c r="V161" s="159"/>
      <c r="W161" s="159"/>
      <c r="X161" s="159"/>
      <c r="Y161" s="149"/>
      <c r="Z161" s="149"/>
      <c r="AA161" s="149"/>
      <c r="AB161" s="149"/>
      <c r="AC161" s="149"/>
      <c r="AD161" s="149"/>
      <c r="AE161" s="149"/>
      <c r="AF161" s="149"/>
      <c r="AG161" s="149" t="s">
        <v>261</v>
      </c>
      <c r="AH161" s="149">
        <v>0</v>
      </c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outlineLevel="1" x14ac:dyDescent="0.2">
      <c r="A162" s="167">
        <v>64</v>
      </c>
      <c r="B162" s="168" t="s">
        <v>671</v>
      </c>
      <c r="C162" s="184" t="s">
        <v>672</v>
      </c>
      <c r="D162" s="169" t="s">
        <v>324</v>
      </c>
      <c r="E162" s="170">
        <v>10.15</v>
      </c>
      <c r="F162" s="171"/>
      <c r="G162" s="172">
        <f>ROUND(E162*F162,2)</f>
        <v>0</v>
      </c>
      <c r="H162" s="171"/>
      <c r="I162" s="172">
        <f>ROUND(E162*H162,2)</f>
        <v>0</v>
      </c>
      <c r="J162" s="171"/>
      <c r="K162" s="172">
        <f>ROUND(E162*J162,2)</f>
        <v>0</v>
      </c>
      <c r="L162" s="172">
        <v>21</v>
      </c>
      <c r="M162" s="172">
        <f>G162*(1+L162/100)</f>
        <v>0</v>
      </c>
      <c r="N162" s="170">
        <v>1.6900000000000001E-3</v>
      </c>
      <c r="O162" s="170">
        <f>ROUND(E162*N162,2)</f>
        <v>0.02</v>
      </c>
      <c r="P162" s="170">
        <v>0</v>
      </c>
      <c r="Q162" s="170">
        <f>ROUND(E162*P162,2)</f>
        <v>0</v>
      </c>
      <c r="R162" s="172" t="s">
        <v>401</v>
      </c>
      <c r="S162" s="172" t="s">
        <v>673</v>
      </c>
      <c r="T162" s="173" t="s">
        <v>673</v>
      </c>
      <c r="U162" s="159">
        <v>0</v>
      </c>
      <c r="V162" s="159">
        <f>ROUND(E162*U162,2)</f>
        <v>0</v>
      </c>
      <c r="W162" s="159"/>
      <c r="X162" s="159" t="s">
        <v>403</v>
      </c>
      <c r="Y162" s="149"/>
      <c r="Z162" s="149"/>
      <c r="AA162" s="149"/>
      <c r="AB162" s="149"/>
      <c r="AC162" s="149"/>
      <c r="AD162" s="149"/>
      <c r="AE162" s="149"/>
      <c r="AF162" s="149"/>
      <c r="AG162" s="149" t="s">
        <v>404</v>
      </c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outlineLevel="1" x14ac:dyDescent="0.2">
      <c r="A163" s="156"/>
      <c r="B163" s="157"/>
      <c r="C163" s="191" t="s">
        <v>1078</v>
      </c>
      <c r="D163" s="188"/>
      <c r="E163" s="189">
        <v>10.15</v>
      </c>
      <c r="F163" s="159"/>
      <c r="G163" s="159"/>
      <c r="H163" s="159"/>
      <c r="I163" s="159"/>
      <c r="J163" s="159"/>
      <c r="K163" s="159"/>
      <c r="L163" s="159"/>
      <c r="M163" s="159"/>
      <c r="N163" s="158"/>
      <c r="O163" s="158"/>
      <c r="P163" s="158"/>
      <c r="Q163" s="158"/>
      <c r="R163" s="159"/>
      <c r="S163" s="159"/>
      <c r="T163" s="159"/>
      <c r="U163" s="159"/>
      <c r="V163" s="159"/>
      <c r="W163" s="159"/>
      <c r="X163" s="159"/>
      <c r="Y163" s="149"/>
      <c r="Z163" s="149"/>
      <c r="AA163" s="149"/>
      <c r="AB163" s="149"/>
      <c r="AC163" s="149"/>
      <c r="AD163" s="149"/>
      <c r="AE163" s="149"/>
      <c r="AF163" s="149"/>
      <c r="AG163" s="149" t="s">
        <v>261</v>
      </c>
      <c r="AH163" s="149">
        <v>0</v>
      </c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outlineLevel="1" x14ac:dyDescent="0.2">
      <c r="A164" s="167">
        <v>65</v>
      </c>
      <c r="B164" s="168" t="s">
        <v>674</v>
      </c>
      <c r="C164" s="184" t="s">
        <v>675</v>
      </c>
      <c r="D164" s="169" t="s">
        <v>324</v>
      </c>
      <c r="E164" s="170">
        <v>10.15</v>
      </c>
      <c r="F164" s="171"/>
      <c r="G164" s="172">
        <f>ROUND(E164*F164,2)</f>
        <v>0</v>
      </c>
      <c r="H164" s="171"/>
      <c r="I164" s="172">
        <f>ROUND(E164*H164,2)</f>
        <v>0</v>
      </c>
      <c r="J164" s="171"/>
      <c r="K164" s="172">
        <f>ROUND(E164*J164,2)</f>
        <v>0</v>
      </c>
      <c r="L164" s="172">
        <v>21</v>
      </c>
      <c r="M164" s="172">
        <f>G164*(1+L164/100)</f>
        <v>0</v>
      </c>
      <c r="N164" s="170">
        <v>1.2999999999999999E-3</v>
      </c>
      <c r="O164" s="170">
        <f>ROUND(E164*N164,2)</f>
        <v>0.01</v>
      </c>
      <c r="P164" s="170">
        <v>0</v>
      </c>
      <c r="Q164" s="170">
        <f>ROUND(E164*P164,2)</f>
        <v>0</v>
      </c>
      <c r="R164" s="172" t="s">
        <v>401</v>
      </c>
      <c r="S164" s="172" t="s">
        <v>676</v>
      </c>
      <c r="T164" s="173" t="s">
        <v>676</v>
      </c>
      <c r="U164" s="159">
        <v>0</v>
      </c>
      <c r="V164" s="159">
        <f>ROUND(E164*U164,2)</f>
        <v>0</v>
      </c>
      <c r="W164" s="159"/>
      <c r="X164" s="159" t="s">
        <v>403</v>
      </c>
      <c r="Y164" s="149"/>
      <c r="Z164" s="149"/>
      <c r="AA164" s="149"/>
      <c r="AB164" s="149"/>
      <c r="AC164" s="149"/>
      <c r="AD164" s="149"/>
      <c r="AE164" s="149"/>
      <c r="AF164" s="149"/>
      <c r="AG164" s="149" t="s">
        <v>404</v>
      </c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outlineLevel="1" x14ac:dyDescent="0.2">
      <c r="A165" s="156"/>
      <c r="B165" s="157"/>
      <c r="C165" s="191" t="s">
        <v>1078</v>
      </c>
      <c r="D165" s="188"/>
      <c r="E165" s="189">
        <v>10.15</v>
      </c>
      <c r="F165" s="159"/>
      <c r="G165" s="159"/>
      <c r="H165" s="159"/>
      <c r="I165" s="159"/>
      <c r="J165" s="159"/>
      <c r="K165" s="159"/>
      <c r="L165" s="159"/>
      <c r="M165" s="159"/>
      <c r="N165" s="158"/>
      <c r="O165" s="158"/>
      <c r="P165" s="158"/>
      <c r="Q165" s="158"/>
      <c r="R165" s="159"/>
      <c r="S165" s="159"/>
      <c r="T165" s="159"/>
      <c r="U165" s="159"/>
      <c r="V165" s="159"/>
      <c r="W165" s="159"/>
      <c r="X165" s="159"/>
      <c r="Y165" s="149"/>
      <c r="Z165" s="149"/>
      <c r="AA165" s="149"/>
      <c r="AB165" s="149"/>
      <c r="AC165" s="149"/>
      <c r="AD165" s="149"/>
      <c r="AE165" s="149"/>
      <c r="AF165" s="149"/>
      <c r="AG165" s="149" t="s">
        <v>261</v>
      </c>
      <c r="AH165" s="149">
        <v>0</v>
      </c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ht="22.5" outlineLevel="1" x14ac:dyDescent="0.2">
      <c r="A166" s="174">
        <v>66</v>
      </c>
      <c r="B166" s="175" t="s">
        <v>677</v>
      </c>
      <c r="C166" s="183" t="s">
        <v>678</v>
      </c>
      <c r="D166" s="176" t="s">
        <v>324</v>
      </c>
      <c r="E166" s="177">
        <v>3</v>
      </c>
      <c r="F166" s="178"/>
      <c r="G166" s="179">
        <f t="shared" ref="G166:G171" si="0">ROUND(E166*F166,2)</f>
        <v>0</v>
      </c>
      <c r="H166" s="178"/>
      <c r="I166" s="179">
        <f t="shared" ref="I166:I171" si="1">ROUND(E166*H166,2)</f>
        <v>0</v>
      </c>
      <c r="J166" s="178"/>
      <c r="K166" s="179">
        <f t="shared" ref="K166:K171" si="2">ROUND(E166*J166,2)</f>
        <v>0</v>
      </c>
      <c r="L166" s="179">
        <v>21</v>
      </c>
      <c r="M166" s="179">
        <f t="shared" ref="M166:M171" si="3">G166*(1+L166/100)</f>
        <v>0</v>
      </c>
      <c r="N166" s="177">
        <v>0.158</v>
      </c>
      <c r="O166" s="177">
        <f t="shared" ref="O166:O171" si="4">ROUND(E166*N166,2)</f>
        <v>0.47</v>
      </c>
      <c r="P166" s="177">
        <v>0</v>
      </c>
      <c r="Q166" s="177">
        <f t="shared" ref="Q166:Q171" si="5">ROUND(E166*P166,2)</f>
        <v>0</v>
      </c>
      <c r="R166" s="179" t="s">
        <v>401</v>
      </c>
      <c r="S166" s="179" t="s">
        <v>164</v>
      </c>
      <c r="T166" s="180" t="s">
        <v>164</v>
      </c>
      <c r="U166" s="159">
        <v>0</v>
      </c>
      <c r="V166" s="159">
        <f t="shared" ref="V166:V171" si="6">ROUND(E166*U166,2)</f>
        <v>0</v>
      </c>
      <c r="W166" s="159"/>
      <c r="X166" s="159" t="s">
        <v>403</v>
      </c>
      <c r="Y166" s="149"/>
      <c r="Z166" s="149"/>
      <c r="AA166" s="149"/>
      <c r="AB166" s="149"/>
      <c r="AC166" s="149"/>
      <c r="AD166" s="149"/>
      <c r="AE166" s="149"/>
      <c r="AF166" s="149"/>
      <c r="AG166" s="149" t="s">
        <v>404</v>
      </c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ht="22.5" outlineLevel="1" x14ac:dyDescent="0.2">
      <c r="A167" s="174">
        <v>67</v>
      </c>
      <c r="B167" s="175" t="s">
        <v>742</v>
      </c>
      <c r="C167" s="183" t="s">
        <v>743</v>
      </c>
      <c r="D167" s="176" t="s">
        <v>324</v>
      </c>
      <c r="E167" s="177">
        <v>3</v>
      </c>
      <c r="F167" s="178"/>
      <c r="G167" s="179">
        <f t="shared" si="0"/>
        <v>0</v>
      </c>
      <c r="H167" s="178"/>
      <c r="I167" s="179">
        <f t="shared" si="1"/>
        <v>0</v>
      </c>
      <c r="J167" s="178"/>
      <c r="K167" s="179">
        <f t="shared" si="2"/>
        <v>0</v>
      </c>
      <c r="L167" s="179">
        <v>21</v>
      </c>
      <c r="M167" s="179">
        <f t="shared" si="3"/>
        <v>0</v>
      </c>
      <c r="N167" s="177">
        <v>2.4169999999999998</v>
      </c>
      <c r="O167" s="177">
        <f t="shared" si="4"/>
        <v>7.25</v>
      </c>
      <c r="P167" s="177">
        <v>0</v>
      </c>
      <c r="Q167" s="177">
        <f t="shared" si="5"/>
        <v>0</v>
      </c>
      <c r="R167" s="179" t="s">
        <v>401</v>
      </c>
      <c r="S167" s="179" t="s">
        <v>164</v>
      </c>
      <c r="T167" s="180" t="s">
        <v>164</v>
      </c>
      <c r="U167" s="159">
        <v>0</v>
      </c>
      <c r="V167" s="159">
        <f t="shared" si="6"/>
        <v>0</v>
      </c>
      <c r="W167" s="159"/>
      <c r="X167" s="159" t="s">
        <v>403</v>
      </c>
      <c r="Y167" s="149"/>
      <c r="Z167" s="149"/>
      <c r="AA167" s="149"/>
      <c r="AB167" s="149"/>
      <c r="AC167" s="149"/>
      <c r="AD167" s="149"/>
      <c r="AE167" s="149"/>
      <c r="AF167" s="149"/>
      <c r="AG167" s="149" t="s">
        <v>404</v>
      </c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ht="22.5" outlineLevel="1" x14ac:dyDescent="0.2">
      <c r="A168" s="174">
        <v>68</v>
      </c>
      <c r="B168" s="175" t="s">
        <v>541</v>
      </c>
      <c r="C168" s="183" t="s">
        <v>542</v>
      </c>
      <c r="D168" s="176" t="s">
        <v>324</v>
      </c>
      <c r="E168" s="177">
        <v>3.03</v>
      </c>
      <c r="F168" s="178"/>
      <c r="G168" s="179">
        <f t="shared" si="0"/>
        <v>0</v>
      </c>
      <c r="H168" s="178"/>
      <c r="I168" s="179">
        <f t="shared" si="1"/>
        <v>0</v>
      </c>
      <c r="J168" s="178"/>
      <c r="K168" s="179">
        <f t="shared" si="2"/>
        <v>0</v>
      </c>
      <c r="L168" s="179">
        <v>21</v>
      </c>
      <c r="M168" s="179">
        <f t="shared" si="3"/>
        <v>0</v>
      </c>
      <c r="N168" s="177">
        <v>0.56999999999999995</v>
      </c>
      <c r="O168" s="177">
        <f t="shared" si="4"/>
        <v>1.73</v>
      </c>
      <c r="P168" s="177">
        <v>0</v>
      </c>
      <c r="Q168" s="177">
        <f t="shared" si="5"/>
        <v>0</v>
      </c>
      <c r="R168" s="179" t="s">
        <v>401</v>
      </c>
      <c r="S168" s="179" t="s">
        <v>164</v>
      </c>
      <c r="T168" s="180" t="s">
        <v>164</v>
      </c>
      <c r="U168" s="159">
        <v>0</v>
      </c>
      <c r="V168" s="159">
        <f t="shared" si="6"/>
        <v>0</v>
      </c>
      <c r="W168" s="159"/>
      <c r="X168" s="159" t="s">
        <v>403</v>
      </c>
      <c r="Y168" s="149"/>
      <c r="Z168" s="149"/>
      <c r="AA168" s="149"/>
      <c r="AB168" s="149"/>
      <c r="AC168" s="149"/>
      <c r="AD168" s="149"/>
      <c r="AE168" s="149"/>
      <c r="AF168" s="149"/>
      <c r="AG168" s="149" t="s">
        <v>404</v>
      </c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ht="22.5" outlineLevel="1" x14ac:dyDescent="0.2">
      <c r="A169" s="174">
        <v>69</v>
      </c>
      <c r="B169" s="175" t="s">
        <v>543</v>
      </c>
      <c r="C169" s="183" t="s">
        <v>544</v>
      </c>
      <c r="D169" s="176" t="s">
        <v>324</v>
      </c>
      <c r="E169" s="177">
        <v>2.02</v>
      </c>
      <c r="F169" s="178"/>
      <c r="G169" s="179">
        <f t="shared" si="0"/>
        <v>0</v>
      </c>
      <c r="H169" s="178"/>
      <c r="I169" s="179">
        <f t="shared" si="1"/>
        <v>0</v>
      </c>
      <c r="J169" s="178"/>
      <c r="K169" s="179">
        <f t="shared" si="2"/>
        <v>0</v>
      </c>
      <c r="L169" s="179">
        <v>21</v>
      </c>
      <c r="M169" s="179">
        <f t="shared" si="3"/>
        <v>0</v>
      </c>
      <c r="N169" s="177">
        <v>0.25</v>
      </c>
      <c r="O169" s="177">
        <f t="shared" si="4"/>
        <v>0.51</v>
      </c>
      <c r="P169" s="177">
        <v>0</v>
      </c>
      <c r="Q169" s="177">
        <f t="shared" si="5"/>
        <v>0</v>
      </c>
      <c r="R169" s="179" t="s">
        <v>401</v>
      </c>
      <c r="S169" s="179" t="s">
        <v>164</v>
      </c>
      <c r="T169" s="180" t="s">
        <v>164</v>
      </c>
      <c r="U169" s="159">
        <v>0</v>
      </c>
      <c r="V169" s="159">
        <f t="shared" si="6"/>
        <v>0</v>
      </c>
      <c r="W169" s="159"/>
      <c r="X169" s="159" t="s">
        <v>403</v>
      </c>
      <c r="Y169" s="149"/>
      <c r="Z169" s="149"/>
      <c r="AA169" s="149"/>
      <c r="AB169" s="149"/>
      <c r="AC169" s="149"/>
      <c r="AD169" s="149"/>
      <c r="AE169" s="149"/>
      <c r="AF169" s="149"/>
      <c r="AG169" s="149" t="s">
        <v>404</v>
      </c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ht="22.5" outlineLevel="1" x14ac:dyDescent="0.2">
      <c r="A170" s="174">
        <v>70</v>
      </c>
      <c r="B170" s="175" t="s">
        <v>744</v>
      </c>
      <c r="C170" s="183" t="s">
        <v>745</v>
      </c>
      <c r="D170" s="176" t="s">
        <v>324</v>
      </c>
      <c r="E170" s="177">
        <v>1.01</v>
      </c>
      <c r="F170" s="178"/>
      <c r="G170" s="179">
        <f t="shared" si="0"/>
        <v>0</v>
      </c>
      <c r="H170" s="178"/>
      <c r="I170" s="179">
        <f t="shared" si="1"/>
        <v>0</v>
      </c>
      <c r="J170" s="178"/>
      <c r="K170" s="179">
        <f t="shared" si="2"/>
        <v>0</v>
      </c>
      <c r="L170" s="179">
        <v>21</v>
      </c>
      <c r="M170" s="179">
        <f t="shared" si="3"/>
        <v>0</v>
      </c>
      <c r="N170" s="177">
        <v>0.5</v>
      </c>
      <c r="O170" s="177">
        <f t="shared" si="4"/>
        <v>0.51</v>
      </c>
      <c r="P170" s="177">
        <v>0</v>
      </c>
      <c r="Q170" s="177">
        <f t="shared" si="5"/>
        <v>0</v>
      </c>
      <c r="R170" s="179" t="s">
        <v>401</v>
      </c>
      <c r="S170" s="179" t="s">
        <v>164</v>
      </c>
      <c r="T170" s="180" t="s">
        <v>164</v>
      </c>
      <c r="U170" s="159">
        <v>0</v>
      </c>
      <c r="V170" s="159">
        <f t="shared" si="6"/>
        <v>0</v>
      </c>
      <c r="W170" s="159"/>
      <c r="X170" s="159" t="s">
        <v>403</v>
      </c>
      <c r="Y170" s="149"/>
      <c r="Z170" s="149"/>
      <c r="AA170" s="149"/>
      <c r="AB170" s="149"/>
      <c r="AC170" s="149"/>
      <c r="AD170" s="149"/>
      <c r="AE170" s="149"/>
      <c r="AF170" s="149"/>
      <c r="AG170" s="149" t="s">
        <v>404</v>
      </c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outlineLevel="1" x14ac:dyDescent="0.2">
      <c r="A171" s="167">
        <v>71</v>
      </c>
      <c r="B171" s="168" t="s">
        <v>746</v>
      </c>
      <c r="C171" s="184" t="s">
        <v>747</v>
      </c>
      <c r="D171" s="169" t="s">
        <v>247</v>
      </c>
      <c r="E171" s="170">
        <v>95.41</v>
      </c>
      <c r="F171" s="171"/>
      <c r="G171" s="172">
        <f t="shared" si="0"/>
        <v>0</v>
      </c>
      <c r="H171" s="171"/>
      <c r="I171" s="172">
        <f t="shared" si="1"/>
        <v>0</v>
      </c>
      <c r="J171" s="171"/>
      <c r="K171" s="172">
        <f t="shared" si="2"/>
        <v>0</v>
      </c>
      <c r="L171" s="172">
        <v>21</v>
      </c>
      <c r="M171" s="172">
        <f t="shared" si="3"/>
        <v>0</v>
      </c>
      <c r="N171" s="170">
        <v>0.13600000000000001</v>
      </c>
      <c r="O171" s="170">
        <f t="shared" si="4"/>
        <v>12.98</v>
      </c>
      <c r="P171" s="170">
        <v>0</v>
      </c>
      <c r="Q171" s="170">
        <f t="shared" si="5"/>
        <v>0</v>
      </c>
      <c r="R171" s="172" t="s">
        <v>401</v>
      </c>
      <c r="S171" s="172" t="s">
        <v>164</v>
      </c>
      <c r="T171" s="173" t="s">
        <v>164</v>
      </c>
      <c r="U171" s="159">
        <v>0</v>
      </c>
      <c r="V171" s="159">
        <f t="shared" si="6"/>
        <v>0</v>
      </c>
      <c r="W171" s="159"/>
      <c r="X171" s="159" t="s">
        <v>403</v>
      </c>
      <c r="Y171" s="149"/>
      <c r="Z171" s="149"/>
      <c r="AA171" s="149"/>
      <c r="AB171" s="149"/>
      <c r="AC171" s="149"/>
      <c r="AD171" s="149"/>
      <c r="AE171" s="149"/>
      <c r="AF171" s="149"/>
      <c r="AG171" s="149" t="s">
        <v>404</v>
      </c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outlineLevel="1" x14ac:dyDescent="0.2">
      <c r="A172" s="156"/>
      <c r="B172" s="157"/>
      <c r="C172" s="191" t="s">
        <v>1079</v>
      </c>
      <c r="D172" s="188"/>
      <c r="E172" s="189">
        <v>95.41</v>
      </c>
      <c r="F172" s="159"/>
      <c r="G172" s="159"/>
      <c r="H172" s="159"/>
      <c r="I172" s="159"/>
      <c r="J172" s="159"/>
      <c r="K172" s="159"/>
      <c r="L172" s="159"/>
      <c r="M172" s="159"/>
      <c r="N172" s="158"/>
      <c r="O172" s="158"/>
      <c r="P172" s="158"/>
      <c r="Q172" s="158"/>
      <c r="R172" s="159"/>
      <c r="S172" s="159"/>
      <c r="T172" s="159"/>
      <c r="U172" s="159"/>
      <c r="V172" s="159"/>
      <c r="W172" s="159"/>
      <c r="X172" s="159"/>
      <c r="Y172" s="149"/>
      <c r="Z172" s="149"/>
      <c r="AA172" s="149"/>
      <c r="AB172" s="149"/>
      <c r="AC172" s="149"/>
      <c r="AD172" s="149"/>
      <c r="AE172" s="149"/>
      <c r="AF172" s="149"/>
      <c r="AG172" s="149" t="s">
        <v>261</v>
      </c>
      <c r="AH172" s="149">
        <v>0</v>
      </c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ht="22.5" outlineLevel="1" x14ac:dyDescent="0.2">
      <c r="A173" s="167">
        <v>72</v>
      </c>
      <c r="B173" s="168" t="s">
        <v>1080</v>
      </c>
      <c r="C173" s="184" t="s">
        <v>1081</v>
      </c>
      <c r="D173" s="169" t="s">
        <v>324</v>
      </c>
      <c r="E173" s="170">
        <v>3.0449999999999999</v>
      </c>
      <c r="F173" s="171"/>
      <c r="G173" s="172">
        <f>ROUND(E173*F173,2)</f>
        <v>0</v>
      </c>
      <c r="H173" s="171"/>
      <c r="I173" s="172">
        <f>ROUND(E173*H173,2)</f>
        <v>0</v>
      </c>
      <c r="J173" s="171"/>
      <c r="K173" s="172">
        <f>ROUND(E173*J173,2)</f>
        <v>0</v>
      </c>
      <c r="L173" s="172">
        <v>21</v>
      </c>
      <c r="M173" s="172">
        <f>G173*(1+L173/100)</f>
        <v>0</v>
      </c>
      <c r="N173" s="170">
        <v>0.14499999999999999</v>
      </c>
      <c r="O173" s="170">
        <f>ROUND(E173*N173,2)</f>
        <v>0.44</v>
      </c>
      <c r="P173" s="170">
        <v>0</v>
      </c>
      <c r="Q173" s="170">
        <f>ROUND(E173*P173,2)</f>
        <v>0</v>
      </c>
      <c r="R173" s="172" t="s">
        <v>401</v>
      </c>
      <c r="S173" s="172" t="s">
        <v>164</v>
      </c>
      <c r="T173" s="173" t="s">
        <v>164</v>
      </c>
      <c r="U173" s="159">
        <v>0</v>
      </c>
      <c r="V173" s="159">
        <f>ROUND(E173*U173,2)</f>
        <v>0</v>
      </c>
      <c r="W173" s="159"/>
      <c r="X173" s="159" t="s">
        <v>403</v>
      </c>
      <c r="Y173" s="149"/>
      <c r="Z173" s="149"/>
      <c r="AA173" s="149"/>
      <c r="AB173" s="149"/>
      <c r="AC173" s="149"/>
      <c r="AD173" s="149"/>
      <c r="AE173" s="149"/>
      <c r="AF173" s="149"/>
      <c r="AG173" s="149" t="s">
        <v>404</v>
      </c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outlineLevel="1" x14ac:dyDescent="0.2">
      <c r="A174" s="156"/>
      <c r="B174" s="157"/>
      <c r="C174" s="191" t="s">
        <v>1082</v>
      </c>
      <c r="D174" s="188"/>
      <c r="E174" s="189">
        <v>3.0449999999999999</v>
      </c>
      <c r="F174" s="159"/>
      <c r="G174" s="159"/>
      <c r="H174" s="159"/>
      <c r="I174" s="159"/>
      <c r="J174" s="159"/>
      <c r="K174" s="159"/>
      <c r="L174" s="159"/>
      <c r="M174" s="159"/>
      <c r="N174" s="158"/>
      <c r="O174" s="158"/>
      <c r="P174" s="158"/>
      <c r="Q174" s="158"/>
      <c r="R174" s="159"/>
      <c r="S174" s="159"/>
      <c r="T174" s="159"/>
      <c r="U174" s="159"/>
      <c r="V174" s="159"/>
      <c r="W174" s="159"/>
      <c r="X174" s="159"/>
      <c r="Y174" s="149"/>
      <c r="Z174" s="149"/>
      <c r="AA174" s="149"/>
      <c r="AB174" s="149"/>
      <c r="AC174" s="149"/>
      <c r="AD174" s="149"/>
      <c r="AE174" s="149"/>
      <c r="AF174" s="149"/>
      <c r="AG174" s="149" t="s">
        <v>261</v>
      </c>
      <c r="AH174" s="149">
        <v>0</v>
      </c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x14ac:dyDescent="0.2">
      <c r="A175" s="161" t="s">
        <v>159</v>
      </c>
      <c r="B175" s="162" t="s">
        <v>115</v>
      </c>
      <c r="C175" s="182" t="s">
        <v>116</v>
      </c>
      <c r="D175" s="163"/>
      <c r="E175" s="164"/>
      <c r="F175" s="165"/>
      <c r="G175" s="165">
        <f>SUMIF(AG176:AG177,"&lt;&gt;NOR",G176:G177)</f>
        <v>0</v>
      </c>
      <c r="H175" s="165"/>
      <c r="I175" s="165">
        <f>SUM(I176:I177)</f>
        <v>0</v>
      </c>
      <c r="J175" s="165"/>
      <c r="K175" s="165">
        <f>SUM(K176:K177)</f>
        <v>0</v>
      </c>
      <c r="L175" s="165"/>
      <c r="M175" s="165">
        <f>SUM(M176:M177)</f>
        <v>0</v>
      </c>
      <c r="N175" s="164"/>
      <c r="O175" s="164">
        <f>SUM(O176:O177)</f>
        <v>15</v>
      </c>
      <c r="P175" s="164"/>
      <c r="Q175" s="164">
        <f>SUM(Q176:Q177)</f>
        <v>0</v>
      </c>
      <c r="R175" s="165"/>
      <c r="S175" s="165"/>
      <c r="T175" s="166"/>
      <c r="U175" s="160"/>
      <c r="V175" s="160">
        <f>SUM(V176:V177)</f>
        <v>7.03</v>
      </c>
      <c r="W175" s="160"/>
      <c r="X175" s="160"/>
      <c r="AG175" t="s">
        <v>160</v>
      </c>
    </row>
    <row r="176" spans="1:60" outlineLevel="1" x14ac:dyDescent="0.2">
      <c r="A176" s="174">
        <v>73</v>
      </c>
      <c r="B176" s="175" t="s">
        <v>545</v>
      </c>
      <c r="C176" s="183" t="s">
        <v>748</v>
      </c>
      <c r="D176" s="176" t="s">
        <v>749</v>
      </c>
      <c r="E176" s="177">
        <v>7</v>
      </c>
      <c r="F176" s="178"/>
      <c r="G176" s="179">
        <f>ROUND(E176*F176,2)</f>
        <v>0</v>
      </c>
      <c r="H176" s="178"/>
      <c r="I176" s="179">
        <f>ROUND(E176*H176,2)</f>
        <v>0</v>
      </c>
      <c r="J176" s="178"/>
      <c r="K176" s="179">
        <f>ROUND(E176*J176,2)</f>
        <v>0</v>
      </c>
      <c r="L176" s="179">
        <v>21</v>
      </c>
      <c r="M176" s="179">
        <f>G176*(1+L176/100)</f>
        <v>0</v>
      </c>
      <c r="N176" s="177">
        <v>0</v>
      </c>
      <c r="O176" s="177">
        <f>ROUND(E176*N176,2)</f>
        <v>0</v>
      </c>
      <c r="P176" s="177">
        <v>0</v>
      </c>
      <c r="Q176" s="177">
        <f>ROUND(E176*P176,2)</f>
        <v>0</v>
      </c>
      <c r="R176" s="179"/>
      <c r="S176" s="179" t="s">
        <v>179</v>
      </c>
      <c r="T176" s="180" t="s">
        <v>165</v>
      </c>
      <c r="U176" s="159">
        <v>0.19</v>
      </c>
      <c r="V176" s="159">
        <f>ROUND(E176*U176,2)</f>
        <v>1.33</v>
      </c>
      <c r="W176" s="159"/>
      <c r="X176" s="159" t="s">
        <v>374</v>
      </c>
      <c r="Y176" s="149"/>
      <c r="Z176" s="149"/>
      <c r="AA176" s="149"/>
      <c r="AB176" s="149"/>
      <c r="AC176" s="149"/>
      <c r="AD176" s="149"/>
      <c r="AE176" s="149"/>
      <c r="AF176" s="149"/>
      <c r="AG176" s="149" t="s">
        <v>375</v>
      </c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outlineLevel="1" x14ac:dyDescent="0.2">
      <c r="A177" s="174">
        <v>74</v>
      </c>
      <c r="B177" s="175" t="s">
        <v>547</v>
      </c>
      <c r="C177" s="183" t="s">
        <v>548</v>
      </c>
      <c r="D177" s="176" t="s">
        <v>442</v>
      </c>
      <c r="E177" s="177">
        <v>30</v>
      </c>
      <c r="F177" s="178"/>
      <c r="G177" s="179">
        <f>ROUND(E177*F177,2)</f>
        <v>0</v>
      </c>
      <c r="H177" s="178"/>
      <c r="I177" s="179">
        <f>ROUND(E177*H177,2)</f>
        <v>0</v>
      </c>
      <c r="J177" s="178"/>
      <c r="K177" s="179">
        <f>ROUND(E177*J177,2)</f>
        <v>0</v>
      </c>
      <c r="L177" s="179">
        <v>21</v>
      </c>
      <c r="M177" s="179">
        <f>G177*(1+L177/100)</f>
        <v>0</v>
      </c>
      <c r="N177" s="177">
        <v>0.5</v>
      </c>
      <c r="O177" s="177">
        <f>ROUND(E177*N177,2)</f>
        <v>15</v>
      </c>
      <c r="P177" s="177">
        <v>0</v>
      </c>
      <c r="Q177" s="177">
        <f>ROUND(E177*P177,2)</f>
        <v>0</v>
      </c>
      <c r="R177" s="179"/>
      <c r="S177" s="179" t="s">
        <v>179</v>
      </c>
      <c r="T177" s="180" t="s">
        <v>165</v>
      </c>
      <c r="U177" s="159">
        <v>0.19</v>
      </c>
      <c r="V177" s="159">
        <f>ROUND(E177*U177,2)</f>
        <v>5.7</v>
      </c>
      <c r="W177" s="159"/>
      <c r="X177" s="159" t="s">
        <v>374</v>
      </c>
      <c r="Y177" s="149"/>
      <c r="Z177" s="149"/>
      <c r="AA177" s="149"/>
      <c r="AB177" s="149"/>
      <c r="AC177" s="149"/>
      <c r="AD177" s="149"/>
      <c r="AE177" s="149"/>
      <c r="AF177" s="149"/>
      <c r="AG177" s="149" t="s">
        <v>375</v>
      </c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x14ac:dyDescent="0.2">
      <c r="A178" s="161" t="s">
        <v>159</v>
      </c>
      <c r="B178" s="162" t="s">
        <v>118</v>
      </c>
      <c r="C178" s="182" t="s">
        <v>119</v>
      </c>
      <c r="D178" s="163"/>
      <c r="E178" s="164"/>
      <c r="F178" s="165"/>
      <c r="G178" s="165">
        <f>SUMIF(AG179:AG179,"&lt;&gt;NOR",G179:G179)</f>
        <v>0</v>
      </c>
      <c r="H178" s="165"/>
      <c r="I178" s="165">
        <f>SUM(I179:I179)</f>
        <v>0</v>
      </c>
      <c r="J178" s="165"/>
      <c r="K178" s="165">
        <f>SUM(K179:K179)</f>
        <v>0</v>
      </c>
      <c r="L178" s="165"/>
      <c r="M178" s="165">
        <f>SUM(M179:M179)</f>
        <v>0</v>
      </c>
      <c r="N178" s="164"/>
      <c r="O178" s="164">
        <f>SUM(O179:O179)</f>
        <v>0</v>
      </c>
      <c r="P178" s="164"/>
      <c r="Q178" s="164">
        <f>SUM(Q179:Q179)</f>
        <v>0</v>
      </c>
      <c r="R178" s="165"/>
      <c r="S178" s="165"/>
      <c r="T178" s="166"/>
      <c r="U178" s="160"/>
      <c r="V178" s="160">
        <f>SUM(V179:V179)</f>
        <v>0</v>
      </c>
      <c r="W178" s="160"/>
      <c r="X178" s="160"/>
      <c r="AG178" t="s">
        <v>160</v>
      </c>
    </row>
    <row r="179" spans="1:60" outlineLevel="1" x14ac:dyDescent="0.2">
      <c r="A179" s="174">
        <v>75</v>
      </c>
      <c r="B179" s="175" t="s">
        <v>559</v>
      </c>
      <c r="C179" s="183" t="s">
        <v>560</v>
      </c>
      <c r="D179" s="176" t="s">
        <v>395</v>
      </c>
      <c r="E179" s="177">
        <v>2.5</v>
      </c>
      <c r="F179" s="178"/>
      <c r="G179" s="179">
        <f>ROUND(E179*F179,2)</f>
        <v>0</v>
      </c>
      <c r="H179" s="178"/>
      <c r="I179" s="179">
        <f>ROUND(E179*H179,2)</f>
        <v>0</v>
      </c>
      <c r="J179" s="178"/>
      <c r="K179" s="179">
        <f>ROUND(E179*J179,2)</f>
        <v>0</v>
      </c>
      <c r="L179" s="179">
        <v>21</v>
      </c>
      <c r="M179" s="179">
        <f>G179*(1+L179/100)</f>
        <v>0</v>
      </c>
      <c r="N179" s="177">
        <v>0</v>
      </c>
      <c r="O179" s="177">
        <f>ROUND(E179*N179,2)</f>
        <v>0</v>
      </c>
      <c r="P179" s="177">
        <v>0</v>
      </c>
      <c r="Q179" s="177">
        <f>ROUND(E179*P179,2)</f>
        <v>0</v>
      </c>
      <c r="R179" s="179"/>
      <c r="S179" s="179" t="s">
        <v>179</v>
      </c>
      <c r="T179" s="180" t="s">
        <v>165</v>
      </c>
      <c r="U179" s="159">
        <v>0</v>
      </c>
      <c r="V179" s="159">
        <f>ROUND(E179*U179,2)</f>
        <v>0</v>
      </c>
      <c r="W179" s="159"/>
      <c r="X179" s="159" t="s">
        <v>374</v>
      </c>
      <c r="Y179" s="149"/>
      <c r="Z179" s="149"/>
      <c r="AA179" s="149"/>
      <c r="AB179" s="149"/>
      <c r="AC179" s="149"/>
      <c r="AD179" s="149"/>
      <c r="AE179" s="149"/>
      <c r="AF179" s="149"/>
      <c r="AG179" s="149" t="s">
        <v>375</v>
      </c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x14ac:dyDescent="0.2">
      <c r="A180" s="161" t="s">
        <v>159</v>
      </c>
      <c r="B180" s="162" t="s">
        <v>122</v>
      </c>
      <c r="C180" s="182" t="s">
        <v>123</v>
      </c>
      <c r="D180" s="163"/>
      <c r="E180" s="164"/>
      <c r="F180" s="165"/>
      <c r="G180" s="165">
        <f>SUMIF(AG181:AG182,"&lt;&gt;NOR",G181:G182)</f>
        <v>0</v>
      </c>
      <c r="H180" s="165"/>
      <c r="I180" s="165">
        <f>SUM(I181:I182)</f>
        <v>0</v>
      </c>
      <c r="J180" s="165"/>
      <c r="K180" s="165">
        <f>SUM(K181:K182)</f>
        <v>0</v>
      </c>
      <c r="L180" s="165"/>
      <c r="M180" s="165">
        <f>SUM(M181:M182)</f>
        <v>0</v>
      </c>
      <c r="N180" s="164"/>
      <c r="O180" s="164">
        <f>SUM(O181:O182)</f>
        <v>0.06</v>
      </c>
      <c r="P180" s="164"/>
      <c r="Q180" s="164">
        <f>SUM(Q181:Q182)</f>
        <v>8.74</v>
      </c>
      <c r="R180" s="165"/>
      <c r="S180" s="165"/>
      <c r="T180" s="166"/>
      <c r="U180" s="160"/>
      <c r="V180" s="160">
        <f>SUM(V181:V182)</f>
        <v>60.44</v>
      </c>
      <c r="W180" s="160"/>
      <c r="X180" s="160"/>
      <c r="AG180" t="s">
        <v>160</v>
      </c>
    </row>
    <row r="181" spans="1:60" outlineLevel="1" x14ac:dyDescent="0.2">
      <c r="A181" s="167">
        <v>76</v>
      </c>
      <c r="B181" s="168" t="s">
        <v>693</v>
      </c>
      <c r="C181" s="184" t="s">
        <v>694</v>
      </c>
      <c r="D181" s="169" t="s">
        <v>247</v>
      </c>
      <c r="E181" s="170">
        <v>94</v>
      </c>
      <c r="F181" s="171"/>
      <c r="G181" s="172">
        <f>ROUND(E181*F181,2)</f>
        <v>0</v>
      </c>
      <c r="H181" s="171"/>
      <c r="I181" s="172">
        <f>ROUND(E181*H181,2)</f>
        <v>0</v>
      </c>
      <c r="J181" s="171"/>
      <c r="K181" s="172">
        <f>ROUND(E181*J181,2)</f>
        <v>0</v>
      </c>
      <c r="L181" s="172">
        <v>21</v>
      </c>
      <c r="M181" s="172">
        <f>G181*(1+L181/100)</f>
        <v>0</v>
      </c>
      <c r="N181" s="170">
        <v>5.9000000000000003E-4</v>
      </c>
      <c r="O181" s="170">
        <f>ROUND(E181*N181,2)</f>
        <v>0.06</v>
      </c>
      <c r="P181" s="170">
        <v>9.2999999999999999E-2</v>
      </c>
      <c r="Q181" s="170">
        <f>ROUND(E181*P181,2)</f>
        <v>8.74</v>
      </c>
      <c r="R181" s="172" t="s">
        <v>569</v>
      </c>
      <c r="S181" s="172" t="s">
        <v>164</v>
      </c>
      <c r="T181" s="173" t="s">
        <v>164</v>
      </c>
      <c r="U181" s="159">
        <v>0.64300000000000002</v>
      </c>
      <c r="V181" s="159">
        <f>ROUND(E181*U181,2)</f>
        <v>60.44</v>
      </c>
      <c r="W181" s="159"/>
      <c r="X181" s="159" t="s">
        <v>234</v>
      </c>
      <c r="Y181" s="149"/>
      <c r="Z181" s="149"/>
      <c r="AA181" s="149"/>
      <c r="AB181" s="149"/>
      <c r="AC181" s="149"/>
      <c r="AD181" s="149"/>
      <c r="AE181" s="149"/>
      <c r="AF181" s="149"/>
      <c r="AG181" s="149" t="s">
        <v>235</v>
      </c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outlineLevel="1" x14ac:dyDescent="0.2">
      <c r="A182" s="156"/>
      <c r="B182" s="157"/>
      <c r="C182" s="254" t="s">
        <v>695</v>
      </c>
      <c r="D182" s="255"/>
      <c r="E182" s="255"/>
      <c r="F182" s="255"/>
      <c r="G182" s="255"/>
      <c r="H182" s="159"/>
      <c r="I182" s="159"/>
      <c r="J182" s="159"/>
      <c r="K182" s="159"/>
      <c r="L182" s="159"/>
      <c r="M182" s="159"/>
      <c r="N182" s="158"/>
      <c r="O182" s="158"/>
      <c r="P182" s="158"/>
      <c r="Q182" s="158"/>
      <c r="R182" s="159"/>
      <c r="S182" s="159"/>
      <c r="T182" s="159"/>
      <c r="U182" s="159"/>
      <c r="V182" s="159"/>
      <c r="W182" s="159"/>
      <c r="X182" s="159"/>
      <c r="Y182" s="149"/>
      <c r="Z182" s="149"/>
      <c r="AA182" s="149"/>
      <c r="AB182" s="149"/>
      <c r="AC182" s="149"/>
      <c r="AD182" s="149"/>
      <c r="AE182" s="149"/>
      <c r="AF182" s="149"/>
      <c r="AG182" s="149" t="s">
        <v>237</v>
      </c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x14ac:dyDescent="0.2">
      <c r="A183" s="161" t="s">
        <v>159</v>
      </c>
      <c r="B183" s="162" t="s">
        <v>124</v>
      </c>
      <c r="C183" s="182" t="s">
        <v>125</v>
      </c>
      <c r="D183" s="163"/>
      <c r="E183" s="164"/>
      <c r="F183" s="165"/>
      <c r="G183" s="165">
        <f>SUMIF(AG184:AG191,"&lt;&gt;NOR",G184:G191)</f>
        <v>0</v>
      </c>
      <c r="H183" s="165"/>
      <c r="I183" s="165">
        <f>SUM(I184:I191)</f>
        <v>0</v>
      </c>
      <c r="J183" s="165"/>
      <c r="K183" s="165">
        <f>SUM(K184:K191)</f>
        <v>0</v>
      </c>
      <c r="L183" s="165"/>
      <c r="M183" s="165">
        <f>SUM(M184:M191)</f>
        <v>0</v>
      </c>
      <c r="N183" s="164"/>
      <c r="O183" s="164">
        <f>SUM(O184:O191)</f>
        <v>0</v>
      </c>
      <c r="P183" s="164"/>
      <c r="Q183" s="164">
        <f>SUM(Q184:Q191)</f>
        <v>0</v>
      </c>
      <c r="R183" s="165"/>
      <c r="S183" s="165"/>
      <c r="T183" s="166"/>
      <c r="U183" s="160"/>
      <c r="V183" s="160">
        <f>SUM(V184:V191)</f>
        <v>57.66</v>
      </c>
      <c r="W183" s="160"/>
      <c r="X183" s="160"/>
      <c r="AG183" t="s">
        <v>160</v>
      </c>
    </row>
    <row r="184" spans="1:60" ht="22.5" outlineLevel="1" x14ac:dyDescent="0.2">
      <c r="A184" s="167">
        <v>77</v>
      </c>
      <c r="B184" s="168" t="s">
        <v>577</v>
      </c>
      <c r="C184" s="184" t="s">
        <v>578</v>
      </c>
      <c r="D184" s="169" t="s">
        <v>400</v>
      </c>
      <c r="E184" s="170">
        <v>169.57</v>
      </c>
      <c r="F184" s="171"/>
      <c r="G184" s="172">
        <f>ROUND(E184*F184,2)</f>
        <v>0</v>
      </c>
      <c r="H184" s="171"/>
      <c r="I184" s="172">
        <f>ROUND(E184*H184,2)</f>
        <v>0</v>
      </c>
      <c r="J184" s="171"/>
      <c r="K184" s="172">
        <f>ROUND(E184*J184,2)</f>
        <v>0</v>
      </c>
      <c r="L184" s="172">
        <v>21</v>
      </c>
      <c r="M184" s="172">
        <f>G184*(1+L184/100)</f>
        <v>0</v>
      </c>
      <c r="N184" s="170">
        <v>0</v>
      </c>
      <c r="O184" s="170">
        <f>ROUND(E184*N184,2)</f>
        <v>0</v>
      </c>
      <c r="P184" s="170">
        <v>0</v>
      </c>
      <c r="Q184" s="170">
        <f>ROUND(E184*P184,2)</f>
        <v>0</v>
      </c>
      <c r="R184" s="172" t="s">
        <v>579</v>
      </c>
      <c r="S184" s="172" t="s">
        <v>164</v>
      </c>
      <c r="T184" s="173" t="s">
        <v>164</v>
      </c>
      <c r="U184" s="159">
        <v>0.28000000000000003</v>
      </c>
      <c r="V184" s="159">
        <f>ROUND(E184*U184,2)</f>
        <v>47.48</v>
      </c>
      <c r="W184" s="159"/>
      <c r="X184" s="159" t="s">
        <v>234</v>
      </c>
      <c r="Y184" s="149"/>
      <c r="Z184" s="149"/>
      <c r="AA184" s="149"/>
      <c r="AB184" s="149"/>
      <c r="AC184" s="149"/>
      <c r="AD184" s="149"/>
      <c r="AE184" s="149"/>
      <c r="AF184" s="149"/>
      <c r="AG184" s="149" t="s">
        <v>235</v>
      </c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outlineLevel="1" x14ac:dyDescent="0.2">
      <c r="A185" s="156"/>
      <c r="B185" s="157"/>
      <c r="C185" s="254" t="s">
        <v>580</v>
      </c>
      <c r="D185" s="255"/>
      <c r="E185" s="255"/>
      <c r="F185" s="255"/>
      <c r="G185" s="255"/>
      <c r="H185" s="159"/>
      <c r="I185" s="159"/>
      <c r="J185" s="159"/>
      <c r="K185" s="159"/>
      <c r="L185" s="159"/>
      <c r="M185" s="159"/>
      <c r="N185" s="158"/>
      <c r="O185" s="158"/>
      <c r="P185" s="158"/>
      <c r="Q185" s="158"/>
      <c r="R185" s="159"/>
      <c r="S185" s="159"/>
      <c r="T185" s="159"/>
      <c r="U185" s="159"/>
      <c r="V185" s="159"/>
      <c r="W185" s="159"/>
      <c r="X185" s="159"/>
      <c r="Y185" s="149"/>
      <c r="Z185" s="149"/>
      <c r="AA185" s="149"/>
      <c r="AB185" s="149"/>
      <c r="AC185" s="149"/>
      <c r="AD185" s="149"/>
      <c r="AE185" s="149"/>
      <c r="AF185" s="149"/>
      <c r="AG185" s="149" t="s">
        <v>237</v>
      </c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outlineLevel="1" x14ac:dyDescent="0.2">
      <c r="A186" s="174">
        <v>78</v>
      </c>
      <c r="B186" s="175" t="s">
        <v>581</v>
      </c>
      <c r="C186" s="183" t="s">
        <v>582</v>
      </c>
      <c r="D186" s="176" t="s">
        <v>400</v>
      </c>
      <c r="E186" s="177">
        <v>169.57</v>
      </c>
      <c r="F186" s="178"/>
      <c r="G186" s="179">
        <f>ROUND(E186*F186,2)</f>
        <v>0</v>
      </c>
      <c r="H186" s="178"/>
      <c r="I186" s="179">
        <f>ROUND(E186*H186,2)</f>
        <v>0</v>
      </c>
      <c r="J186" s="178"/>
      <c r="K186" s="179">
        <f>ROUND(E186*J186,2)</f>
        <v>0</v>
      </c>
      <c r="L186" s="179">
        <v>21</v>
      </c>
      <c r="M186" s="179">
        <f>G186*(1+L186/100)</f>
        <v>0</v>
      </c>
      <c r="N186" s="177">
        <v>0</v>
      </c>
      <c r="O186" s="177">
        <f>ROUND(E186*N186,2)</f>
        <v>0</v>
      </c>
      <c r="P186" s="177">
        <v>0</v>
      </c>
      <c r="Q186" s="177">
        <f>ROUND(E186*P186,2)</f>
        <v>0</v>
      </c>
      <c r="R186" s="179" t="s">
        <v>583</v>
      </c>
      <c r="S186" s="179" t="s">
        <v>164</v>
      </c>
      <c r="T186" s="180" t="s">
        <v>164</v>
      </c>
      <c r="U186" s="159">
        <v>0.05</v>
      </c>
      <c r="V186" s="159">
        <f>ROUND(E186*U186,2)</f>
        <v>8.48</v>
      </c>
      <c r="W186" s="159"/>
      <c r="X186" s="159" t="s">
        <v>234</v>
      </c>
      <c r="Y186" s="149"/>
      <c r="Z186" s="149"/>
      <c r="AA186" s="149"/>
      <c r="AB186" s="149"/>
      <c r="AC186" s="149"/>
      <c r="AD186" s="149"/>
      <c r="AE186" s="149"/>
      <c r="AF186" s="149"/>
      <c r="AG186" s="149" t="s">
        <v>235</v>
      </c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outlineLevel="1" x14ac:dyDescent="0.2">
      <c r="A187" s="174">
        <v>79</v>
      </c>
      <c r="B187" s="175" t="s">
        <v>584</v>
      </c>
      <c r="C187" s="183" t="s">
        <v>585</v>
      </c>
      <c r="D187" s="176" t="s">
        <v>400</v>
      </c>
      <c r="E187" s="177">
        <v>169.57</v>
      </c>
      <c r="F187" s="178"/>
      <c r="G187" s="179">
        <f>ROUND(E187*F187,2)</f>
        <v>0</v>
      </c>
      <c r="H187" s="178"/>
      <c r="I187" s="179">
        <f>ROUND(E187*H187,2)</f>
        <v>0</v>
      </c>
      <c r="J187" s="178"/>
      <c r="K187" s="179">
        <f>ROUND(E187*J187,2)</f>
        <v>0</v>
      </c>
      <c r="L187" s="179">
        <v>21</v>
      </c>
      <c r="M187" s="179">
        <f>G187*(1+L187/100)</f>
        <v>0</v>
      </c>
      <c r="N187" s="177">
        <v>0</v>
      </c>
      <c r="O187" s="177">
        <f>ROUND(E187*N187,2)</f>
        <v>0</v>
      </c>
      <c r="P187" s="177">
        <v>0</v>
      </c>
      <c r="Q187" s="177">
        <f>ROUND(E187*P187,2)</f>
        <v>0</v>
      </c>
      <c r="R187" s="179" t="s">
        <v>583</v>
      </c>
      <c r="S187" s="179" t="s">
        <v>164</v>
      </c>
      <c r="T187" s="180" t="s">
        <v>164</v>
      </c>
      <c r="U187" s="159">
        <v>0</v>
      </c>
      <c r="V187" s="159">
        <f>ROUND(E187*U187,2)</f>
        <v>0</v>
      </c>
      <c r="W187" s="159"/>
      <c r="X187" s="159" t="s">
        <v>234</v>
      </c>
      <c r="Y187" s="149"/>
      <c r="Z187" s="149"/>
      <c r="AA187" s="149"/>
      <c r="AB187" s="149"/>
      <c r="AC187" s="149"/>
      <c r="AD187" s="149"/>
      <c r="AE187" s="149"/>
      <c r="AF187" s="149"/>
      <c r="AG187" s="149" t="s">
        <v>235</v>
      </c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</row>
    <row r="188" spans="1:60" outlineLevel="1" x14ac:dyDescent="0.2">
      <c r="A188" s="167">
        <v>80</v>
      </c>
      <c r="B188" s="168" t="s">
        <v>586</v>
      </c>
      <c r="C188" s="184" t="s">
        <v>587</v>
      </c>
      <c r="D188" s="169" t="s">
        <v>400</v>
      </c>
      <c r="E188" s="170">
        <v>169.57</v>
      </c>
      <c r="F188" s="171"/>
      <c r="G188" s="172">
        <f>ROUND(E188*F188,2)</f>
        <v>0</v>
      </c>
      <c r="H188" s="171"/>
      <c r="I188" s="172">
        <f>ROUND(E188*H188,2)</f>
        <v>0</v>
      </c>
      <c r="J188" s="171"/>
      <c r="K188" s="172">
        <f>ROUND(E188*J188,2)</f>
        <v>0</v>
      </c>
      <c r="L188" s="172">
        <v>21</v>
      </c>
      <c r="M188" s="172">
        <f>G188*(1+L188/100)</f>
        <v>0</v>
      </c>
      <c r="N188" s="170">
        <v>0</v>
      </c>
      <c r="O188" s="170">
        <f>ROUND(E188*N188,2)</f>
        <v>0</v>
      </c>
      <c r="P188" s="170">
        <v>0</v>
      </c>
      <c r="Q188" s="170">
        <f>ROUND(E188*P188,2)</f>
        <v>0</v>
      </c>
      <c r="R188" s="172" t="s">
        <v>583</v>
      </c>
      <c r="S188" s="172" t="s">
        <v>164</v>
      </c>
      <c r="T188" s="173" t="s">
        <v>164</v>
      </c>
      <c r="U188" s="159">
        <v>0.01</v>
      </c>
      <c r="V188" s="159">
        <f>ROUND(E188*U188,2)</f>
        <v>1.7</v>
      </c>
      <c r="W188" s="159"/>
      <c r="X188" s="159" t="s">
        <v>234</v>
      </c>
      <c r="Y188" s="149"/>
      <c r="Z188" s="149"/>
      <c r="AA188" s="149"/>
      <c r="AB188" s="149"/>
      <c r="AC188" s="149"/>
      <c r="AD188" s="149"/>
      <c r="AE188" s="149"/>
      <c r="AF188" s="149"/>
      <c r="AG188" s="149" t="s">
        <v>235</v>
      </c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outlineLevel="1" x14ac:dyDescent="0.2">
      <c r="A189" s="156"/>
      <c r="B189" s="157"/>
      <c r="C189" s="254" t="s">
        <v>588</v>
      </c>
      <c r="D189" s="255"/>
      <c r="E189" s="255"/>
      <c r="F189" s="255"/>
      <c r="G189" s="255"/>
      <c r="H189" s="159"/>
      <c r="I189" s="159"/>
      <c r="J189" s="159"/>
      <c r="K189" s="159"/>
      <c r="L189" s="159"/>
      <c r="M189" s="159"/>
      <c r="N189" s="158"/>
      <c r="O189" s="158"/>
      <c r="P189" s="158"/>
      <c r="Q189" s="158"/>
      <c r="R189" s="159"/>
      <c r="S189" s="159"/>
      <c r="T189" s="159"/>
      <c r="U189" s="159"/>
      <c r="V189" s="159"/>
      <c r="W189" s="159"/>
      <c r="X189" s="159"/>
      <c r="Y189" s="149"/>
      <c r="Z189" s="149"/>
      <c r="AA189" s="149"/>
      <c r="AB189" s="149"/>
      <c r="AC189" s="149"/>
      <c r="AD189" s="149"/>
      <c r="AE189" s="149"/>
      <c r="AF189" s="149"/>
      <c r="AG189" s="149" t="s">
        <v>237</v>
      </c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</row>
    <row r="190" spans="1:60" ht="33.75" outlineLevel="1" x14ac:dyDescent="0.2">
      <c r="A190" s="167">
        <v>81</v>
      </c>
      <c r="B190" s="168" t="s">
        <v>589</v>
      </c>
      <c r="C190" s="184" t="s">
        <v>590</v>
      </c>
      <c r="D190" s="169" t="s">
        <v>400</v>
      </c>
      <c r="E190" s="170">
        <v>169.57</v>
      </c>
      <c r="F190" s="171"/>
      <c r="G190" s="172">
        <f>ROUND(E190*F190,2)</f>
        <v>0</v>
      </c>
      <c r="H190" s="171"/>
      <c r="I190" s="172">
        <f>ROUND(E190*H190,2)</f>
        <v>0</v>
      </c>
      <c r="J190" s="171"/>
      <c r="K190" s="172">
        <f>ROUND(E190*J190,2)</f>
        <v>0</v>
      </c>
      <c r="L190" s="172">
        <v>21</v>
      </c>
      <c r="M190" s="172">
        <f>G190*(1+L190/100)</f>
        <v>0</v>
      </c>
      <c r="N190" s="170">
        <v>0</v>
      </c>
      <c r="O190" s="170">
        <f>ROUND(E190*N190,2)</f>
        <v>0</v>
      </c>
      <c r="P190" s="170">
        <v>0</v>
      </c>
      <c r="Q190" s="170">
        <f>ROUND(E190*P190,2)</f>
        <v>0</v>
      </c>
      <c r="R190" s="172" t="s">
        <v>579</v>
      </c>
      <c r="S190" s="172" t="s">
        <v>164</v>
      </c>
      <c r="T190" s="173" t="s">
        <v>164</v>
      </c>
      <c r="U190" s="159">
        <v>0</v>
      </c>
      <c r="V190" s="159">
        <f>ROUND(E190*U190,2)</f>
        <v>0</v>
      </c>
      <c r="W190" s="159"/>
      <c r="X190" s="159" t="s">
        <v>591</v>
      </c>
      <c r="Y190" s="149"/>
      <c r="Z190" s="149"/>
      <c r="AA190" s="149"/>
      <c r="AB190" s="149"/>
      <c r="AC190" s="149"/>
      <c r="AD190" s="149"/>
      <c r="AE190" s="149"/>
      <c r="AF190" s="149"/>
      <c r="AG190" s="149" t="s">
        <v>592</v>
      </c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</row>
    <row r="191" spans="1:60" outlineLevel="1" x14ac:dyDescent="0.2">
      <c r="A191" s="156"/>
      <c r="B191" s="157"/>
      <c r="C191" s="254" t="s">
        <v>580</v>
      </c>
      <c r="D191" s="255"/>
      <c r="E191" s="255"/>
      <c r="F191" s="255"/>
      <c r="G191" s="255"/>
      <c r="H191" s="159"/>
      <c r="I191" s="159"/>
      <c r="J191" s="159"/>
      <c r="K191" s="159"/>
      <c r="L191" s="159"/>
      <c r="M191" s="159"/>
      <c r="N191" s="158"/>
      <c r="O191" s="158"/>
      <c r="P191" s="158"/>
      <c r="Q191" s="158"/>
      <c r="R191" s="159"/>
      <c r="S191" s="159"/>
      <c r="T191" s="159"/>
      <c r="U191" s="159"/>
      <c r="V191" s="159"/>
      <c r="W191" s="159"/>
      <c r="X191" s="159"/>
      <c r="Y191" s="149"/>
      <c r="Z191" s="149"/>
      <c r="AA191" s="149"/>
      <c r="AB191" s="149"/>
      <c r="AC191" s="149"/>
      <c r="AD191" s="149"/>
      <c r="AE191" s="149"/>
      <c r="AF191" s="149"/>
      <c r="AG191" s="149" t="s">
        <v>237</v>
      </c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</row>
    <row r="192" spans="1:60" x14ac:dyDescent="0.2">
      <c r="A192" s="161" t="s">
        <v>159</v>
      </c>
      <c r="B192" s="162" t="s">
        <v>126</v>
      </c>
      <c r="C192" s="182" t="s">
        <v>127</v>
      </c>
      <c r="D192" s="163"/>
      <c r="E192" s="164"/>
      <c r="F192" s="165"/>
      <c r="G192" s="165">
        <f>SUMIF(AG193:AG196,"&lt;&gt;NOR",G193:G196)</f>
        <v>0</v>
      </c>
      <c r="H192" s="165"/>
      <c r="I192" s="165">
        <f>SUM(I193:I196)</f>
        <v>0</v>
      </c>
      <c r="J192" s="165"/>
      <c r="K192" s="165">
        <f>SUM(K193:K196)</f>
        <v>0</v>
      </c>
      <c r="L192" s="165"/>
      <c r="M192" s="165">
        <f>SUM(M193:M196)</f>
        <v>0</v>
      </c>
      <c r="N192" s="164"/>
      <c r="O192" s="164">
        <f>SUM(O193:O196)</f>
        <v>0</v>
      </c>
      <c r="P192" s="164"/>
      <c r="Q192" s="164">
        <f>SUM(Q193:Q196)</f>
        <v>0</v>
      </c>
      <c r="R192" s="165"/>
      <c r="S192" s="165"/>
      <c r="T192" s="166"/>
      <c r="U192" s="160"/>
      <c r="V192" s="160">
        <f>SUM(V193:V196)</f>
        <v>501.32</v>
      </c>
      <c r="W192" s="160"/>
      <c r="X192" s="160"/>
      <c r="AG192" t="s">
        <v>160</v>
      </c>
    </row>
    <row r="193" spans="1:60" outlineLevel="1" x14ac:dyDescent="0.2">
      <c r="A193" s="167">
        <v>82</v>
      </c>
      <c r="B193" s="168" t="s">
        <v>696</v>
      </c>
      <c r="C193" s="184" t="s">
        <v>697</v>
      </c>
      <c r="D193" s="169" t="s">
        <v>400</v>
      </c>
      <c r="E193" s="170">
        <v>592.43836999999996</v>
      </c>
      <c r="F193" s="171"/>
      <c r="G193" s="172">
        <f>ROUND(E193*F193,2)</f>
        <v>0</v>
      </c>
      <c r="H193" s="171"/>
      <c r="I193" s="172">
        <f>ROUND(E193*H193,2)</f>
        <v>0</v>
      </c>
      <c r="J193" s="171"/>
      <c r="K193" s="172">
        <f>ROUND(E193*J193,2)</f>
        <v>0</v>
      </c>
      <c r="L193" s="172">
        <v>21</v>
      </c>
      <c r="M193" s="172">
        <f>G193*(1+L193/100)</f>
        <v>0</v>
      </c>
      <c r="N193" s="170">
        <v>0</v>
      </c>
      <c r="O193" s="170">
        <f>ROUND(E193*N193,2)</f>
        <v>0</v>
      </c>
      <c r="P193" s="170">
        <v>0</v>
      </c>
      <c r="Q193" s="170">
        <f>ROUND(E193*P193,2)</f>
        <v>0</v>
      </c>
      <c r="R193" s="172" t="s">
        <v>408</v>
      </c>
      <c r="S193" s="172" t="s">
        <v>164</v>
      </c>
      <c r="T193" s="173" t="s">
        <v>164</v>
      </c>
      <c r="U193" s="159">
        <v>9.9500000000000005E-2</v>
      </c>
      <c r="V193" s="159">
        <f>ROUND(E193*U193,2)</f>
        <v>58.95</v>
      </c>
      <c r="W193" s="159"/>
      <c r="X193" s="159" t="s">
        <v>595</v>
      </c>
      <c r="Y193" s="149"/>
      <c r="Z193" s="149"/>
      <c r="AA193" s="149"/>
      <c r="AB193" s="149"/>
      <c r="AC193" s="149"/>
      <c r="AD193" s="149"/>
      <c r="AE193" s="149"/>
      <c r="AF193" s="149"/>
      <c r="AG193" s="149" t="s">
        <v>596</v>
      </c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</row>
    <row r="194" spans="1:60" outlineLevel="1" x14ac:dyDescent="0.2">
      <c r="A194" s="156"/>
      <c r="B194" s="157"/>
      <c r="C194" s="254" t="s">
        <v>698</v>
      </c>
      <c r="D194" s="255"/>
      <c r="E194" s="255"/>
      <c r="F194" s="255"/>
      <c r="G194" s="255"/>
      <c r="H194" s="159"/>
      <c r="I194" s="159"/>
      <c r="J194" s="159"/>
      <c r="K194" s="159"/>
      <c r="L194" s="159"/>
      <c r="M194" s="159"/>
      <c r="N194" s="158"/>
      <c r="O194" s="158"/>
      <c r="P194" s="158"/>
      <c r="Q194" s="158"/>
      <c r="R194" s="159"/>
      <c r="S194" s="159"/>
      <c r="T194" s="159"/>
      <c r="U194" s="159"/>
      <c r="V194" s="159"/>
      <c r="W194" s="159"/>
      <c r="X194" s="159"/>
      <c r="Y194" s="149"/>
      <c r="Z194" s="149"/>
      <c r="AA194" s="149"/>
      <c r="AB194" s="149"/>
      <c r="AC194" s="149"/>
      <c r="AD194" s="149"/>
      <c r="AE194" s="149"/>
      <c r="AF194" s="149"/>
      <c r="AG194" s="149" t="s">
        <v>237</v>
      </c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</row>
    <row r="195" spans="1:60" ht="22.5" outlineLevel="1" x14ac:dyDescent="0.2">
      <c r="A195" s="167">
        <v>83</v>
      </c>
      <c r="B195" s="168" t="s">
        <v>699</v>
      </c>
      <c r="C195" s="184" t="s">
        <v>1083</v>
      </c>
      <c r="D195" s="169" t="s">
        <v>400</v>
      </c>
      <c r="E195" s="170">
        <v>592.43836999999996</v>
      </c>
      <c r="F195" s="171"/>
      <c r="G195" s="172">
        <f>ROUND(E195*F195,2)</f>
        <v>0</v>
      </c>
      <c r="H195" s="171"/>
      <c r="I195" s="172">
        <f>ROUND(E195*H195,2)</f>
        <v>0</v>
      </c>
      <c r="J195" s="171"/>
      <c r="K195" s="172">
        <f>ROUND(E195*J195,2)</f>
        <v>0</v>
      </c>
      <c r="L195" s="172">
        <v>21</v>
      </c>
      <c r="M195" s="172">
        <f>G195*(1+L195/100)</f>
        <v>0</v>
      </c>
      <c r="N195" s="170">
        <v>0</v>
      </c>
      <c r="O195" s="170">
        <f>ROUND(E195*N195,2)</f>
        <v>0</v>
      </c>
      <c r="P195" s="170">
        <v>0</v>
      </c>
      <c r="Q195" s="170">
        <f>ROUND(E195*P195,2)</f>
        <v>0</v>
      </c>
      <c r="R195" s="172" t="s">
        <v>408</v>
      </c>
      <c r="S195" s="172" t="s">
        <v>164</v>
      </c>
      <c r="T195" s="173" t="s">
        <v>164</v>
      </c>
      <c r="U195" s="159">
        <v>0.74670000000000003</v>
      </c>
      <c r="V195" s="159">
        <f>ROUND(E195*U195,2)</f>
        <v>442.37</v>
      </c>
      <c r="W195" s="159"/>
      <c r="X195" s="159" t="s">
        <v>595</v>
      </c>
      <c r="Y195" s="149"/>
      <c r="Z195" s="149"/>
      <c r="AA195" s="149"/>
      <c r="AB195" s="149"/>
      <c r="AC195" s="149"/>
      <c r="AD195" s="149"/>
      <c r="AE195" s="149"/>
      <c r="AF195" s="149"/>
      <c r="AG195" s="149" t="s">
        <v>596</v>
      </c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</row>
    <row r="196" spans="1:60" outlineLevel="1" x14ac:dyDescent="0.2">
      <c r="A196" s="156"/>
      <c r="B196" s="157"/>
      <c r="C196" s="254" t="s">
        <v>698</v>
      </c>
      <c r="D196" s="255"/>
      <c r="E196" s="255"/>
      <c r="F196" s="255"/>
      <c r="G196" s="255"/>
      <c r="H196" s="159"/>
      <c r="I196" s="159"/>
      <c r="J196" s="159"/>
      <c r="K196" s="159"/>
      <c r="L196" s="159"/>
      <c r="M196" s="159"/>
      <c r="N196" s="158"/>
      <c r="O196" s="158"/>
      <c r="P196" s="158"/>
      <c r="Q196" s="158"/>
      <c r="R196" s="159"/>
      <c r="S196" s="159"/>
      <c r="T196" s="159"/>
      <c r="U196" s="159"/>
      <c r="V196" s="159"/>
      <c r="W196" s="159"/>
      <c r="X196" s="159"/>
      <c r="Y196" s="149"/>
      <c r="Z196" s="149"/>
      <c r="AA196" s="149"/>
      <c r="AB196" s="149"/>
      <c r="AC196" s="149"/>
      <c r="AD196" s="149"/>
      <c r="AE196" s="149"/>
      <c r="AF196" s="149"/>
      <c r="AG196" s="149" t="s">
        <v>237</v>
      </c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</row>
    <row r="197" spans="1:60" x14ac:dyDescent="0.2">
      <c r="A197" s="3"/>
      <c r="B197" s="4"/>
      <c r="C197" s="185"/>
      <c r="D197" s="6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AE197">
        <v>15</v>
      </c>
      <c r="AF197">
        <v>21</v>
      </c>
      <c r="AG197" t="s">
        <v>146</v>
      </c>
    </row>
    <row r="198" spans="1:60" x14ac:dyDescent="0.2">
      <c r="A198" s="152"/>
      <c r="B198" s="153" t="s">
        <v>29</v>
      </c>
      <c r="C198" s="186"/>
      <c r="D198" s="154"/>
      <c r="E198" s="155"/>
      <c r="F198" s="155"/>
      <c r="G198" s="181">
        <f>G8+G113+G119+G129+G134+G175+G178+G180+G183+G192</f>
        <v>0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AE198">
        <f>SUMIF(L7:L196,AE197,G7:G196)</f>
        <v>0</v>
      </c>
      <c r="AF198">
        <f>SUMIF(L7:L196,AF197,G7:G196)</f>
        <v>0</v>
      </c>
      <c r="AG198" t="s">
        <v>227</v>
      </c>
    </row>
    <row r="199" spans="1:60" x14ac:dyDescent="0.2">
      <c r="C199" s="187"/>
      <c r="D199" s="10"/>
      <c r="AG199" t="s">
        <v>228</v>
      </c>
    </row>
    <row r="200" spans="1:60" x14ac:dyDescent="0.2">
      <c r="D200" s="10"/>
    </row>
    <row r="201" spans="1:60" x14ac:dyDescent="0.2">
      <c r="D201" s="10"/>
    </row>
    <row r="202" spans="1:60" x14ac:dyDescent="0.2">
      <c r="D202" s="10"/>
    </row>
    <row r="203" spans="1:60" x14ac:dyDescent="0.2">
      <c r="D203" s="10"/>
    </row>
    <row r="204" spans="1:60" x14ac:dyDescent="0.2">
      <c r="D204" s="10"/>
    </row>
    <row r="205" spans="1:60" x14ac:dyDescent="0.2">
      <c r="D205" s="10"/>
    </row>
    <row r="206" spans="1:60" x14ac:dyDescent="0.2">
      <c r="D206" s="10"/>
    </row>
    <row r="207" spans="1:60" x14ac:dyDescent="0.2">
      <c r="D207" s="10"/>
    </row>
    <row r="208" spans="1:60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E14A" sheet="1"/>
  <mergeCells count="50">
    <mergeCell ref="C14:G14"/>
    <mergeCell ref="A1:G1"/>
    <mergeCell ref="C2:G2"/>
    <mergeCell ref="C3:G3"/>
    <mergeCell ref="C4:G4"/>
    <mergeCell ref="C10:G10"/>
    <mergeCell ref="C52:G52"/>
    <mergeCell ref="C16:G16"/>
    <mergeCell ref="C18:G18"/>
    <mergeCell ref="C20:G20"/>
    <mergeCell ref="C22:G22"/>
    <mergeCell ref="C24:G24"/>
    <mergeCell ref="C26:G26"/>
    <mergeCell ref="C28:G28"/>
    <mergeCell ref="C30:G30"/>
    <mergeCell ref="C36:G36"/>
    <mergeCell ref="C42:G42"/>
    <mergeCell ref="C47:G47"/>
    <mergeCell ref="C92:G92"/>
    <mergeCell ref="C57:G57"/>
    <mergeCell ref="C62:G62"/>
    <mergeCell ref="C67:G67"/>
    <mergeCell ref="C69:G69"/>
    <mergeCell ref="C71:G71"/>
    <mergeCell ref="C74:G74"/>
    <mergeCell ref="C77:G77"/>
    <mergeCell ref="C80:G80"/>
    <mergeCell ref="C83:G83"/>
    <mergeCell ref="C86:G86"/>
    <mergeCell ref="C89:G89"/>
    <mergeCell ref="C148:G148"/>
    <mergeCell ref="C100:G100"/>
    <mergeCell ref="C105:G105"/>
    <mergeCell ref="C121:G121"/>
    <mergeCell ref="C125:G125"/>
    <mergeCell ref="C131:G131"/>
    <mergeCell ref="C133:G133"/>
    <mergeCell ref="C136:G136"/>
    <mergeCell ref="C138:G138"/>
    <mergeCell ref="C140:G140"/>
    <mergeCell ref="C142:G142"/>
    <mergeCell ref="C144:G144"/>
    <mergeCell ref="C194:G194"/>
    <mergeCell ref="C196:G196"/>
    <mergeCell ref="C150:G150"/>
    <mergeCell ref="C153:G153"/>
    <mergeCell ref="C182:G182"/>
    <mergeCell ref="C185:G185"/>
    <mergeCell ref="C189:G189"/>
    <mergeCell ref="C191:G19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63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7" t="s">
        <v>229</v>
      </c>
      <c r="B1" s="247"/>
      <c r="C1" s="247"/>
      <c r="D1" s="247"/>
      <c r="E1" s="247"/>
      <c r="F1" s="247"/>
      <c r="G1" s="247"/>
      <c r="AG1" t="s">
        <v>133</v>
      </c>
    </row>
    <row r="2" spans="1:60" ht="24.95" customHeight="1" x14ac:dyDescent="0.2">
      <c r="A2" s="141" t="s">
        <v>7</v>
      </c>
      <c r="B2" s="49" t="s">
        <v>43</v>
      </c>
      <c r="C2" s="248" t="s">
        <v>44</v>
      </c>
      <c r="D2" s="249"/>
      <c r="E2" s="249"/>
      <c r="F2" s="249"/>
      <c r="G2" s="250"/>
      <c r="AG2" t="s">
        <v>134</v>
      </c>
    </row>
    <row r="3" spans="1:60" ht="24.95" customHeight="1" x14ac:dyDescent="0.2">
      <c r="A3" s="141" t="s">
        <v>8</v>
      </c>
      <c r="B3" s="49" t="s">
        <v>72</v>
      </c>
      <c r="C3" s="248" t="s">
        <v>73</v>
      </c>
      <c r="D3" s="249"/>
      <c r="E3" s="249"/>
      <c r="F3" s="249"/>
      <c r="G3" s="250"/>
      <c r="AC3" s="123" t="s">
        <v>134</v>
      </c>
      <c r="AG3" t="s">
        <v>136</v>
      </c>
    </row>
    <row r="4" spans="1:60" ht="24.95" customHeight="1" x14ac:dyDescent="0.2">
      <c r="A4" s="142" t="s">
        <v>9</v>
      </c>
      <c r="B4" s="143" t="s">
        <v>74</v>
      </c>
      <c r="C4" s="251" t="s">
        <v>75</v>
      </c>
      <c r="D4" s="252"/>
      <c r="E4" s="252"/>
      <c r="F4" s="252"/>
      <c r="G4" s="253"/>
      <c r="AG4" t="s">
        <v>137</v>
      </c>
    </row>
    <row r="5" spans="1:60" x14ac:dyDescent="0.2">
      <c r="D5" s="10"/>
    </row>
    <row r="6" spans="1:60" ht="38.25" x14ac:dyDescent="0.2">
      <c r="A6" s="145" t="s">
        <v>138</v>
      </c>
      <c r="B6" s="147" t="s">
        <v>139</v>
      </c>
      <c r="C6" s="147" t="s">
        <v>140</v>
      </c>
      <c r="D6" s="146" t="s">
        <v>141</v>
      </c>
      <c r="E6" s="145" t="s">
        <v>142</v>
      </c>
      <c r="F6" s="144" t="s">
        <v>143</v>
      </c>
      <c r="G6" s="145" t="s">
        <v>29</v>
      </c>
      <c r="H6" s="148" t="s">
        <v>30</v>
      </c>
      <c r="I6" s="148" t="s">
        <v>144</v>
      </c>
      <c r="J6" s="148" t="s">
        <v>31</v>
      </c>
      <c r="K6" s="148" t="s">
        <v>145</v>
      </c>
      <c r="L6" s="148" t="s">
        <v>146</v>
      </c>
      <c r="M6" s="148" t="s">
        <v>147</v>
      </c>
      <c r="N6" s="148" t="s">
        <v>148</v>
      </c>
      <c r="O6" s="148" t="s">
        <v>149</v>
      </c>
      <c r="P6" s="148" t="s">
        <v>150</v>
      </c>
      <c r="Q6" s="148" t="s">
        <v>151</v>
      </c>
      <c r="R6" s="148" t="s">
        <v>152</v>
      </c>
      <c r="S6" s="148" t="s">
        <v>153</v>
      </c>
      <c r="T6" s="148" t="s">
        <v>154</v>
      </c>
      <c r="U6" s="148" t="s">
        <v>155</v>
      </c>
      <c r="V6" s="148" t="s">
        <v>156</v>
      </c>
      <c r="W6" s="148" t="s">
        <v>157</v>
      </c>
      <c r="X6" s="148" t="s">
        <v>158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1" t="s">
        <v>159</v>
      </c>
      <c r="B8" s="162" t="s">
        <v>99</v>
      </c>
      <c r="C8" s="182" t="s">
        <v>100</v>
      </c>
      <c r="D8" s="163"/>
      <c r="E8" s="164"/>
      <c r="F8" s="165"/>
      <c r="G8" s="165">
        <f>SUMIF(AG9:AG86,"&lt;&gt;NOR",G9:G86)</f>
        <v>0</v>
      </c>
      <c r="H8" s="165"/>
      <c r="I8" s="165">
        <f>SUM(I9:I86)</f>
        <v>0</v>
      </c>
      <c r="J8" s="165"/>
      <c r="K8" s="165">
        <f>SUM(K9:K86)</f>
        <v>0</v>
      </c>
      <c r="L8" s="165"/>
      <c r="M8" s="165">
        <f>SUM(M9:M86)</f>
        <v>0</v>
      </c>
      <c r="N8" s="164"/>
      <c r="O8" s="164">
        <f>SUM(O9:O86)</f>
        <v>460.69000000000005</v>
      </c>
      <c r="P8" s="164"/>
      <c r="Q8" s="164">
        <f>SUM(Q9:Q86)</f>
        <v>142.66999999999999</v>
      </c>
      <c r="R8" s="165"/>
      <c r="S8" s="165"/>
      <c r="T8" s="166"/>
      <c r="U8" s="160"/>
      <c r="V8" s="160">
        <f>SUM(V9:V86)</f>
        <v>747.19999999999982</v>
      </c>
      <c r="W8" s="160"/>
      <c r="X8" s="160"/>
      <c r="AG8" t="s">
        <v>160</v>
      </c>
    </row>
    <row r="9" spans="1:60" ht="33.75" outlineLevel="1" x14ac:dyDescent="0.2">
      <c r="A9" s="167">
        <v>1</v>
      </c>
      <c r="B9" s="168" t="s">
        <v>230</v>
      </c>
      <c r="C9" s="184" t="s">
        <v>231</v>
      </c>
      <c r="D9" s="169" t="s">
        <v>232</v>
      </c>
      <c r="E9" s="170">
        <v>110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0">
        <v>0</v>
      </c>
      <c r="O9" s="170">
        <f>ROUND(E9*N9,2)</f>
        <v>0</v>
      </c>
      <c r="P9" s="170">
        <v>0.41699999999999998</v>
      </c>
      <c r="Q9" s="170">
        <f>ROUND(E9*P9,2)</f>
        <v>45.87</v>
      </c>
      <c r="R9" s="172" t="s">
        <v>233</v>
      </c>
      <c r="S9" s="172" t="s">
        <v>164</v>
      </c>
      <c r="T9" s="173" t="s">
        <v>164</v>
      </c>
      <c r="U9" s="159">
        <v>0.13</v>
      </c>
      <c r="V9" s="159">
        <f>ROUND(E9*U9,2)</f>
        <v>14.3</v>
      </c>
      <c r="W9" s="159"/>
      <c r="X9" s="159" t="s">
        <v>234</v>
      </c>
      <c r="Y9" s="149"/>
      <c r="Z9" s="149"/>
      <c r="AA9" s="149"/>
      <c r="AB9" s="149"/>
      <c r="AC9" s="149"/>
      <c r="AD9" s="149"/>
      <c r="AE9" s="149"/>
      <c r="AF9" s="149"/>
      <c r="AG9" s="149" t="s">
        <v>235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254" t="s">
        <v>236</v>
      </c>
      <c r="D10" s="255"/>
      <c r="E10" s="255"/>
      <c r="F10" s="255"/>
      <c r="G10" s="255"/>
      <c r="H10" s="159"/>
      <c r="I10" s="159"/>
      <c r="J10" s="159"/>
      <c r="K10" s="159"/>
      <c r="L10" s="159"/>
      <c r="M10" s="159"/>
      <c r="N10" s="158"/>
      <c r="O10" s="158"/>
      <c r="P10" s="158"/>
      <c r="Q10" s="158"/>
      <c r="R10" s="159"/>
      <c r="S10" s="159"/>
      <c r="T10" s="159"/>
      <c r="U10" s="159"/>
      <c r="V10" s="159"/>
      <c r="W10" s="159"/>
      <c r="X10" s="159"/>
      <c r="Y10" s="149"/>
      <c r="Z10" s="149"/>
      <c r="AA10" s="149"/>
      <c r="AB10" s="149"/>
      <c r="AC10" s="149"/>
      <c r="AD10" s="149"/>
      <c r="AE10" s="149"/>
      <c r="AF10" s="149"/>
      <c r="AG10" s="149" t="s">
        <v>237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ht="22.5" outlineLevel="1" x14ac:dyDescent="0.2">
      <c r="A11" s="174">
        <v>2</v>
      </c>
      <c r="B11" s="175" t="s">
        <v>238</v>
      </c>
      <c r="C11" s="183" t="s">
        <v>239</v>
      </c>
      <c r="D11" s="176" t="s">
        <v>232</v>
      </c>
      <c r="E11" s="177">
        <v>110</v>
      </c>
      <c r="F11" s="178"/>
      <c r="G11" s="179">
        <f>ROUND(E11*F11,2)</f>
        <v>0</v>
      </c>
      <c r="H11" s="178"/>
      <c r="I11" s="179">
        <f>ROUND(E11*H11,2)</f>
        <v>0</v>
      </c>
      <c r="J11" s="178"/>
      <c r="K11" s="179">
        <f>ROUND(E11*J11,2)</f>
        <v>0</v>
      </c>
      <c r="L11" s="179">
        <v>21</v>
      </c>
      <c r="M11" s="179">
        <f>G11*(1+L11/100)</f>
        <v>0</v>
      </c>
      <c r="N11" s="177">
        <v>0</v>
      </c>
      <c r="O11" s="177">
        <f>ROUND(E11*N11,2)</f>
        <v>0</v>
      </c>
      <c r="P11" s="177">
        <v>0.66</v>
      </c>
      <c r="Q11" s="177">
        <f>ROUND(E11*P11,2)</f>
        <v>72.599999999999994</v>
      </c>
      <c r="R11" s="179" t="s">
        <v>233</v>
      </c>
      <c r="S11" s="179" t="s">
        <v>164</v>
      </c>
      <c r="T11" s="180" t="s">
        <v>164</v>
      </c>
      <c r="U11" s="159">
        <v>0.1</v>
      </c>
      <c r="V11" s="159">
        <f>ROUND(E11*U11,2)</f>
        <v>11</v>
      </c>
      <c r="W11" s="159"/>
      <c r="X11" s="159" t="s">
        <v>234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235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ht="22.5" outlineLevel="1" x14ac:dyDescent="0.2">
      <c r="A12" s="174">
        <v>3</v>
      </c>
      <c r="B12" s="175" t="s">
        <v>802</v>
      </c>
      <c r="C12" s="183" t="s">
        <v>803</v>
      </c>
      <c r="D12" s="176" t="s">
        <v>232</v>
      </c>
      <c r="E12" s="177">
        <v>110</v>
      </c>
      <c r="F12" s="178"/>
      <c r="G12" s="179">
        <f>ROUND(E12*F12,2)</f>
        <v>0</v>
      </c>
      <c r="H12" s="178"/>
      <c r="I12" s="179">
        <f>ROUND(E12*H12,2)</f>
        <v>0</v>
      </c>
      <c r="J12" s="178"/>
      <c r="K12" s="179">
        <f>ROUND(E12*J12,2)</f>
        <v>0</v>
      </c>
      <c r="L12" s="179">
        <v>21</v>
      </c>
      <c r="M12" s="179">
        <f>G12*(1+L12/100)</f>
        <v>0</v>
      </c>
      <c r="N12" s="177">
        <v>0</v>
      </c>
      <c r="O12" s="177">
        <f>ROUND(E12*N12,2)</f>
        <v>0</v>
      </c>
      <c r="P12" s="177">
        <v>0.22</v>
      </c>
      <c r="Q12" s="177">
        <f>ROUND(E12*P12,2)</f>
        <v>24.2</v>
      </c>
      <c r="R12" s="179" t="s">
        <v>233</v>
      </c>
      <c r="S12" s="179" t="s">
        <v>164</v>
      </c>
      <c r="T12" s="180" t="s">
        <v>164</v>
      </c>
      <c r="U12" s="159">
        <v>0.375</v>
      </c>
      <c r="V12" s="159">
        <f>ROUND(E12*U12,2)</f>
        <v>41.25</v>
      </c>
      <c r="W12" s="159"/>
      <c r="X12" s="159" t="s">
        <v>234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235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22.5" outlineLevel="1" x14ac:dyDescent="0.2">
      <c r="A13" s="167">
        <v>4</v>
      </c>
      <c r="B13" s="168" t="s">
        <v>265</v>
      </c>
      <c r="C13" s="184" t="s">
        <v>266</v>
      </c>
      <c r="D13" s="169" t="s">
        <v>247</v>
      </c>
      <c r="E13" s="170">
        <v>5</v>
      </c>
      <c r="F13" s="171"/>
      <c r="G13" s="172">
        <f>ROUND(E13*F13,2)</f>
        <v>0</v>
      </c>
      <c r="H13" s="171"/>
      <c r="I13" s="172">
        <f>ROUND(E13*H13,2)</f>
        <v>0</v>
      </c>
      <c r="J13" s="171"/>
      <c r="K13" s="172">
        <f>ROUND(E13*J13,2)</f>
        <v>0</v>
      </c>
      <c r="L13" s="172">
        <v>21</v>
      </c>
      <c r="M13" s="172">
        <f>G13*(1+L13/100)</f>
        <v>0</v>
      </c>
      <c r="N13" s="170">
        <v>1.0699999999999999E-2</v>
      </c>
      <c r="O13" s="170">
        <f>ROUND(E13*N13,2)</f>
        <v>0.05</v>
      </c>
      <c r="P13" s="170">
        <v>0</v>
      </c>
      <c r="Q13" s="170">
        <f>ROUND(E13*P13,2)</f>
        <v>0</v>
      </c>
      <c r="R13" s="172" t="s">
        <v>248</v>
      </c>
      <c r="S13" s="172" t="s">
        <v>164</v>
      </c>
      <c r="T13" s="173" t="s">
        <v>164</v>
      </c>
      <c r="U13" s="159">
        <v>0.91</v>
      </c>
      <c r="V13" s="159">
        <f>ROUND(E13*U13,2)</f>
        <v>4.55</v>
      </c>
      <c r="W13" s="159"/>
      <c r="X13" s="159" t="s">
        <v>234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235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22.5" outlineLevel="1" x14ac:dyDescent="0.2">
      <c r="A14" s="156"/>
      <c r="B14" s="157"/>
      <c r="C14" s="254" t="s">
        <v>267</v>
      </c>
      <c r="D14" s="255"/>
      <c r="E14" s="255"/>
      <c r="F14" s="255"/>
      <c r="G14" s="255"/>
      <c r="H14" s="159"/>
      <c r="I14" s="159"/>
      <c r="J14" s="159"/>
      <c r="K14" s="159"/>
      <c r="L14" s="159"/>
      <c r="M14" s="159"/>
      <c r="N14" s="158"/>
      <c r="O14" s="158"/>
      <c r="P14" s="158"/>
      <c r="Q14" s="158"/>
      <c r="R14" s="159"/>
      <c r="S14" s="159"/>
      <c r="T14" s="159"/>
      <c r="U14" s="159"/>
      <c r="V14" s="159"/>
      <c r="W14" s="159"/>
      <c r="X14" s="159"/>
      <c r="Y14" s="149"/>
      <c r="Z14" s="149"/>
      <c r="AA14" s="149"/>
      <c r="AB14" s="149"/>
      <c r="AC14" s="149"/>
      <c r="AD14" s="149"/>
      <c r="AE14" s="149"/>
      <c r="AF14" s="149"/>
      <c r="AG14" s="149" t="s">
        <v>237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90" t="str">
        <f>C14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67">
        <v>5</v>
      </c>
      <c r="B15" s="168" t="s">
        <v>272</v>
      </c>
      <c r="C15" s="184" t="s">
        <v>273</v>
      </c>
      <c r="D15" s="169" t="s">
        <v>247</v>
      </c>
      <c r="E15" s="170">
        <v>15</v>
      </c>
      <c r="F15" s="171"/>
      <c r="G15" s="172">
        <f>ROUND(E15*F15,2)</f>
        <v>0</v>
      </c>
      <c r="H15" s="171"/>
      <c r="I15" s="172">
        <f>ROUND(E15*H15,2)</f>
        <v>0</v>
      </c>
      <c r="J15" s="171"/>
      <c r="K15" s="172">
        <f>ROUND(E15*J15,2)</f>
        <v>0</v>
      </c>
      <c r="L15" s="172">
        <v>21</v>
      </c>
      <c r="M15" s="172">
        <f>G15*(1+L15/100)</f>
        <v>0</v>
      </c>
      <c r="N15" s="170">
        <v>2.478E-2</v>
      </c>
      <c r="O15" s="170">
        <f>ROUND(E15*N15,2)</f>
        <v>0.37</v>
      </c>
      <c r="P15" s="170">
        <v>0</v>
      </c>
      <c r="Q15" s="170">
        <f>ROUND(E15*P15,2)</f>
        <v>0</v>
      </c>
      <c r="R15" s="172" t="s">
        <v>248</v>
      </c>
      <c r="S15" s="172" t="s">
        <v>164</v>
      </c>
      <c r="T15" s="173" t="s">
        <v>164</v>
      </c>
      <c r="U15" s="159">
        <v>0.55000000000000004</v>
      </c>
      <c r="V15" s="159">
        <f>ROUND(E15*U15,2)</f>
        <v>8.25</v>
      </c>
      <c r="W15" s="159"/>
      <c r="X15" s="159" t="s">
        <v>234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235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ht="22.5" outlineLevel="1" x14ac:dyDescent="0.2">
      <c r="A16" s="156"/>
      <c r="B16" s="157"/>
      <c r="C16" s="254" t="s">
        <v>267</v>
      </c>
      <c r="D16" s="255"/>
      <c r="E16" s="255"/>
      <c r="F16" s="255"/>
      <c r="G16" s="255"/>
      <c r="H16" s="159"/>
      <c r="I16" s="159"/>
      <c r="J16" s="159"/>
      <c r="K16" s="159"/>
      <c r="L16" s="159"/>
      <c r="M16" s="159"/>
      <c r="N16" s="158"/>
      <c r="O16" s="158"/>
      <c r="P16" s="158"/>
      <c r="Q16" s="158"/>
      <c r="R16" s="159"/>
      <c r="S16" s="159"/>
      <c r="T16" s="159"/>
      <c r="U16" s="159"/>
      <c r="V16" s="159"/>
      <c r="W16" s="159"/>
      <c r="X16" s="159"/>
      <c r="Y16" s="149"/>
      <c r="Z16" s="149"/>
      <c r="AA16" s="149"/>
      <c r="AB16" s="149"/>
      <c r="AC16" s="149"/>
      <c r="AD16" s="149"/>
      <c r="AE16" s="149"/>
      <c r="AF16" s="149"/>
      <c r="AG16" s="149" t="s">
        <v>237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90" t="str">
        <f>C16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67">
        <v>6</v>
      </c>
      <c r="B17" s="168" t="s">
        <v>274</v>
      </c>
      <c r="C17" s="184" t="s">
        <v>275</v>
      </c>
      <c r="D17" s="169" t="s">
        <v>276</v>
      </c>
      <c r="E17" s="170">
        <v>30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21</v>
      </c>
      <c r="M17" s="172">
        <f>G17*(1+L17/100)</f>
        <v>0</v>
      </c>
      <c r="N17" s="170">
        <v>0</v>
      </c>
      <c r="O17" s="170">
        <f>ROUND(E17*N17,2)</f>
        <v>0</v>
      </c>
      <c r="P17" s="170">
        <v>0</v>
      </c>
      <c r="Q17" s="170">
        <f>ROUND(E17*P17,2)</f>
        <v>0</v>
      </c>
      <c r="R17" s="172" t="s">
        <v>248</v>
      </c>
      <c r="S17" s="172" t="s">
        <v>164</v>
      </c>
      <c r="T17" s="173" t="s">
        <v>164</v>
      </c>
      <c r="U17" s="159">
        <v>1.55</v>
      </c>
      <c r="V17" s="159">
        <f>ROUND(E17*U17,2)</f>
        <v>46.5</v>
      </c>
      <c r="W17" s="159"/>
      <c r="X17" s="159" t="s">
        <v>234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235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56"/>
      <c r="B18" s="157"/>
      <c r="C18" s="254" t="s">
        <v>277</v>
      </c>
      <c r="D18" s="255"/>
      <c r="E18" s="255"/>
      <c r="F18" s="255"/>
      <c r="G18" s="255"/>
      <c r="H18" s="159"/>
      <c r="I18" s="159"/>
      <c r="J18" s="159"/>
      <c r="K18" s="159"/>
      <c r="L18" s="159"/>
      <c r="M18" s="159"/>
      <c r="N18" s="158"/>
      <c r="O18" s="158"/>
      <c r="P18" s="158"/>
      <c r="Q18" s="158"/>
      <c r="R18" s="159"/>
      <c r="S18" s="159"/>
      <c r="T18" s="159"/>
      <c r="U18" s="159"/>
      <c r="V18" s="159"/>
      <c r="W18" s="159"/>
      <c r="X18" s="159"/>
      <c r="Y18" s="149"/>
      <c r="Z18" s="149"/>
      <c r="AA18" s="149"/>
      <c r="AB18" s="149"/>
      <c r="AC18" s="149"/>
      <c r="AD18" s="149"/>
      <c r="AE18" s="149"/>
      <c r="AF18" s="149"/>
      <c r="AG18" s="149" t="s">
        <v>237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90" t="str">
        <f>C18</f>
        <v>příplatek k cenám vykopávek za ztížení vykopávky v blízkosti podzemního vedení nebo výbušnin v horninách jakékoliv třídy,</v>
      </c>
      <c r="BB18" s="149"/>
      <c r="BC18" s="149"/>
      <c r="BD18" s="149"/>
      <c r="BE18" s="149"/>
      <c r="BF18" s="149"/>
      <c r="BG18" s="149"/>
      <c r="BH18" s="149"/>
    </row>
    <row r="19" spans="1:60" ht="22.5" outlineLevel="1" x14ac:dyDescent="0.2">
      <c r="A19" s="167">
        <v>7</v>
      </c>
      <c r="B19" s="168" t="s">
        <v>279</v>
      </c>
      <c r="C19" s="184" t="s">
        <v>280</v>
      </c>
      <c r="D19" s="169" t="s">
        <v>276</v>
      </c>
      <c r="E19" s="170">
        <v>0.25</v>
      </c>
      <c r="F19" s="171"/>
      <c r="G19" s="172">
        <f>ROUND(E19*F19,2)</f>
        <v>0</v>
      </c>
      <c r="H19" s="171"/>
      <c r="I19" s="172">
        <f>ROUND(E19*H19,2)</f>
        <v>0</v>
      </c>
      <c r="J19" s="171"/>
      <c r="K19" s="172">
        <f>ROUND(E19*J19,2)</f>
        <v>0</v>
      </c>
      <c r="L19" s="172">
        <v>21</v>
      </c>
      <c r="M19" s="172">
        <f>G19*(1+L19/100)</f>
        <v>0</v>
      </c>
      <c r="N19" s="170">
        <v>0</v>
      </c>
      <c r="O19" s="170">
        <f>ROUND(E19*N19,2)</f>
        <v>0</v>
      </c>
      <c r="P19" s="170">
        <v>0</v>
      </c>
      <c r="Q19" s="170">
        <f>ROUND(E19*P19,2)</f>
        <v>0</v>
      </c>
      <c r="R19" s="172" t="s">
        <v>248</v>
      </c>
      <c r="S19" s="172" t="s">
        <v>164</v>
      </c>
      <c r="T19" s="173" t="s">
        <v>164</v>
      </c>
      <c r="U19" s="159">
        <v>16.54</v>
      </c>
      <c r="V19" s="159">
        <f>ROUND(E19*U19,2)</f>
        <v>4.1399999999999997</v>
      </c>
      <c r="W19" s="159"/>
      <c r="X19" s="159" t="s">
        <v>234</v>
      </c>
      <c r="Y19" s="149"/>
      <c r="Z19" s="149"/>
      <c r="AA19" s="149"/>
      <c r="AB19" s="149"/>
      <c r="AC19" s="149"/>
      <c r="AD19" s="149"/>
      <c r="AE19" s="149"/>
      <c r="AF19" s="149"/>
      <c r="AG19" s="149" t="s">
        <v>235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56"/>
      <c r="B20" s="157"/>
      <c r="C20" s="254" t="s">
        <v>281</v>
      </c>
      <c r="D20" s="255"/>
      <c r="E20" s="255"/>
      <c r="F20" s="255"/>
      <c r="G20" s="255"/>
      <c r="H20" s="159"/>
      <c r="I20" s="159"/>
      <c r="J20" s="159"/>
      <c r="K20" s="159"/>
      <c r="L20" s="159"/>
      <c r="M20" s="159"/>
      <c r="N20" s="158"/>
      <c r="O20" s="158"/>
      <c r="P20" s="158"/>
      <c r="Q20" s="158"/>
      <c r="R20" s="159"/>
      <c r="S20" s="159"/>
      <c r="T20" s="159"/>
      <c r="U20" s="159"/>
      <c r="V20" s="159"/>
      <c r="W20" s="159"/>
      <c r="X20" s="159"/>
      <c r="Y20" s="149"/>
      <c r="Z20" s="149"/>
      <c r="AA20" s="149"/>
      <c r="AB20" s="149"/>
      <c r="AC20" s="149"/>
      <c r="AD20" s="149"/>
      <c r="AE20" s="149"/>
      <c r="AF20" s="149"/>
      <c r="AG20" s="149" t="s">
        <v>237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90" t="str">
        <f>C20</f>
        <v>korytech vodotečí, melioračních kanálech s přemístěním suti na hromady na vzdálenost do 20 m nebo s naložením na dopravní prostředek,</v>
      </c>
      <c r="BB20" s="149"/>
      <c r="BC20" s="149"/>
      <c r="BD20" s="149"/>
      <c r="BE20" s="149"/>
      <c r="BF20" s="149"/>
      <c r="BG20" s="149"/>
      <c r="BH20" s="149"/>
    </row>
    <row r="21" spans="1:60" ht="22.5" outlineLevel="1" x14ac:dyDescent="0.2">
      <c r="A21" s="167">
        <v>8</v>
      </c>
      <c r="B21" s="168" t="s">
        <v>282</v>
      </c>
      <c r="C21" s="184" t="s">
        <v>283</v>
      </c>
      <c r="D21" s="169" t="s">
        <v>276</v>
      </c>
      <c r="E21" s="170">
        <v>0.5</v>
      </c>
      <c r="F21" s="171"/>
      <c r="G21" s="172">
        <f>ROUND(E21*F21,2)</f>
        <v>0</v>
      </c>
      <c r="H21" s="171"/>
      <c r="I21" s="172">
        <f>ROUND(E21*H21,2)</f>
        <v>0</v>
      </c>
      <c r="J21" s="171"/>
      <c r="K21" s="172">
        <f>ROUND(E21*J21,2)</f>
        <v>0</v>
      </c>
      <c r="L21" s="172">
        <v>21</v>
      </c>
      <c r="M21" s="172">
        <f>G21*(1+L21/100)</f>
        <v>0</v>
      </c>
      <c r="N21" s="170">
        <v>0</v>
      </c>
      <c r="O21" s="170">
        <f>ROUND(E21*N21,2)</f>
        <v>0</v>
      </c>
      <c r="P21" s="170">
        <v>0</v>
      </c>
      <c r="Q21" s="170">
        <f>ROUND(E21*P21,2)</f>
        <v>0</v>
      </c>
      <c r="R21" s="172" t="s">
        <v>248</v>
      </c>
      <c r="S21" s="172" t="s">
        <v>164</v>
      </c>
      <c r="T21" s="173" t="s">
        <v>164</v>
      </c>
      <c r="U21" s="159">
        <v>0.77</v>
      </c>
      <c r="V21" s="159">
        <f>ROUND(E21*U21,2)</f>
        <v>0.39</v>
      </c>
      <c r="W21" s="159"/>
      <c r="X21" s="159" t="s">
        <v>234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235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ht="22.5" outlineLevel="1" x14ac:dyDescent="0.2">
      <c r="A22" s="156"/>
      <c r="B22" s="157"/>
      <c r="C22" s="254" t="s">
        <v>281</v>
      </c>
      <c r="D22" s="255"/>
      <c r="E22" s="255"/>
      <c r="F22" s="255"/>
      <c r="G22" s="255"/>
      <c r="H22" s="159"/>
      <c r="I22" s="159"/>
      <c r="J22" s="159"/>
      <c r="K22" s="159"/>
      <c r="L22" s="159"/>
      <c r="M22" s="159"/>
      <c r="N22" s="158"/>
      <c r="O22" s="158"/>
      <c r="P22" s="158"/>
      <c r="Q22" s="158"/>
      <c r="R22" s="159"/>
      <c r="S22" s="159"/>
      <c r="T22" s="159"/>
      <c r="U22" s="159"/>
      <c r="V22" s="159"/>
      <c r="W22" s="159"/>
      <c r="X22" s="159"/>
      <c r="Y22" s="149"/>
      <c r="Z22" s="149"/>
      <c r="AA22" s="149"/>
      <c r="AB22" s="149"/>
      <c r="AC22" s="149"/>
      <c r="AD22" s="149"/>
      <c r="AE22" s="149"/>
      <c r="AF22" s="149"/>
      <c r="AG22" s="149" t="s">
        <v>237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90" t="str">
        <f>C22</f>
        <v>korytech vodotečí, melioračních kanálech s přemístěním suti na hromady na vzdálenost do 20 m nebo s naložením na dopravní prostředek,</v>
      </c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67">
        <v>9</v>
      </c>
      <c r="B23" s="168" t="s">
        <v>285</v>
      </c>
      <c r="C23" s="184" t="s">
        <v>286</v>
      </c>
      <c r="D23" s="169" t="s">
        <v>276</v>
      </c>
      <c r="E23" s="170">
        <v>35.880000000000003</v>
      </c>
      <c r="F23" s="171"/>
      <c r="G23" s="172">
        <f>ROUND(E23*F23,2)</f>
        <v>0</v>
      </c>
      <c r="H23" s="171"/>
      <c r="I23" s="172">
        <f>ROUND(E23*H23,2)</f>
        <v>0</v>
      </c>
      <c r="J23" s="171"/>
      <c r="K23" s="172">
        <f>ROUND(E23*J23,2)</f>
        <v>0</v>
      </c>
      <c r="L23" s="172">
        <v>21</v>
      </c>
      <c r="M23" s="172">
        <f>G23*(1+L23/100)</f>
        <v>0</v>
      </c>
      <c r="N23" s="170">
        <v>0</v>
      </c>
      <c r="O23" s="170">
        <f>ROUND(E23*N23,2)</f>
        <v>0</v>
      </c>
      <c r="P23" s="170">
        <v>0</v>
      </c>
      <c r="Q23" s="170">
        <f>ROUND(E23*P23,2)</f>
        <v>0</v>
      </c>
      <c r="R23" s="172" t="s">
        <v>248</v>
      </c>
      <c r="S23" s="172" t="s">
        <v>164</v>
      </c>
      <c r="T23" s="173" t="s">
        <v>164</v>
      </c>
      <c r="U23" s="159">
        <v>0.2</v>
      </c>
      <c r="V23" s="159">
        <f>ROUND(E23*U23,2)</f>
        <v>7.18</v>
      </c>
      <c r="W23" s="159"/>
      <c r="X23" s="159" t="s">
        <v>234</v>
      </c>
      <c r="Y23" s="149"/>
      <c r="Z23" s="149"/>
      <c r="AA23" s="149"/>
      <c r="AB23" s="149"/>
      <c r="AC23" s="149"/>
      <c r="AD23" s="149"/>
      <c r="AE23" s="149"/>
      <c r="AF23" s="149"/>
      <c r="AG23" s="149" t="s">
        <v>235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ht="33.75" outlineLevel="1" x14ac:dyDescent="0.2">
      <c r="A24" s="156"/>
      <c r="B24" s="157"/>
      <c r="C24" s="254" t="s">
        <v>287</v>
      </c>
      <c r="D24" s="255"/>
      <c r="E24" s="255"/>
      <c r="F24" s="255"/>
      <c r="G24" s="255"/>
      <c r="H24" s="159"/>
      <c r="I24" s="159"/>
      <c r="J24" s="159"/>
      <c r="K24" s="159"/>
      <c r="L24" s="159"/>
      <c r="M24" s="159"/>
      <c r="N24" s="158"/>
      <c r="O24" s="158"/>
      <c r="P24" s="158"/>
      <c r="Q24" s="158"/>
      <c r="R24" s="159"/>
      <c r="S24" s="159"/>
      <c r="T24" s="159"/>
      <c r="U24" s="159"/>
      <c r="V24" s="159"/>
      <c r="W24" s="159"/>
      <c r="X24" s="159"/>
      <c r="Y24" s="149"/>
      <c r="Z24" s="149"/>
      <c r="AA24" s="149"/>
      <c r="AB24" s="149"/>
      <c r="AC24" s="149"/>
      <c r="AD24" s="149"/>
      <c r="AE24" s="149"/>
      <c r="AF24" s="149"/>
      <c r="AG24" s="149" t="s">
        <v>237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90" t="str">
        <f>C24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6"/>
      <c r="B25" s="157"/>
      <c r="C25" s="191" t="s">
        <v>1084</v>
      </c>
      <c r="D25" s="188"/>
      <c r="E25" s="189">
        <v>35.880000000000003</v>
      </c>
      <c r="F25" s="159"/>
      <c r="G25" s="159"/>
      <c r="H25" s="159"/>
      <c r="I25" s="159"/>
      <c r="J25" s="159"/>
      <c r="K25" s="159"/>
      <c r="L25" s="159"/>
      <c r="M25" s="159"/>
      <c r="N25" s="158"/>
      <c r="O25" s="158"/>
      <c r="P25" s="158"/>
      <c r="Q25" s="158"/>
      <c r="R25" s="159"/>
      <c r="S25" s="159"/>
      <c r="T25" s="159"/>
      <c r="U25" s="159"/>
      <c r="V25" s="159"/>
      <c r="W25" s="159"/>
      <c r="X25" s="159"/>
      <c r="Y25" s="149"/>
      <c r="Z25" s="149"/>
      <c r="AA25" s="149"/>
      <c r="AB25" s="149"/>
      <c r="AC25" s="149"/>
      <c r="AD25" s="149"/>
      <c r="AE25" s="149"/>
      <c r="AF25" s="149"/>
      <c r="AG25" s="149" t="s">
        <v>261</v>
      </c>
      <c r="AH25" s="149">
        <v>0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67">
        <v>10</v>
      </c>
      <c r="B26" s="168" t="s">
        <v>294</v>
      </c>
      <c r="C26" s="184" t="s">
        <v>295</v>
      </c>
      <c r="D26" s="169" t="s">
        <v>276</v>
      </c>
      <c r="E26" s="170">
        <v>35.880000000000003</v>
      </c>
      <c r="F26" s="171"/>
      <c r="G26" s="172">
        <f>ROUND(E26*F26,2)</f>
        <v>0</v>
      </c>
      <c r="H26" s="171"/>
      <c r="I26" s="172">
        <f>ROUND(E26*H26,2)</f>
        <v>0</v>
      </c>
      <c r="J26" s="171"/>
      <c r="K26" s="172">
        <f>ROUND(E26*J26,2)</f>
        <v>0</v>
      </c>
      <c r="L26" s="172">
        <v>21</v>
      </c>
      <c r="M26" s="172">
        <f>G26*(1+L26/100)</f>
        <v>0</v>
      </c>
      <c r="N26" s="170">
        <v>0</v>
      </c>
      <c r="O26" s="170">
        <f>ROUND(E26*N26,2)</f>
        <v>0</v>
      </c>
      <c r="P26" s="170">
        <v>0</v>
      </c>
      <c r="Q26" s="170">
        <f>ROUND(E26*P26,2)</f>
        <v>0</v>
      </c>
      <c r="R26" s="172" t="s">
        <v>248</v>
      </c>
      <c r="S26" s="172" t="s">
        <v>164</v>
      </c>
      <c r="T26" s="173" t="s">
        <v>164</v>
      </c>
      <c r="U26" s="159">
        <v>0.08</v>
      </c>
      <c r="V26" s="159">
        <f>ROUND(E26*U26,2)</f>
        <v>2.87</v>
      </c>
      <c r="W26" s="159"/>
      <c r="X26" s="159" t="s">
        <v>234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235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ht="33.75" outlineLevel="1" x14ac:dyDescent="0.2">
      <c r="A27" s="156"/>
      <c r="B27" s="157"/>
      <c r="C27" s="254" t="s">
        <v>287</v>
      </c>
      <c r="D27" s="255"/>
      <c r="E27" s="255"/>
      <c r="F27" s="255"/>
      <c r="G27" s="255"/>
      <c r="H27" s="159"/>
      <c r="I27" s="159"/>
      <c r="J27" s="159"/>
      <c r="K27" s="159"/>
      <c r="L27" s="159"/>
      <c r="M27" s="159"/>
      <c r="N27" s="158"/>
      <c r="O27" s="158"/>
      <c r="P27" s="158"/>
      <c r="Q27" s="158"/>
      <c r="R27" s="159"/>
      <c r="S27" s="159"/>
      <c r="T27" s="159"/>
      <c r="U27" s="159"/>
      <c r="V27" s="159"/>
      <c r="W27" s="159"/>
      <c r="X27" s="159"/>
      <c r="Y27" s="149"/>
      <c r="Z27" s="149"/>
      <c r="AA27" s="149"/>
      <c r="AB27" s="149"/>
      <c r="AC27" s="149"/>
      <c r="AD27" s="149"/>
      <c r="AE27" s="149"/>
      <c r="AF27" s="149"/>
      <c r="AG27" s="149" t="s">
        <v>237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90" t="str">
        <f>C27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56"/>
      <c r="B28" s="157"/>
      <c r="C28" s="191" t="s">
        <v>1084</v>
      </c>
      <c r="D28" s="188"/>
      <c r="E28" s="189">
        <v>35.880000000000003</v>
      </c>
      <c r="F28" s="159"/>
      <c r="G28" s="159"/>
      <c r="H28" s="159"/>
      <c r="I28" s="159"/>
      <c r="J28" s="159"/>
      <c r="K28" s="159"/>
      <c r="L28" s="159"/>
      <c r="M28" s="159"/>
      <c r="N28" s="158"/>
      <c r="O28" s="158"/>
      <c r="P28" s="158"/>
      <c r="Q28" s="158"/>
      <c r="R28" s="159"/>
      <c r="S28" s="159"/>
      <c r="T28" s="159"/>
      <c r="U28" s="159"/>
      <c r="V28" s="159"/>
      <c r="W28" s="159"/>
      <c r="X28" s="159"/>
      <c r="Y28" s="149"/>
      <c r="Z28" s="149"/>
      <c r="AA28" s="149"/>
      <c r="AB28" s="149"/>
      <c r="AC28" s="149"/>
      <c r="AD28" s="149"/>
      <c r="AE28" s="149"/>
      <c r="AF28" s="149"/>
      <c r="AG28" s="149" t="s">
        <v>261</v>
      </c>
      <c r="AH28" s="149">
        <v>0</v>
      </c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67">
        <v>11</v>
      </c>
      <c r="B29" s="168" t="s">
        <v>296</v>
      </c>
      <c r="C29" s="184" t="s">
        <v>297</v>
      </c>
      <c r="D29" s="169" t="s">
        <v>276</v>
      </c>
      <c r="E29" s="170">
        <v>83.2</v>
      </c>
      <c r="F29" s="171"/>
      <c r="G29" s="172">
        <f>ROUND(E29*F29,2)</f>
        <v>0</v>
      </c>
      <c r="H29" s="171"/>
      <c r="I29" s="172">
        <f>ROUND(E29*H29,2)</f>
        <v>0</v>
      </c>
      <c r="J29" s="171"/>
      <c r="K29" s="172">
        <f>ROUND(E29*J29,2)</f>
        <v>0</v>
      </c>
      <c r="L29" s="172">
        <v>21</v>
      </c>
      <c r="M29" s="172">
        <f>G29*(1+L29/100)</f>
        <v>0</v>
      </c>
      <c r="N29" s="170">
        <v>0</v>
      </c>
      <c r="O29" s="170">
        <f>ROUND(E29*N29,2)</f>
        <v>0</v>
      </c>
      <c r="P29" s="170">
        <v>0</v>
      </c>
      <c r="Q29" s="170">
        <f>ROUND(E29*P29,2)</f>
        <v>0</v>
      </c>
      <c r="R29" s="172" t="s">
        <v>248</v>
      </c>
      <c r="S29" s="172" t="s">
        <v>164</v>
      </c>
      <c r="T29" s="173" t="s">
        <v>164</v>
      </c>
      <c r="U29" s="159">
        <v>0.35</v>
      </c>
      <c r="V29" s="159">
        <f>ROUND(E29*U29,2)</f>
        <v>29.12</v>
      </c>
      <c r="W29" s="159"/>
      <c r="X29" s="159" t="s">
        <v>234</v>
      </c>
      <c r="Y29" s="149"/>
      <c r="Z29" s="149"/>
      <c r="AA29" s="149"/>
      <c r="AB29" s="149"/>
      <c r="AC29" s="149"/>
      <c r="AD29" s="149"/>
      <c r="AE29" s="149"/>
      <c r="AF29" s="149"/>
      <c r="AG29" s="149" t="s">
        <v>235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ht="33.75" outlineLevel="1" x14ac:dyDescent="0.2">
      <c r="A30" s="156"/>
      <c r="B30" s="157"/>
      <c r="C30" s="254" t="s">
        <v>287</v>
      </c>
      <c r="D30" s="255"/>
      <c r="E30" s="255"/>
      <c r="F30" s="255"/>
      <c r="G30" s="255"/>
      <c r="H30" s="159"/>
      <c r="I30" s="159"/>
      <c r="J30" s="159"/>
      <c r="K30" s="159"/>
      <c r="L30" s="159"/>
      <c r="M30" s="159"/>
      <c r="N30" s="158"/>
      <c r="O30" s="158"/>
      <c r="P30" s="158"/>
      <c r="Q30" s="158"/>
      <c r="R30" s="159"/>
      <c r="S30" s="159"/>
      <c r="T30" s="159"/>
      <c r="U30" s="159"/>
      <c r="V30" s="159"/>
      <c r="W30" s="159"/>
      <c r="X30" s="159"/>
      <c r="Y30" s="149"/>
      <c r="Z30" s="149"/>
      <c r="AA30" s="149"/>
      <c r="AB30" s="149"/>
      <c r="AC30" s="149"/>
      <c r="AD30" s="149"/>
      <c r="AE30" s="149"/>
      <c r="AF30" s="149"/>
      <c r="AG30" s="149" t="s">
        <v>237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90" t="str">
        <f>C30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56"/>
      <c r="B31" s="157"/>
      <c r="C31" s="191" t="s">
        <v>1085</v>
      </c>
      <c r="D31" s="188"/>
      <c r="E31" s="189">
        <v>83.2</v>
      </c>
      <c r="F31" s="159"/>
      <c r="G31" s="159"/>
      <c r="H31" s="159"/>
      <c r="I31" s="159"/>
      <c r="J31" s="159"/>
      <c r="K31" s="159"/>
      <c r="L31" s="159"/>
      <c r="M31" s="159"/>
      <c r="N31" s="158"/>
      <c r="O31" s="158"/>
      <c r="P31" s="158"/>
      <c r="Q31" s="158"/>
      <c r="R31" s="159"/>
      <c r="S31" s="159"/>
      <c r="T31" s="159"/>
      <c r="U31" s="159"/>
      <c r="V31" s="159"/>
      <c r="W31" s="159"/>
      <c r="X31" s="159"/>
      <c r="Y31" s="149"/>
      <c r="Z31" s="149"/>
      <c r="AA31" s="149"/>
      <c r="AB31" s="149"/>
      <c r="AC31" s="149"/>
      <c r="AD31" s="149"/>
      <c r="AE31" s="149"/>
      <c r="AF31" s="149"/>
      <c r="AG31" s="149" t="s">
        <v>261</v>
      </c>
      <c r="AH31" s="149">
        <v>0</v>
      </c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67">
        <v>12</v>
      </c>
      <c r="B32" s="168" t="s">
        <v>303</v>
      </c>
      <c r="C32" s="184" t="s">
        <v>304</v>
      </c>
      <c r="D32" s="169" t="s">
        <v>276</v>
      </c>
      <c r="E32" s="170">
        <v>83.2</v>
      </c>
      <c r="F32" s="171"/>
      <c r="G32" s="172">
        <f>ROUND(E32*F32,2)</f>
        <v>0</v>
      </c>
      <c r="H32" s="171"/>
      <c r="I32" s="172">
        <f>ROUND(E32*H32,2)</f>
        <v>0</v>
      </c>
      <c r="J32" s="171"/>
      <c r="K32" s="172">
        <f>ROUND(E32*J32,2)</f>
        <v>0</v>
      </c>
      <c r="L32" s="172">
        <v>21</v>
      </c>
      <c r="M32" s="172">
        <f>G32*(1+L32/100)</f>
        <v>0</v>
      </c>
      <c r="N32" s="170">
        <v>0</v>
      </c>
      <c r="O32" s="170">
        <f>ROUND(E32*N32,2)</f>
        <v>0</v>
      </c>
      <c r="P32" s="170">
        <v>0</v>
      </c>
      <c r="Q32" s="170">
        <f>ROUND(E32*P32,2)</f>
        <v>0</v>
      </c>
      <c r="R32" s="172" t="s">
        <v>248</v>
      </c>
      <c r="S32" s="172" t="s">
        <v>164</v>
      </c>
      <c r="T32" s="173" t="s">
        <v>164</v>
      </c>
      <c r="U32" s="159">
        <v>0.15</v>
      </c>
      <c r="V32" s="159">
        <f>ROUND(E32*U32,2)</f>
        <v>12.48</v>
      </c>
      <c r="W32" s="159"/>
      <c r="X32" s="159" t="s">
        <v>234</v>
      </c>
      <c r="Y32" s="149"/>
      <c r="Z32" s="149"/>
      <c r="AA32" s="149"/>
      <c r="AB32" s="149"/>
      <c r="AC32" s="149"/>
      <c r="AD32" s="149"/>
      <c r="AE32" s="149"/>
      <c r="AF32" s="149"/>
      <c r="AG32" s="149" t="s">
        <v>235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ht="33.75" outlineLevel="1" x14ac:dyDescent="0.2">
      <c r="A33" s="156"/>
      <c r="B33" s="157"/>
      <c r="C33" s="254" t="s">
        <v>287</v>
      </c>
      <c r="D33" s="255"/>
      <c r="E33" s="255"/>
      <c r="F33" s="255"/>
      <c r="G33" s="255"/>
      <c r="H33" s="159"/>
      <c r="I33" s="159"/>
      <c r="J33" s="159"/>
      <c r="K33" s="159"/>
      <c r="L33" s="159"/>
      <c r="M33" s="159"/>
      <c r="N33" s="158"/>
      <c r="O33" s="158"/>
      <c r="P33" s="158"/>
      <c r="Q33" s="158"/>
      <c r="R33" s="159"/>
      <c r="S33" s="159"/>
      <c r="T33" s="159"/>
      <c r="U33" s="159"/>
      <c r="V33" s="159"/>
      <c r="W33" s="159"/>
      <c r="X33" s="159"/>
      <c r="Y33" s="149"/>
      <c r="Z33" s="149"/>
      <c r="AA33" s="149"/>
      <c r="AB33" s="149"/>
      <c r="AC33" s="149"/>
      <c r="AD33" s="149"/>
      <c r="AE33" s="149"/>
      <c r="AF33" s="149"/>
      <c r="AG33" s="149" t="s">
        <v>237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90" t="str">
        <f>C33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6"/>
      <c r="B34" s="157"/>
      <c r="C34" s="191" t="s">
        <v>1085</v>
      </c>
      <c r="D34" s="188"/>
      <c r="E34" s="189">
        <v>83.2</v>
      </c>
      <c r="F34" s="159"/>
      <c r="G34" s="159"/>
      <c r="H34" s="159"/>
      <c r="I34" s="159"/>
      <c r="J34" s="159"/>
      <c r="K34" s="159"/>
      <c r="L34" s="159"/>
      <c r="M34" s="159"/>
      <c r="N34" s="158"/>
      <c r="O34" s="158"/>
      <c r="P34" s="158"/>
      <c r="Q34" s="158"/>
      <c r="R34" s="159"/>
      <c r="S34" s="159"/>
      <c r="T34" s="159"/>
      <c r="U34" s="159"/>
      <c r="V34" s="159"/>
      <c r="W34" s="159"/>
      <c r="X34" s="159"/>
      <c r="Y34" s="149"/>
      <c r="Z34" s="149"/>
      <c r="AA34" s="149"/>
      <c r="AB34" s="149"/>
      <c r="AC34" s="149"/>
      <c r="AD34" s="149"/>
      <c r="AE34" s="149"/>
      <c r="AF34" s="149"/>
      <c r="AG34" s="149" t="s">
        <v>261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67">
        <v>13</v>
      </c>
      <c r="B35" s="168" t="s">
        <v>305</v>
      </c>
      <c r="C35" s="184" t="s">
        <v>306</v>
      </c>
      <c r="D35" s="169" t="s">
        <v>276</v>
      </c>
      <c r="E35" s="170">
        <v>33.28</v>
      </c>
      <c r="F35" s="171"/>
      <c r="G35" s="172">
        <f>ROUND(E35*F35,2)</f>
        <v>0</v>
      </c>
      <c r="H35" s="171"/>
      <c r="I35" s="172">
        <f>ROUND(E35*H35,2)</f>
        <v>0</v>
      </c>
      <c r="J35" s="171"/>
      <c r="K35" s="172">
        <f>ROUND(E35*J35,2)</f>
        <v>0</v>
      </c>
      <c r="L35" s="172">
        <v>21</v>
      </c>
      <c r="M35" s="172">
        <f>G35*(1+L35/100)</f>
        <v>0</v>
      </c>
      <c r="N35" s="170">
        <v>0</v>
      </c>
      <c r="O35" s="170">
        <f>ROUND(E35*N35,2)</f>
        <v>0</v>
      </c>
      <c r="P35" s="170">
        <v>0</v>
      </c>
      <c r="Q35" s="170">
        <f>ROUND(E35*P35,2)</f>
        <v>0</v>
      </c>
      <c r="R35" s="172" t="s">
        <v>248</v>
      </c>
      <c r="S35" s="172" t="s">
        <v>164</v>
      </c>
      <c r="T35" s="173" t="s">
        <v>164</v>
      </c>
      <c r="U35" s="159">
        <v>0.53</v>
      </c>
      <c r="V35" s="159">
        <f>ROUND(E35*U35,2)</f>
        <v>17.64</v>
      </c>
      <c r="W35" s="159"/>
      <c r="X35" s="159" t="s">
        <v>234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235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ht="33.75" outlineLevel="1" x14ac:dyDescent="0.2">
      <c r="A36" s="156"/>
      <c r="B36" s="157"/>
      <c r="C36" s="254" t="s">
        <v>287</v>
      </c>
      <c r="D36" s="255"/>
      <c r="E36" s="255"/>
      <c r="F36" s="255"/>
      <c r="G36" s="255"/>
      <c r="H36" s="159"/>
      <c r="I36" s="159"/>
      <c r="J36" s="159"/>
      <c r="K36" s="159"/>
      <c r="L36" s="159"/>
      <c r="M36" s="159"/>
      <c r="N36" s="158"/>
      <c r="O36" s="158"/>
      <c r="P36" s="158"/>
      <c r="Q36" s="158"/>
      <c r="R36" s="159"/>
      <c r="S36" s="159"/>
      <c r="T36" s="159"/>
      <c r="U36" s="159"/>
      <c r="V36" s="159"/>
      <c r="W36" s="159"/>
      <c r="X36" s="159"/>
      <c r="Y36" s="149"/>
      <c r="Z36" s="149"/>
      <c r="AA36" s="149"/>
      <c r="AB36" s="149"/>
      <c r="AC36" s="149"/>
      <c r="AD36" s="149"/>
      <c r="AE36" s="149"/>
      <c r="AF36" s="149"/>
      <c r="AG36" s="149" t="s">
        <v>237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90" t="str">
        <f>C36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91" t="s">
        <v>1086</v>
      </c>
      <c r="D37" s="188"/>
      <c r="E37" s="189">
        <v>33.28</v>
      </c>
      <c r="F37" s="159"/>
      <c r="G37" s="159"/>
      <c r="H37" s="159"/>
      <c r="I37" s="159"/>
      <c r="J37" s="159"/>
      <c r="K37" s="159"/>
      <c r="L37" s="159"/>
      <c r="M37" s="159"/>
      <c r="N37" s="158"/>
      <c r="O37" s="158"/>
      <c r="P37" s="158"/>
      <c r="Q37" s="158"/>
      <c r="R37" s="159"/>
      <c r="S37" s="159"/>
      <c r="T37" s="159"/>
      <c r="U37" s="159"/>
      <c r="V37" s="159"/>
      <c r="W37" s="159"/>
      <c r="X37" s="159"/>
      <c r="Y37" s="149"/>
      <c r="Z37" s="149"/>
      <c r="AA37" s="149"/>
      <c r="AB37" s="149"/>
      <c r="AC37" s="149"/>
      <c r="AD37" s="149"/>
      <c r="AE37" s="149"/>
      <c r="AF37" s="149"/>
      <c r="AG37" s="149" t="s">
        <v>261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ht="22.5" outlineLevel="1" x14ac:dyDescent="0.2">
      <c r="A38" s="167">
        <v>14</v>
      </c>
      <c r="B38" s="168" t="s">
        <v>712</v>
      </c>
      <c r="C38" s="184" t="s">
        <v>713</v>
      </c>
      <c r="D38" s="169" t="s">
        <v>276</v>
      </c>
      <c r="E38" s="170">
        <v>33.28</v>
      </c>
      <c r="F38" s="171"/>
      <c r="G38" s="172">
        <f>ROUND(E38*F38,2)</f>
        <v>0</v>
      </c>
      <c r="H38" s="171"/>
      <c r="I38" s="172">
        <f>ROUND(E38*H38,2)</f>
        <v>0</v>
      </c>
      <c r="J38" s="171"/>
      <c r="K38" s="172">
        <f>ROUND(E38*J38,2)</f>
        <v>0</v>
      </c>
      <c r="L38" s="172">
        <v>21</v>
      </c>
      <c r="M38" s="172">
        <f>G38*(1+L38/100)</f>
        <v>0</v>
      </c>
      <c r="N38" s="170">
        <v>0</v>
      </c>
      <c r="O38" s="170">
        <f>ROUND(E38*N38,2)</f>
        <v>0</v>
      </c>
      <c r="P38" s="170">
        <v>0</v>
      </c>
      <c r="Q38" s="170">
        <f>ROUND(E38*P38,2)</f>
        <v>0</v>
      </c>
      <c r="R38" s="172" t="s">
        <v>248</v>
      </c>
      <c r="S38" s="172" t="s">
        <v>164</v>
      </c>
      <c r="T38" s="173" t="s">
        <v>164</v>
      </c>
      <c r="U38" s="159">
        <v>7.5220000000000002</v>
      </c>
      <c r="V38" s="159">
        <f>ROUND(E38*U38,2)</f>
        <v>250.33</v>
      </c>
      <c r="W38" s="159"/>
      <c r="X38" s="159" t="s">
        <v>234</v>
      </c>
      <c r="Y38" s="149"/>
      <c r="Z38" s="149"/>
      <c r="AA38" s="149"/>
      <c r="AB38" s="149"/>
      <c r="AC38" s="149"/>
      <c r="AD38" s="149"/>
      <c r="AE38" s="149"/>
      <c r="AF38" s="149"/>
      <c r="AG38" s="149" t="s">
        <v>235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ht="22.5" outlineLevel="1" x14ac:dyDescent="0.2">
      <c r="A39" s="156"/>
      <c r="B39" s="157"/>
      <c r="C39" s="254" t="s">
        <v>321</v>
      </c>
      <c r="D39" s="255"/>
      <c r="E39" s="255"/>
      <c r="F39" s="255"/>
      <c r="G39" s="255"/>
      <c r="H39" s="159"/>
      <c r="I39" s="159"/>
      <c r="J39" s="159"/>
      <c r="K39" s="159"/>
      <c r="L39" s="159"/>
      <c r="M39" s="159"/>
      <c r="N39" s="158"/>
      <c r="O39" s="158"/>
      <c r="P39" s="158"/>
      <c r="Q39" s="158"/>
      <c r="R39" s="159"/>
      <c r="S39" s="159"/>
      <c r="T39" s="159"/>
      <c r="U39" s="159"/>
      <c r="V39" s="159"/>
      <c r="W39" s="159"/>
      <c r="X39" s="159"/>
      <c r="Y39" s="149"/>
      <c r="Z39" s="149"/>
      <c r="AA39" s="149"/>
      <c r="AB39" s="149"/>
      <c r="AC39" s="149"/>
      <c r="AD39" s="149"/>
      <c r="AE39" s="149"/>
      <c r="AF39" s="149"/>
      <c r="AG39" s="149" t="s">
        <v>237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90" t="str">
        <f>C39</f>
        <v>zapažených i nezapažených v hornině tř. 5 - 7 s případným nutným přemístěním výkopku ve výkopišti, bez naložení, s přehozením výkopku na přilehlém terénu na vzdálenost do 3 m od okraje jámy nebo zářezu, nebo do 5 m od osy rýhy, nebo do 5 m od hrany šachty.</v>
      </c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56"/>
      <c r="B40" s="157"/>
      <c r="C40" s="191" t="s">
        <v>1086</v>
      </c>
      <c r="D40" s="188"/>
      <c r="E40" s="189">
        <v>33.28</v>
      </c>
      <c r="F40" s="159"/>
      <c r="G40" s="159"/>
      <c r="H40" s="159"/>
      <c r="I40" s="159"/>
      <c r="J40" s="159"/>
      <c r="K40" s="159"/>
      <c r="L40" s="159"/>
      <c r="M40" s="159"/>
      <c r="N40" s="158"/>
      <c r="O40" s="158"/>
      <c r="P40" s="158"/>
      <c r="Q40" s="158"/>
      <c r="R40" s="159"/>
      <c r="S40" s="159"/>
      <c r="T40" s="159"/>
      <c r="U40" s="159"/>
      <c r="V40" s="159"/>
      <c r="W40" s="159"/>
      <c r="X40" s="159"/>
      <c r="Y40" s="149"/>
      <c r="Z40" s="149"/>
      <c r="AA40" s="149"/>
      <c r="AB40" s="149"/>
      <c r="AC40" s="149"/>
      <c r="AD40" s="149"/>
      <c r="AE40" s="149"/>
      <c r="AF40" s="149"/>
      <c r="AG40" s="149" t="s">
        <v>261</v>
      </c>
      <c r="AH40" s="149">
        <v>0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ht="22.5" outlineLevel="1" x14ac:dyDescent="0.2">
      <c r="A41" s="167">
        <v>15</v>
      </c>
      <c r="B41" s="168" t="s">
        <v>816</v>
      </c>
      <c r="C41" s="184" t="s">
        <v>817</v>
      </c>
      <c r="D41" s="169" t="s">
        <v>232</v>
      </c>
      <c r="E41" s="170">
        <v>390</v>
      </c>
      <c r="F41" s="171"/>
      <c r="G41" s="172">
        <f>ROUND(E41*F41,2)</f>
        <v>0</v>
      </c>
      <c r="H41" s="171"/>
      <c r="I41" s="172">
        <f>ROUND(E41*H41,2)</f>
        <v>0</v>
      </c>
      <c r="J41" s="171"/>
      <c r="K41" s="172">
        <f>ROUND(E41*J41,2)</f>
        <v>0</v>
      </c>
      <c r="L41" s="172">
        <v>21</v>
      </c>
      <c r="M41" s="172">
        <f>G41*(1+L41/100)</f>
        <v>0</v>
      </c>
      <c r="N41" s="170">
        <v>9.8999999999999999E-4</v>
      </c>
      <c r="O41" s="170">
        <f>ROUND(E41*N41,2)</f>
        <v>0.39</v>
      </c>
      <c r="P41" s="170">
        <v>0</v>
      </c>
      <c r="Q41" s="170">
        <f>ROUND(E41*P41,2)</f>
        <v>0</v>
      </c>
      <c r="R41" s="172" t="s">
        <v>248</v>
      </c>
      <c r="S41" s="172" t="s">
        <v>164</v>
      </c>
      <c r="T41" s="173" t="s">
        <v>164</v>
      </c>
      <c r="U41" s="159">
        <v>0.24</v>
      </c>
      <c r="V41" s="159">
        <f>ROUND(E41*U41,2)</f>
        <v>93.6</v>
      </c>
      <c r="W41" s="159"/>
      <c r="X41" s="159" t="s">
        <v>234</v>
      </c>
      <c r="Y41" s="149"/>
      <c r="Z41" s="149"/>
      <c r="AA41" s="149"/>
      <c r="AB41" s="149"/>
      <c r="AC41" s="149"/>
      <c r="AD41" s="149"/>
      <c r="AE41" s="149"/>
      <c r="AF41" s="149"/>
      <c r="AG41" s="149" t="s">
        <v>235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56"/>
      <c r="B42" s="157"/>
      <c r="C42" s="254" t="s">
        <v>818</v>
      </c>
      <c r="D42" s="255"/>
      <c r="E42" s="255"/>
      <c r="F42" s="255"/>
      <c r="G42" s="255"/>
      <c r="H42" s="159"/>
      <c r="I42" s="159"/>
      <c r="J42" s="159"/>
      <c r="K42" s="159"/>
      <c r="L42" s="159"/>
      <c r="M42" s="159"/>
      <c r="N42" s="158"/>
      <c r="O42" s="158"/>
      <c r="P42" s="158"/>
      <c r="Q42" s="158"/>
      <c r="R42" s="159"/>
      <c r="S42" s="159"/>
      <c r="T42" s="159"/>
      <c r="U42" s="159"/>
      <c r="V42" s="159"/>
      <c r="W42" s="159"/>
      <c r="X42" s="159"/>
      <c r="Y42" s="149"/>
      <c r="Z42" s="149"/>
      <c r="AA42" s="149"/>
      <c r="AB42" s="149"/>
      <c r="AC42" s="149"/>
      <c r="AD42" s="149"/>
      <c r="AE42" s="149"/>
      <c r="AF42" s="149"/>
      <c r="AG42" s="149" t="s">
        <v>237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91" t="s">
        <v>1087</v>
      </c>
      <c r="D43" s="188"/>
      <c r="E43" s="189">
        <v>390</v>
      </c>
      <c r="F43" s="159"/>
      <c r="G43" s="159"/>
      <c r="H43" s="159"/>
      <c r="I43" s="159"/>
      <c r="J43" s="159"/>
      <c r="K43" s="159"/>
      <c r="L43" s="159"/>
      <c r="M43" s="159"/>
      <c r="N43" s="158"/>
      <c r="O43" s="158"/>
      <c r="P43" s="158"/>
      <c r="Q43" s="158"/>
      <c r="R43" s="159"/>
      <c r="S43" s="159"/>
      <c r="T43" s="159"/>
      <c r="U43" s="159"/>
      <c r="V43" s="159"/>
      <c r="W43" s="159"/>
      <c r="X43" s="159"/>
      <c r="Y43" s="149"/>
      <c r="Z43" s="149"/>
      <c r="AA43" s="149"/>
      <c r="AB43" s="149"/>
      <c r="AC43" s="149"/>
      <c r="AD43" s="149"/>
      <c r="AE43" s="149"/>
      <c r="AF43" s="149"/>
      <c r="AG43" s="149" t="s">
        <v>261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67">
        <v>16</v>
      </c>
      <c r="B44" s="168" t="s">
        <v>820</v>
      </c>
      <c r="C44" s="184" t="s">
        <v>821</v>
      </c>
      <c r="D44" s="169" t="s">
        <v>232</v>
      </c>
      <c r="E44" s="170">
        <v>390</v>
      </c>
      <c r="F44" s="171"/>
      <c r="G44" s="172">
        <f>ROUND(E44*F44,2)</f>
        <v>0</v>
      </c>
      <c r="H44" s="171"/>
      <c r="I44" s="172">
        <f>ROUND(E44*H44,2)</f>
        <v>0</v>
      </c>
      <c r="J44" s="171"/>
      <c r="K44" s="172">
        <f>ROUND(E44*J44,2)</f>
        <v>0</v>
      </c>
      <c r="L44" s="172">
        <v>21</v>
      </c>
      <c r="M44" s="172">
        <f>G44*(1+L44/100)</f>
        <v>0</v>
      </c>
      <c r="N44" s="170">
        <v>0</v>
      </c>
      <c r="O44" s="170">
        <f>ROUND(E44*N44,2)</f>
        <v>0</v>
      </c>
      <c r="P44" s="170">
        <v>0</v>
      </c>
      <c r="Q44" s="170">
        <f>ROUND(E44*P44,2)</f>
        <v>0</v>
      </c>
      <c r="R44" s="172" t="s">
        <v>248</v>
      </c>
      <c r="S44" s="172" t="s">
        <v>164</v>
      </c>
      <c r="T44" s="173" t="s">
        <v>164</v>
      </c>
      <c r="U44" s="159">
        <v>7.0000000000000007E-2</v>
      </c>
      <c r="V44" s="159">
        <f>ROUND(E44*U44,2)</f>
        <v>27.3</v>
      </c>
      <c r="W44" s="159"/>
      <c r="X44" s="159" t="s">
        <v>234</v>
      </c>
      <c r="Y44" s="149"/>
      <c r="Z44" s="149"/>
      <c r="AA44" s="149"/>
      <c r="AB44" s="149"/>
      <c r="AC44" s="149"/>
      <c r="AD44" s="149"/>
      <c r="AE44" s="149"/>
      <c r="AF44" s="149"/>
      <c r="AG44" s="149" t="s">
        <v>235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56"/>
      <c r="B45" s="157"/>
      <c r="C45" s="254" t="s">
        <v>822</v>
      </c>
      <c r="D45" s="255"/>
      <c r="E45" s="255"/>
      <c r="F45" s="255"/>
      <c r="G45" s="255"/>
      <c r="H45" s="159"/>
      <c r="I45" s="159"/>
      <c r="J45" s="159"/>
      <c r="K45" s="159"/>
      <c r="L45" s="159"/>
      <c r="M45" s="159"/>
      <c r="N45" s="158"/>
      <c r="O45" s="158"/>
      <c r="P45" s="158"/>
      <c r="Q45" s="158"/>
      <c r="R45" s="159"/>
      <c r="S45" s="159"/>
      <c r="T45" s="159"/>
      <c r="U45" s="159"/>
      <c r="V45" s="159"/>
      <c r="W45" s="159"/>
      <c r="X45" s="159"/>
      <c r="Y45" s="149"/>
      <c r="Z45" s="149"/>
      <c r="AA45" s="149"/>
      <c r="AB45" s="149"/>
      <c r="AC45" s="149"/>
      <c r="AD45" s="149"/>
      <c r="AE45" s="149"/>
      <c r="AF45" s="149"/>
      <c r="AG45" s="149" t="s">
        <v>237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56"/>
      <c r="B46" s="157"/>
      <c r="C46" s="191" t="s">
        <v>1087</v>
      </c>
      <c r="D46" s="188"/>
      <c r="E46" s="189">
        <v>390</v>
      </c>
      <c r="F46" s="159"/>
      <c r="G46" s="159"/>
      <c r="H46" s="159"/>
      <c r="I46" s="159"/>
      <c r="J46" s="159"/>
      <c r="K46" s="159"/>
      <c r="L46" s="159"/>
      <c r="M46" s="159"/>
      <c r="N46" s="158"/>
      <c r="O46" s="158"/>
      <c r="P46" s="158"/>
      <c r="Q46" s="158"/>
      <c r="R46" s="159"/>
      <c r="S46" s="159"/>
      <c r="T46" s="159"/>
      <c r="U46" s="159"/>
      <c r="V46" s="159"/>
      <c r="W46" s="159"/>
      <c r="X46" s="159"/>
      <c r="Y46" s="149"/>
      <c r="Z46" s="149"/>
      <c r="AA46" s="149"/>
      <c r="AB46" s="149"/>
      <c r="AC46" s="149"/>
      <c r="AD46" s="149"/>
      <c r="AE46" s="149"/>
      <c r="AF46" s="149"/>
      <c r="AG46" s="149" t="s">
        <v>261</v>
      </c>
      <c r="AH46" s="149">
        <v>0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67">
        <v>17</v>
      </c>
      <c r="B47" s="168" t="s">
        <v>758</v>
      </c>
      <c r="C47" s="184" t="s">
        <v>759</v>
      </c>
      <c r="D47" s="169" t="s">
        <v>276</v>
      </c>
      <c r="E47" s="170">
        <v>119.08</v>
      </c>
      <c r="F47" s="171"/>
      <c r="G47" s="172">
        <f>ROUND(E47*F47,2)</f>
        <v>0</v>
      </c>
      <c r="H47" s="171"/>
      <c r="I47" s="172">
        <f>ROUND(E47*H47,2)</f>
        <v>0</v>
      </c>
      <c r="J47" s="171"/>
      <c r="K47" s="172">
        <f>ROUND(E47*J47,2)</f>
        <v>0</v>
      </c>
      <c r="L47" s="172">
        <v>21</v>
      </c>
      <c r="M47" s="172">
        <f>G47*(1+L47/100)</f>
        <v>0</v>
      </c>
      <c r="N47" s="170">
        <v>0</v>
      </c>
      <c r="O47" s="170">
        <f>ROUND(E47*N47,2)</f>
        <v>0</v>
      </c>
      <c r="P47" s="170">
        <v>0</v>
      </c>
      <c r="Q47" s="170">
        <f>ROUND(E47*P47,2)</f>
        <v>0</v>
      </c>
      <c r="R47" s="172" t="s">
        <v>248</v>
      </c>
      <c r="S47" s="172" t="s">
        <v>164</v>
      </c>
      <c r="T47" s="173" t="s">
        <v>164</v>
      </c>
      <c r="U47" s="159">
        <v>0.35</v>
      </c>
      <c r="V47" s="159">
        <f>ROUND(E47*U47,2)</f>
        <v>41.68</v>
      </c>
      <c r="W47" s="159"/>
      <c r="X47" s="159" t="s">
        <v>234</v>
      </c>
      <c r="Y47" s="149"/>
      <c r="Z47" s="149"/>
      <c r="AA47" s="149"/>
      <c r="AB47" s="149"/>
      <c r="AC47" s="149"/>
      <c r="AD47" s="149"/>
      <c r="AE47" s="149"/>
      <c r="AF47" s="149"/>
      <c r="AG47" s="149" t="s">
        <v>235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56"/>
      <c r="B48" s="157"/>
      <c r="C48" s="254" t="s">
        <v>330</v>
      </c>
      <c r="D48" s="255"/>
      <c r="E48" s="255"/>
      <c r="F48" s="255"/>
      <c r="G48" s="255"/>
      <c r="H48" s="159"/>
      <c r="I48" s="159"/>
      <c r="J48" s="159"/>
      <c r="K48" s="159"/>
      <c r="L48" s="159"/>
      <c r="M48" s="159"/>
      <c r="N48" s="158"/>
      <c r="O48" s="158"/>
      <c r="P48" s="158"/>
      <c r="Q48" s="158"/>
      <c r="R48" s="159"/>
      <c r="S48" s="159"/>
      <c r="T48" s="159"/>
      <c r="U48" s="159"/>
      <c r="V48" s="159"/>
      <c r="W48" s="159"/>
      <c r="X48" s="159"/>
      <c r="Y48" s="149"/>
      <c r="Z48" s="149"/>
      <c r="AA48" s="149"/>
      <c r="AB48" s="149"/>
      <c r="AC48" s="149"/>
      <c r="AD48" s="149"/>
      <c r="AE48" s="149"/>
      <c r="AF48" s="149"/>
      <c r="AG48" s="149" t="s">
        <v>237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90" t="str">
        <f>C48</f>
        <v>bez naložení do dopravní nádoby, ale s vyprázdněním dopravní nádoby na hromadu nebo na dopravní prostředek,</v>
      </c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191" t="s">
        <v>1088</v>
      </c>
      <c r="D49" s="188"/>
      <c r="E49" s="189">
        <v>119.08</v>
      </c>
      <c r="F49" s="159"/>
      <c r="G49" s="159"/>
      <c r="H49" s="159"/>
      <c r="I49" s="159"/>
      <c r="J49" s="159"/>
      <c r="K49" s="159"/>
      <c r="L49" s="159"/>
      <c r="M49" s="159"/>
      <c r="N49" s="158"/>
      <c r="O49" s="158"/>
      <c r="P49" s="158"/>
      <c r="Q49" s="158"/>
      <c r="R49" s="159"/>
      <c r="S49" s="159"/>
      <c r="T49" s="159"/>
      <c r="U49" s="159"/>
      <c r="V49" s="159"/>
      <c r="W49" s="159"/>
      <c r="X49" s="159"/>
      <c r="Y49" s="149"/>
      <c r="Z49" s="149"/>
      <c r="AA49" s="149"/>
      <c r="AB49" s="149"/>
      <c r="AC49" s="149"/>
      <c r="AD49" s="149"/>
      <c r="AE49" s="149"/>
      <c r="AF49" s="149"/>
      <c r="AG49" s="149" t="s">
        <v>261</v>
      </c>
      <c r="AH49" s="149">
        <v>0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67">
        <v>18</v>
      </c>
      <c r="B50" s="168" t="s">
        <v>761</v>
      </c>
      <c r="C50" s="184" t="s">
        <v>762</v>
      </c>
      <c r="D50" s="169" t="s">
        <v>276</v>
      </c>
      <c r="E50" s="170">
        <v>33.28</v>
      </c>
      <c r="F50" s="171"/>
      <c r="G50" s="172">
        <f>ROUND(E50*F50,2)</f>
        <v>0</v>
      </c>
      <c r="H50" s="171"/>
      <c r="I50" s="172">
        <f>ROUND(E50*H50,2)</f>
        <v>0</v>
      </c>
      <c r="J50" s="171"/>
      <c r="K50" s="172">
        <f>ROUND(E50*J50,2)</f>
        <v>0</v>
      </c>
      <c r="L50" s="172">
        <v>21</v>
      </c>
      <c r="M50" s="172">
        <f>G50*(1+L50/100)</f>
        <v>0</v>
      </c>
      <c r="N50" s="170">
        <v>0</v>
      </c>
      <c r="O50" s="170">
        <f>ROUND(E50*N50,2)</f>
        <v>0</v>
      </c>
      <c r="P50" s="170">
        <v>0</v>
      </c>
      <c r="Q50" s="170">
        <f>ROUND(E50*P50,2)</f>
        <v>0</v>
      </c>
      <c r="R50" s="172" t="s">
        <v>248</v>
      </c>
      <c r="S50" s="172" t="s">
        <v>164</v>
      </c>
      <c r="T50" s="173" t="s">
        <v>164</v>
      </c>
      <c r="U50" s="159">
        <v>0.48</v>
      </c>
      <c r="V50" s="159">
        <f>ROUND(E50*U50,2)</f>
        <v>15.97</v>
      </c>
      <c r="W50" s="159"/>
      <c r="X50" s="159" t="s">
        <v>234</v>
      </c>
      <c r="Y50" s="149"/>
      <c r="Z50" s="149"/>
      <c r="AA50" s="149"/>
      <c r="AB50" s="149"/>
      <c r="AC50" s="149"/>
      <c r="AD50" s="149"/>
      <c r="AE50" s="149"/>
      <c r="AF50" s="149"/>
      <c r="AG50" s="149" t="s">
        <v>235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6"/>
      <c r="B51" s="157"/>
      <c r="C51" s="254" t="s">
        <v>330</v>
      </c>
      <c r="D51" s="255"/>
      <c r="E51" s="255"/>
      <c r="F51" s="255"/>
      <c r="G51" s="255"/>
      <c r="H51" s="159"/>
      <c r="I51" s="159"/>
      <c r="J51" s="159"/>
      <c r="K51" s="159"/>
      <c r="L51" s="159"/>
      <c r="M51" s="159"/>
      <c r="N51" s="158"/>
      <c r="O51" s="158"/>
      <c r="P51" s="158"/>
      <c r="Q51" s="158"/>
      <c r="R51" s="159"/>
      <c r="S51" s="159"/>
      <c r="T51" s="159"/>
      <c r="U51" s="159"/>
      <c r="V51" s="159"/>
      <c r="W51" s="159"/>
      <c r="X51" s="159"/>
      <c r="Y51" s="149"/>
      <c r="Z51" s="149"/>
      <c r="AA51" s="149"/>
      <c r="AB51" s="149"/>
      <c r="AC51" s="149"/>
      <c r="AD51" s="149"/>
      <c r="AE51" s="149"/>
      <c r="AF51" s="149"/>
      <c r="AG51" s="149" t="s">
        <v>237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90" t="str">
        <f>C51</f>
        <v>bez naložení do dopravní nádoby, ale s vyprázdněním dopravní nádoby na hromadu nebo na dopravní prostředek,</v>
      </c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56"/>
      <c r="B52" s="157"/>
      <c r="C52" s="191" t="s">
        <v>1089</v>
      </c>
      <c r="D52" s="188"/>
      <c r="E52" s="189">
        <v>33.28</v>
      </c>
      <c r="F52" s="159"/>
      <c r="G52" s="159"/>
      <c r="H52" s="159"/>
      <c r="I52" s="159"/>
      <c r="J52" s="159"/>
      <c r="K52" s="159"/>
      <c r="L52" s="159"/>
      <c r="M52" s="159"/>
      <c r="N52" s="158"/>
      <c r="O52" s="158"/>
      <c r="P52" s="158"/>
      <c r="Q52" s="158"/>
      <c r="R52" s="159"/>
      <c r="S52" s="159"/>
      <c r="T52" s="159"/>
      <c r="U52" s="159"/>
      <c r="V52" s="159"/>
      <c r="W52" s="159"/>
      <c r="X52" s="159"/>
      <c r="Y52" s="149"/>
      <c r="Z52" s="149"/>
      <c r="AA52" s="149"/>
      <c r="AB52" s="149"/>
      <c r="AC52" s="149"/>
      <c r="AD52" s="149"/>
      <c r="AE52" s="149"/>
      <c r="AF52" s="149"/>
      <c r="AG52" s="149" t="s">
        <v>261</v>
      </c>
      <c r="AH52" s="149">
        <v>0</v>
      </c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67">
        <v>19</v>
      </c>
      <c r="B53" s="168" t="s">
        <v>1044</v>
      </c>
      <c r="C53" s="184" t="s">
        <v>1045</v>
      </c>
      <c r="D53" s="169" t="s">
        <v>276</v>
      </c>
      <c r="E53" s="170">
        <v>119.08</v>
      </c>
      <c r="F53" s="171"/>
      <c r="G53" s="172">
        <f>ROUND(E53*F53,2)</f>
        <v>0</v>
      </c>
      <c r="H53" s="171"/>
      <c r="I53" s="172">
        <f>ROUND(E53*H53,2)</f>
        <v>0</v>
      </c>
      <c r="J53" s="171"/>
      <c r="K53" s="172">
        <f>ROUND(E53*J53,2)</f>
        <v>0</v>
      </c>
      <c r="L53" s="172">
        <v>21</v>
      </c>
      <c r="M53" s="172">
        <f>G53*(1+L53/100)</f>
        <v>0</v>
      </c>
      <c r="N53" s="170">
        <v>0</v>
      </c>
      <c r="O53" s="170">
        <f>ROUND(E53*N53,2)</f>
        <v>0</v>
      </c>
      <c r="P53" s="170">
        <v>0</v>
      </c>
      <c r="Q53" s="170">
        <f>ROUND(E53*P53,2)</f>
        <v>0</v>
      </c>
      <c r="R53" s="172" t="s">
        <v>248</v>
      </c>
      <c r="S53" s="172" t="s">
        <v>164</v>
      </c>
      <c r="T53" s="173" t="s">
        <v>164</v>
      </c>
      <c r="U53" s="159">
        <v>1.0999999999999999E-2</v>
      </c>
      <c r="V53" s="159">
        <f>ROUND(E53*U53,2)</f>
        <v>1.31</v>
      </c>
      <c r="W53" s="159"/>
      <c r="X53" s="159" t="s">
        <v>234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235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254" t="s">
        <v>335</v>
      </c>
      <c r="D54" s="255"/>
      <c r="E54" s="255"/>
      <c r="F54" s="255"/>
      <c r="G54" s="255"/>
      <c r="H54" s="159"/>
      <c r="I54" s="159"/>
      <c r="J54" s="159"/>
      <c r="K54" s="159"/>
      <c r="L54" s="159"/>
      <c r="M54" s="159"/>
      <c r="N54" s="158"/>
      <c r="O54" s="158"/>
      <c r="P54" s="158"/>
      <c r="Q54" s="158"/>
      <c r="R54" s="159"/>
      <c r="S54" s="159"/>
      <c r="T54" s="159"/>
      <c r="U54" s="159"/>
      <c r="V54" s="159"/>
      <c r="W54" s="159"/>
      <c r="X54" s="159"/>
      <c r="Y54" s="149"/>
      <c r="Z54" s="149"/>
      <c r="AA54" s="149"/>
      <c r="AB54" s="149"/>
      <c r="AC54" s="149"/>
      <c r="AD54" s="149"/>
      <c r="AE54" s="149"/>
      <c r="AF54" s="149"/>
      <c r="AG54" s="149" t="s">
        <v>237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56"/>
      <c r="B55" s="157"/>
      <c r="C55" s="191" t="s">
        <v>1088</v>
      </c>
      <c r="D55" s="188"/>
      <c r="E55" s="189">
        <v>119.08</v>
      </c>
      <c r="F55" s="159"/>
      <c r="G55" s="159"/>
      <c r="H55" s="159"/>
      <c r="I55" s="159"/>
      <c r="J55" s="159"/>
      <c r="K55" s="159"/>
      <c r="L55" s="159"/>
      <c r="M55" s="159"/>
      <c r="N55" s="158"/>
      <c r="O55" s="158"/>
      <c r="P55" s="158"/>
      <c r="Q55" s="158"/>
      <c r="R55" s="159"/>
      <c r="S55" s="159"/>
      <c r="T55" s="159"/>
      <c r="U55" s="159"/>
      <c r="V55" s="159"/>
      <c r="W55" s="159"/>
      <c r="X55" s="159"/>
      <c r="Y55" s="149"/>
      <c r="Z55" s="149"/>
      <c r="AA55" s="149"/>
      <c r="AB55" s="149"/>
      <c r="AC55" s="149"/>
      <c r="AD55" s="149"/>
      <c r="AE55" s="149"/>
      <c r="AF55" s="149"/>
      <c r="AG55" s="149" t="s">
        <v>261</v>
      </c>
      <c r="AH55" s="149">
        <v>0</v>
      </c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67">
        <v>20</v>
      </c>
      <c r="B56" s="168" t="s">
        <v>1046</v>
      </c>
      <c r="C56" s="184" t="s">
        <v>1047</v>
      </c>
      <c r="D56" s="169" t="s">
        <v>276</v>
      </c>
      <c r="E56" s="170">
        <v>33.28</v>
      </c>
      <c r="F56" s="171"/>
      <c r="G56" s="172">
        <f>ROUND(E56*F56,2)</f>
        <v>0</v>
      </c>
      <c r="H56" s="171"/>
      <c r="I56" s="172">
        <f>ROUND(E56*H56,2)</f>
        <v>0</v>
      </c>
      <c r="J56" s="171"/>
      <c r="K56" s="172">
        <f>ROUND(E56*J56,2)</f>
        <v>0</v>
      </c>
      <c r="L56" s="172">
        <v>21</v>
      </c>
      <c r="M56" s="172">
        <f>G56*(1+L56/100)</f>
        <v>0</v>
      </c>
      <c r="N56" s="170">
        <v>0</v>
      </c>
      <c r="O56" s="170">
        <f>ROUND(E56*N56,2)</f>
        <v>0</v>
      </c>
      <c r="P56" s="170">
        <v>0</v>
      </c>
      <c r="Q56" s="170">
        <f>ROUND(E56*P56,2)</f>
        <v>0</v>
      </c>
      <c r="R56" s="172" t="s">
        <v>248</v>
      </c>
      <c r="S56" s="172" t="s">
        <v>164</v>
      </c>
      <c r="T56" s="173" t="s">
        <v>164</v>
      </c>
      <c r="U56" s="159">
        <v>1.2E-2</v>
      </c>
      <c r="V56" s="159">
        <f>ROUND(E56*U56,2)</f>
        <v>0.4</v>
      </c>
      <c r="W56" s="159"/>
      <c r="X56" s="159" t="s">
        <v>234</v>
      </c>
      <c r="Y56" s="149"/>
      <c r="Z56" s="149"/>
      <c r="AA56" s="149"/>
      <c r="AB56" s="149"/>
      <c r="AC56" s="149"/>
      <c r="AD56" s="149"/>
      <c r="AE56" s="149"/>
      <c r="AF56" s="149"/>
      <c r="AG56" s="149" t="s">
        <v>235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56"/>
      <c r="B57" s="157"/>
      <c r="C57" s="254" t="s">
        <v>335</v>
      </c>
      <c r="D57" s="255"/>
      <c r="E57" s="255"/>
      <c r="F57" s="255"/>
      <c r="G57" s="255"/>
      <c r="H57" s="159"/>
      <c r="I57" s="159"/>
      <c r="J57" s="159"/>
      <c r="K57" s="159"/>
      <c r="L57" s="159"/>
      <c r="M57" s="159"/>
      <c r="N57" s="158"/>
      <c r="O57" s="158"/>
      <c r="P57" s="158"/>
      <c r="Q57" s="158"/>
      <c r="R57" s="159"/>
      <c r="S57" s="159"/>
      <c r="T57" s="159"/>
      <c r="U57" s="159"/>
      <c r="V57" s="159"/>
      <c r="W57" s="159"/>
      <c r="X57" s="159"/>
      <c r="Y57" s="149"/>
      <c r="Z57" s="149"/>
      <c r="AA57" s="149"/>
      <c r="AB57" s="149"/>
      <c r="AC57" s="149"/>
      <c r="AD57" s="149"/>
      <c r="AE57" s="149"/>
      <c r="AF57" s="149"/>
      <c r="AG57" s="149" t="s">
        <v>237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191" t="s">
        <v>1089</v>
      </c>
      <c r="D58" s="188"/>
      <c r="E58" s="189">
        <v>33.28</v>
      </c>
      <c r="F58" s="159"/>
      <c r="G58" s="159"/>
      <c r="H58" s="159"/>
      <c r="I58" s="159"/>
      <c r="J58" s="159"/>
      <c r="K58" s="159"/>
      <c r="L58" s="159"/>
      <c r="M58" s="159"/>
      <c r="N58" s="158"/>
      <c r="O58" s="158"/>
      <c r="P58" s="158"/>
      <c r="Q58" s="158"/>
      <c r="R58" s="159"/>
      <c r="S58" s="159"/>
      <c r="T58" s="159"/>
      <c r="U58" s="159"/>
      <c r="V58" s="159"/>
      <c r="W58" s="159"/>
      <c r="X58" s="159"/>
      <c r="Y58" s="149"/>
      <c r="Z58" s="149"/>
      <c r="AA58" s="149"/>
      <c r="AB58" s="149"/>
      <c r="AC58" s="149"/>
      <c r="AD58" s="149"/>
      <c r="AE58" s="149"/>
      <c r="AF58" s="149"/>
      <c r="AG58" s="149" t="s">
        <v>261</v>
      </c>
      <c r="AH58" s="149">
        <v>0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ht="22.5" outlineLevel="1" x14ac:dyDescent="0.2">
      <c r="A59" s="167">
        <v>21</v>
      </c>
      <c r="B59" s="168" t="s">
        <v>333</v>
      </c>
      <c r="C59" s="184" t="s">
        <v>334</v>
      </c>
      <c r="D59" s="169" t="s">
        <v>276</v>
      </c>
      <c r="E59" s="170">
        <v>119.08</v>
      </c>
      <c r="F59" s="171"/>
      <c r="G59" s="172">
        <f>ROUND(E59*F59,2)</f>
        <v>0</v>
      </c>
      <c r="H59" s="171"/>
      <c r="I59" s="172">
        <f>ROUND(E59*H59,2)</f>
        <v>0</v>
      </c>
      <c r="J59" s="171"/>
      <c r="K59" s="172">
        <f>ROUND(E59*J59,2)</f>
        <v>0</v>
      </c>
      <c r="L59" s="172">
        <v>21</v>
      </c>
      <c r="M59" s="172">
        <f>G59*(1+L59/100)</f>
        <v>0</v>
      </c>
      <c r="N59" s="170">
        <v>0</v>
      </c>
      <c r="O59" s="170">
        <f>ROUND(E59*N59,2)</f>
        <v>0</v>
      </c>
      <c r="P59" s="170">
        <v>0</v>
      </c>
      <c r="Q59" s="170">
        <f>ROUND(E59*P59,2)</f>
        <v>0</v>
      </c>
      <c r="R59" s="172" t="s">
        <v>248</v>
      </c>
      <c r="S59" s="172" t="s">
        <v>164</v>
      </c>
      <c r="T59" s="173" t="s">
        <v>164</v>
      </c>
      <c r="U59" s="159">
        <v>0.01</v>
      </c>
      <c r="V59" s="159">
        <f>ROUND(E59*U59,2)</f>
        <v>1.19</v>
      </c>
      <c r="W59" s="159"/>
      <c r="X59" s="159" t="s">
        <v>234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235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56"/>
      <c r="B60" s="157"/>
      <c r="C60" s="254" t="s">
        <v>335</v>
      </c>
      <c r="D60" s="255"/>
      <c r="E60" s="255"/>
      <c r="F60" s="255"/>
      <c r="G60" s="255"/>
      <c r="H60" s="159"/>
      <c r="I60" s="159"/>
      <c r="J60" s="159"/>
      <c r="K60" s="159"/>
      <c r="L60" s="159"/>
      <c r="M60" s="159"/>
      <c r="N60" s="158"/>
      <c r="O60" s="158"/>
      <c r="P60" s="158"/>
      <c r="Q60" s="158"/>
      <c r="R60" s="159"/>
      <c r="S60" s="159"/>
      <c r="T60" s="159"/>
      <c r="U60" s="159"/>
      <c r="V60" s="159"/>
      <c r="W60" s="159"/>
      <c r="X60" s="159"/>
      <c r="Y60" s="149"/>
      <c r="Z60" s="149"/>
      <c r="AA60" s="149"/>
      <c r="AB60" s="149"/>
      <c r="AC60" s="149"/>
      <c r="AD60" s="149"/>
      <c r="AE60" s="149"/>
      <c r="AF60" s="149"/>
      <c r="AG60" s="149" t="s">
        <v>237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ht="22.5" outlineLevel="1" x14ac:dyDescent="0.2">
      <c r="A61" s="167">
        <v>22</v>
      </c>
      <c r="B61" s="168" t="s">
        <v>337</v>
      </c>
      <c r="C61" s="184" t="s">
        <v>338</v>
      </c>
      <c r="D61" s="169" t="s">
        <v>276</v>
      </c>
      <c r="E61" s="170">
        <v>33.380000000000003</v>
      </c>
      <c r="F61" s="171"/>
      <c r="G61" s="172">
        <f>ROUND(E61*F61,2)</f>
        <v>0</v>
      </c>
      <c r="H61" s="171"/>
      <c r="I61" s="172">
        <f>ROUND(E61*H61,2)</f>
        <v>0</v>
      </c>
      <c r="J61" s="171"/>
      <c r="K61" s="172">
        <f>ROUND(E61*J61,2)</f>
        <v>0</v>
      </c>
      <c r="L61" s="172">
        <v>21</v>
      </c>
      <c r="M61" s="172">
        <f>G61*(1+L61/100)</f>
        <v>0</v>
      </c>
      <c r="N61" s="170">
        <v>0</v>
      </c>
      <c r="O61" s="170">
        <f>ROUND(E61*N61,2)</f>
        <v>0</v>
      </c>
      <c r="P61" s="170">
        <v>0</v>
      </c>
      <c r="Q61" s="170">
        <f>ROUND(E61*P61,2)</f>
        <v>0</v>
      </c>
      <c r="R61" s="172" t="s">
        <v>248</v>
      </c>
      <c r="S61" s="172" t="s">
        <v>164</v>
      </c>
      <c r="T61" s="173" t="s">
        <v>164</v>
      </c>
      <c r="U61" s="159">
        <v>0.01</v>
      </c>
      <c r="V61" s="159">
        <f>ROUND(E61*U61,2)</f>
        <v>0.33</v>
      </c>
      <c r="W61" s="159"/>
      <c r="X61" s="159" t="s">
        <v>234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235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254" t="s">
        <v>335</v>
      </c>
      <c r="D62" s="255"/>
      <c r="E62" s="255"/>
      <c r="F62" s="255"/>
      <c r="G62" s="255"/>
      <c r="H62" s="159"/>
      <c r="I62" s="159"/>
      <c r="J62" s="159"/>
      <c r="K62" s="159"/>
      <c r="L62" s="159"/>
      <c r="M62" s="159"/>
      <c r="N62" s="158"/>
      <c r="O62" s="158"/>
      <c r="P62" s="158"/>
      <c r="Q62" s="158"/>
      <c r="R62" s="159"/>
      <c r="S62" s="159"/>
      <c r="T62" s="159"/>
      <c r="U62" s="159"/>
      <c r="V62" s="159"/>
      <c r="W62" s="159"/>
      <c r="X62" s="159"/>
      <c r="Y62" s="149"/>
      <c r="Z62" s="149"/>
      <c r="AA62" s="149"/>
      <c r="AB62" s="149"/>
      <c r="AC62" s="149"/>
      <c r="AD62" s="149"/>
      <c r="AE62" s="149"/>
      <c r="AF62" s="149"/>
      <c r="AG62" s="149" t="s">
        <v>237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ht="33.75" outlineLevel="1" x14ac:dyDescent="0.2">
      <c r="A63" s="167">
        <v>23</v>
      </c>
      <c r="B63" s="168" t="s">
        <v>340</v>
      </c>
      <c r="C63" s="184" t="s">
        <v>341</v>
      </c>
      <c r="D63" s="169" t="s">
        <v>276</v>
      </c>
      <c r="E63" s="170">
        <v>833.56</v>
      </c>
      <c r="F63" s="171"/>
      <c r="G63" s="172">
        <f>ROUND(E63*F63,2)</f>
        <v>0</v>
      </c>
      <c r="H63" s="171"/>
      <c r="I63" s="172">
        <f>ROUND(E63*H63,2)</f>
        <v>0</v>
      </c>
      <c r="J63" s="171"/>
      <c r="K63" s="172">
        <f>ROUND(E63*J63,2)</f>
        <v>0</v>
      </c>
      <c r="L63" s="172">
        <v>21</v>
      </c>
      <c r="M63" s="172">
        <f>G63*(1+L63/100)</f>
        <v>0</v>
      </c>
      <c r="N63" s="170">
        <v>0</v>
      </c>
      <c r="O63" s="170">
        <f>ROUND(E63*N63,2)</f>
        <v>0</v>
      </c>
      <c r="P63" s="170">
        <v>0</v>
      </c>
      <c r="Q63" s="170">
        <f>ROUND(E63*P63,2)</f>
        <v>0</v>
      </c>
      <c r="R63" s="172" t="s">
        <v>248</v>
      </c>
      <c r="S63" s="172" t="s">
        <v>164</v>
      </c>
      <c r="T63" s="173" t="s">
        <v>164</v>
      </c>
      <c r="U63" s="159">
        <v>0</v>
      </c>
      <c r="V63" s="159">
        <f>ROUND(E63*U63,2)</f>
        <v>0</v>
      </c>
      <c r="W63" s="159"/>
      <c r="X63" s="159" t="s">
        <v>234</v>
      </c>
      <c r="Y63" s="149"/>
      <c r="Z63" s="149"/>
      <c r="AA63" s="149"/>
      <c r="AB63" s="149"/>
      <c r="AC63" s="149"/>
      <c r="AD63" s="149"/>
      <c r="AE63" s="149"/>
      <c r="AF63" s="149"/>
      <c r="AG63" s="149" t="s">
        <v>235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254" t="s">
        <v>335</v>
      </c>
      <c r="D64" s="255"/>
      <c r="E64" s="255"/>
      <c r="F64" s="255"/>
      <c r="G64" s="255"/>
      <c r="H64" s="159"/>
      <c r="I64" s="159"/>
      <c r="J64" s="159"/>
      <c r="K64" s="159"/>
      <c r="L64" s="159"/>
      <c r="M64" s="159"/>
      <c r="N64" s="158"/>
      <c r="O64" s="158"/>
      <c r="P64" s="158"/>
      <c r="Q64" s="158"/>
      <c r="R64" s="159"/>
      <c r="S64" s="159"/>
      <c r="T64" s="159"/>
      <c r="U64" s="159"/>
      <c r="V64" s="159"/>
      <c r="W64" s="159"/>
      <c r="X64" s="159"/>
      <c r="Y64" s="149"/>
      <c r="Z64" s="149"/>
      <c r="AA64" s="149"/>
      <c r="AB64" s="149"/>
      <c r="AC64" s="149"/>
      <c r="AD64" s="149"/>
      <c r="AE64" s="149"/>
      <c r="AF64" s="149"/>
      <c r="AG64" s="149" t="s">
        <v>237</v>
      </c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56"/>
      <c r="B65" s="157"/>
      <c r="C65" s="191" t="s">
        <v>1090</v>
      </c>
      <c r="D65" s="188"/>
      <c r="E65" s="189">
        <v>833.56</v>
      </c>
      <c r="F65" s="159"/>
      <c r="G65" s="159"/>
      <c r="H65" s="159"/>
      <c r="I65" s="159"/>
      <c r="J65" s="159"/>
      <c r="K65" s="159"/>
      <c r="L65" s="159"/>
      <c r="M65" s="159"/>
      <c r="N65" s="158"/>
      <c r="O65" s="158"/>
      <c r="P65" s="158"/>
      <c r="Q65" s="158"/>
      <c r="R65" s="159"/>
      <c r="S65" s="159"/>
      <c r="T65" s="159"/>
      <c r="U65" s="159"/>
      <c r="V65" s="159"/>
      <c r="W65" s="159"/>
      <c r="X65" s="159"/>
      <c r="Y65" s="149"/>
      <c r="Z65" s="149"/>
      <c r="AA65" s="149"/>
      <c r="AB65" s="149"/>
      <c r="AC65" s="149"/>
      <c r="AD65" s="149"/>
      <c r="AE65" s="149"/>
      <c r="AF65" s="149"/>
      <c r="AG65" s="149" t="s">
        <v>261</v>
      </c>
      <c r="AH65" s="149">
        <v>0</v>
      </c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ht="33.75" outlineLevel="1" x14ac:dyDescent="0.2">
      <c r="A66" s="167">
        <v>24</v>
      </c>
      <c r="B66" s="168" t="s">
        <v>343</v>
      </c>
      <c r="C66" s="184" t="s">
        <v>344</v>
      </c>
      <c r="D66" s="169" t="s">
        <v>276</v>
      </c>
      <c r="E66" s="170">
        <v>232.96</v>
      </c>
      <c r="F66" s="171"/>
      <c r="G66" s="172">
        <f>ROUND(E66*F66,2)</f>
        <v>0</v>
      </c>
      <c r="H66" s="171"/>
      <c r="I66" s="172">
        <f>ROUND(E66*H66,2)</f>
        <v>0</v>
      </c>
      <c r="J66" s="171"/>
      <c r="K66" s="172">
        <f>ROUND(E66*J66,2)</f>
        <v>0</v>
      </c>
      <c r="L66" s="172">
        <v>21</v>
      </c>
      <c r="M66" s="172">
        <f>G66*(1+L66/100)</f>
        <v>0</v>
      </c>
      <c r="N66" s="170">
        <v>0</v>
      </c>
      <c r="O66" s="170">
        <f>ROUND(E66*N66,2)</f>
        <v>0</v>
      </c>
      <c r="P66" s="170">
        <v>0</v>
      </c>
      <c r="Q66" s="170">
        <f>ROUND(E66*P66,2)</f>
        <v>0</v>
      </c>
      <c r="R66" s="172" t="s">
        <v>248</v>
      </c>
      <c r="S66" s="172" t="s">
        <v>164</v>
      </c>
      <c r="T66" s="173" t="s">
        <v>164</v>
      </c>
      <c r="U66" s="159">
        <v>0</v>
      </c>
      <c r="V66" s="159">
        <f>ROUND(E66*U66,2)</f>
        <v>0</v>
      </c>
      <c r="W66" s="159"/>
      <c r="X66" s="159" t="s">
        <v>234</v>
      </c>
      <c r="Y66" s="149"/>
      <c r="Z66" s="149"/>
      <c r="AA66" s="149"/>
      <c r="AB66" s="149"/>
      <c r="AC66" s="149"/>
      <c r="AD66" s="149"/>
      <c r="AE66" s="149"/>
      <c r="AF66" s="149"/>
      <c r="AG66" s="149" t="s">
        <v>235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56"/>
      <c r="B67" s="157"/>
      <c r="C67" s="254" t="s">
        <v>335</v>
      </c>
      <c r="D67" s="255"/>
      <c r="E67" s="255"/>
      <c r="F67" s="255"/>
      <c r="G67" s="255"/>
      <c r="H67" s="159"/>
      <c r="I67" s="159"/>
      <c r="J67" s="159"/>
      <c r="K67" s="159"/>
      <c r="L67" s="159"/>
      <c r="M67" s="159"/>
      <c r="N67" s="158"/>
      <c r="O67" s="158"/>
      <c r="P67" s="158"/>
      <c r="Q67" s="158"/>
      <c r="R67" s="159"/>
      <c r="S67" s="159"/>
      <c r="T67" s="159"/>
      <c r="U67" s="159"/>
      <c r="V67" s="159"/>
      <c r="W67" s="159"/>
      <c r="X67" s="159"/>
      <c r="Y67" s="149"/>
      <c r="Z67" s="149"/>
      <c r="AA67" s="149"/>
      <c r="AB67" s="149"/>
      <c r="AC67" s="149"/>
      <c r="AD67" s="149"/>
      <c r="AE67" s="149"/>
      <c r="AF67" s="149"/>
      <c r="AG67" s="149" t="s">
        <v>237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56"/>
      <c r="B68" s="157"/>
      <c r="C68" s="191" t="s">
        <v>1091</v>
      </c>
      <c r="D68" s="188"/>
      <c r="E68" s="189">
        <v>232.96</v>
      </c>
      <c r="F68" s="159"/>
      <c r="G68" s="159"/>
      <c r="H68" s="159"/>
      <c r="I68" s="159"/>
      <c r="J68" s="159"/>
      <c r="K68" s="159"/>
      <c r="L68" s="159"/>
      <c r="M68" s="159"/>
      <c r="N68" s="158"/>
      <c r="O68" s="158"/>
      <c r="P68" s="158"/>
      <c r="Q68" s="158"/>
      <c r="R68" s="159"/>
      <c r="S68" s="159"/>
      <c r="T68" s="159"/>
      <c r="U68" s="159"/>
      <c r="V68" s="159"/>
      <c r="W68" s="159"/>
      <c r="X68" s="159"/>
      <c r="Y68" s="149"/>
      <c r="Z68" s="149"/>
      <c r="AA68" s="149"/>
      <c r="AB68" s="149"/>
      <c r="AC68" s="149"/>
      <c r="AD68" s="149"/>
      <c r="AE68" s="149"/>
      <c r="AF68" s="149"/>
      <c r="AG68" s="149" t="s">
        <v>261</v>
      </c>
      <c r="AH68" s="149">
        <v>0</v>
      </c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ht="22.5" outlineLevel="1" x14ac:dyDescent="0.2">
      <c r="A69" s="174">
        <v>25</v>
      </c>
      <c r="B69" s="175" t="s">
        <v>1053</v>
      </c>
      <c r="C69" s="183" t="s">
        <v>1092</v>
      </c>
      <c r="D69" s="176" t="s">
        <v>276</v>
      </c>
      <c r="E69" s="177">
        <v>119.08</v>
      </c>
      <c r="F69" s="178"/>
      <c r="G69" s="179">
        <f>ROUND(E69*F69,2)</f>
        <v>0</v>
      </c>
      <c r="H69" s="178"/>
      <c r="I69" s="179">
        <f>ROUND(E69*H69,2)</f>
        <v>0</v>
      </c>
      <c r="J69" s="178"/>
      <c r="K69" s="179">
        <f>ROUND(E69*J69,2)</f>
        <v>0</v>
      </c>
      <c r="L69" s="179">
        <v>21</v>
      </c>
      <c r="M69" s="179">
        <f>G69*(1+L69/100)</f>
        <v>0</v>
      </c>
      <c r="N69" s="177">
        <v>0</v>
      </c>
      <c r="O69" s="177">
        <f>ROUND(E69*N69,2)</f>
        <v>0</v>
      </c>
      <c r="P69" s="177">
        <v>0</v>
      </c>
      <c r="Q69" s="177">
        <f>ROUND(E69*P69,2)</f>
        <v>0</v>
      </c>
      <c r="R69" s="179" t="s">
        <v>248</v>
      </c>
      <c r="S69" s="179" t="s">
        <v>164</v>
      </c>
      <c r="T69" s="180" t="s">
        <v>164</v>
      </c>
      <c r="U69" s="159">
        <v>5.2999999999999999E-2</v>
      </c>
      <c r="V69" s="159">
        <f>ROUND(E69*U69,2)</f>
        <v>6.31</v>
      </c>
      <c r="W69" s="159"/>
      <c r="X69" s="159" t="s">
        <v>234</v>
      </c>
      <c r="Y69" s="149"/>
      <c r="Z69" s="149"/>
      <c r="AA69" s="149"/>
      <c r="AB69" s="149"/>
      <c r="AC69" s="149"/>
      <c r="AD69" s="149"/>
      <c r="AE69" s="149"/>
      <c r="AF69" s="149"/>
      <c r="AG69" s="149" t="s">
        <v>235</v>
      </c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ht="22.5" outlineLevel="1" x14ac:dyDescent="0.2">
      <c r="A70" s="174">
        <v>26</v>
      </c>
      <c r="B70" s="175" t="s">
        <v>1055</v>
      </c>
      <c r="C70" s="183" t="s">
        <v>1093</v>
      </c>
      <c r="D70" s="176" t="s">
        <v>276</v>
      </c>
      <c r="E70" s="177">
        <v>33.28</v>
      </c>
      <c r="F70" s="178"/>
      <c r="G70" s="179">
        <f>ROUND(E70*F70,2)</f>
        <v>0</v>
      </c>
      <c r="H70" s="178"/>
      <c r="I70" s="179">
        <f>ROUND(E70*H70,2)</f>
        <v>0</v>
      </c>
      <c r="J70" s="178"/>
      <c r="K70" s="179">
        <f>ROUND(E70*J70,2)</f>
        <v>0</v>
      </c>
      <c r="L70" s="179">
        <v>21</v>
      </c>
      <c r="M70" s="179">
        <f>G70*(1+L70/100)</f>
        <v>0</v>
      </c>
      <c r="N70" s="177">
        <v>0</v>
      </c>
      <c r="O70" s="177">
        <f>ROUND(E70*N70,2)</f>
        <v>0</v>
      </c>
      <c r="P70" s="177">
        <v>0</v>
      </c>
      <c r="Q70" s="177">
        <f>ROUND(E70*P70,2)</f>
        <v>0</v>
      </c>
      <c r="R70" s="179" t="s">
        <v>248</v>
      </c>
      <c r="S70" s="179" t="s">
        <v>164</v>
      </c>
      <c r="T70" s="180" t="s">
        <v>164</v>
      </c>
      <c r="U70" s="159">
        <v>6.0999999999999999E-2</v>
      </c>
      <c r="V70" s="159">
        <f>ROUND(E70*U70,2)</f>
        <v>2.0299999999999998</v>
      </c>
      <c r="W70" s="159"/>
      <c r="X70" s="159" t="s">
        <v>234</v>
      </c>
      <c r="Y70" s="149"/>
      <c r="Z70" s="149"/>
      <c r="AA70" s="149"/>
      <c r="AB70" s="149"/>
      <c r="AC70" s="149"/>
      <c r="AD70" s="149"/>
      <c r="AE70" s="149"/>
      <c r="AF70" s="149"/>
      <c r="AG70" s="149" t="s">
        <v>235</v>
      </c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ht="22.5" outlineLevel="1" x14ac:dyDescent="0.2">
      <c r="A71" s="167">
        <v>27</v>
      </c>
      <c r="B71" s="168" t="s">
        <v>346</v>
      </c>
      <c r="C71" s="184" t="s">
        <v>347</v>
      </c>
      <c r="D71" s="169" t="s">
        <v>276</v>
      </c>
      <c r="E71" s="170">
        <v>202.28</v>
      </c>
      <c r="F71" s="171"/>
      <c r="G71" s="172">
        <f>ROUND(E71*F71,2)</f>
        <v>0</v>
      </c>
      <c r="H71" s="171"/>
      <c r="I71" s="172">
        <f>ROUND(E71*H71,2)</f>
        <v>0</v>
      </c>
      <c r="J71" s="171"/>
      <c r="K71" s="172">
        <f>ROUND(E71*J71,2)</f>
        <v>0</v>
      </c>
      <c r="L71" s="172">
        <v>21</v>
      </c>
      <c r="M71" s="172">
        <f>G71*(1+L71/100)</f>
        <v>0</v>
      </c>
      <c r="N71" s="170">
        <v>0</v>
      </c>
      <c r="O71" s="170">
        <f>ROUND(E71*N71,2)</f>
        <v>0</v>
      </c>
      <c r="P71" s="170">
        <v>0</v>
      </c>
      <c r="Q71" s="170">
        <f>ROUND(E71*P71,2)</f>
        <v>0</v>
      </c>
      <c r="R71" s="172" t="s">
        <v>248</v>
      </c>
      <c r="S71" s="172" t="s">
        <v>164</v>
      </c>
      <c r="T71" s="173" t="s">
        <v>164</v>
      </c>
      <c r="U71" s="159">
        <v>0.01</v>
      </c>
      <c r="V71" s="159">
        <f>ROUND(E71*U71,2)</f>
        <v>2.02</v>
      </c>
      <c r="W71" s="159"/>
      <c r="X71" s="159" t="s">
        <v>234</v>
      </c>
      <c r="Y71" s="149"/>
      <c r="Z71" s="149"/>
      <c r="AA71" s="149"/>
      <c r="AB71" s="149"/>
      <c r="AC71" s="149"/>
      <c r="AD71" s="149"/>
      <c r="AE71" s="149"/>
      <c r="AF71" s="149"/>
      <c r="AG71" s="149" t="s">
        <v>235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56"/>
      <c r="B72" s="157"/>
      <c r="C72" s="191" t="s">
        <v>1094</v>
      </c>
      <c r="D72" s="188"/>
      <c r="E72" s="189">
        <v>202.28</v>
      </c>
      <c r="F72" s="159"/>
      <c r="G72" s="159"/>
      <c r="H72" s="159"/>
      <c r="I72" s="159"/>
      <c r="J72" s="159"/>
      <c r="K72" s="159"/>
      <c r="L72" s="159"/>
      <c r="M72" s="159"/>
      <c r="N72" s="158"/>
      <c r="O72" s="158"/>
      <c r="P72" s="158"/>
      <c r="Q72" s="158"/>
      <c r="R72" s="159"/>
      <c r="S72" s="159"/>
      <c r="T72" s="159"/>
      <c r="U72" s="159"/>
      <c r="V72" s="159"/>
      <c r="W72" s="159"/>
      <c r="X72" s="159"/>
      <c r="Y72" s="149"/>
      <c r="Z72" s="149"/>
      <c r="AA72" s="149"/>
      <c r="AB72" s="149"/>
      <c r="AC72" s="149"/>
      <c r="AD72" s="149"/>
      <c r="AE72" s="149"/>
      <c r="AF72" s="149"/>
      <c r="AG72" s="149" t="s">
        <v>261</v>
      </c>
      <c r="AH72" s="149">
        <v>0</v>
      </c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ht="22.5" outlineLevel="1" x14ac:dyDescent="0.2">
      <c r="A73" s="167">
        <v>28</v>
      </c>
      <c r="B73" s="168" t="s">
        <v>348</v>
      </c>
      <c r="C73" s="184" t="s">
        <v>349</v>
      </c>
      <c r="D73" s="169" t="s">
        <v>276</v>
      </c>
      <c r="E73" s="170">
        <v>194.58</v>
      </c>
      <c r="F73" s="171"/>
      <c r="G73" s="172">
        <f>ROUND(E73*F73,2)</f>
        <v>0</v>
      </c>
      <c r="H73" s="171"/>
      <c r="I73" s="172">
        <f>ROUND(E73*H73,2)</f>
        <v>0</v>
      </c>
      <c r="J73" s="171"/>
      <c r="K73" s="172">
        <f>ROUND(E73*J73,2)</f>
        <v>0</v>
      </c>
      <c r="L73" s="172">
        <v>21</v>
      </c>
      <c r="M73" s="172">
        <f>G73*(1+L73/100)</f>
        <v>0</v>
      </c>
      <c r="N73" s="170">
        <v>0</v>
      </c>
      <c r="O73" s="170">
        <f>ROUND(E73*N73,2)</f>
        <v>0</v>
      </c>
      <c r="P73" s="170">
        <v>0</v>
      </c>
      <c r="Q73" s="170">
        <f>ROUND(E73*P73,2)</f>
        <v>0</v>
      </c>
      <c r="R73" s="172" t="s">
        <v>248</v>
      </c>
      <c r="S73" s="172" t="s">
        <v>164</v>
      </c>
      <c r="T73" s="173" t="s">
        <v>164</v>
      </c>
      <c r="U73" s="159">
        <v>0.2</v>
      </c>
      <c r="V73" s="159">
        <f>ROUND(E73*U73,2)</f>
        <v>38.92</v>
      </c>
      <c r="W73" s="159"/>
      <c r="X73" s="159" t="s">
        <v>234</v>
      </c>
      <c r="Y73" s="149"/>
      <c r="Z73" s="149"/>
      <c r="AA73" s="149"/>
      <c r="AB73" s="149"/>
      <c r="AC73" s="149"/>
      <c r="AD73" s="149"/>
      <c r="AE73" s="149"/>
      <c r="AF73" s="149"/>
      <c r="AG73" s="149" t="s">
        <v>235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56"/>
      <c r="B74" s="157"/>
      <c r="C74" s="254" t="s">
        <v>350</v>
      </c>
      <c r="D74" s="255"/>
      <c r="E74" s="255"/>
      <c r="F74" s="255"/>
      <c r="G74" s="255"/>
      <c r="H74" s="159"/>
      <c r="I74" s="159"/>
      <c r="J74" s="159"/>
      <c r="K74" s="159"/>
      <c r="L74" s="159"/>
      <c r="M74" s="159"/>
      <c r="N74" s="158"/>
      <c r="O74" s="158"/>
      <c r="P74" s="158"/>
      <c r="Q74" s="158"/>
      <c r="R74" s="159"/>
      <c r="S74" s="159"/>
      <c r="T74" s="159"/>
      <c r="U74" s="159"/>
      <c r="V74" s="159"/>
      <c r="W74" s="159"/>
      <c r="X74" s="159"/>
      <c r="Y74" s="149"/>
      <c r="Z74" s="149"/>
      <c r="AA74" s="149"/>
      <c r="AB74" s="149"/>
      <c r="AC74" s="149"/>
      <c r="AD74" s="149"/>
      <c r="AE74" s="149"/>
      <c r="AF74" s="149"/>
      <c r="AG74" s="149" t="s">
        <v>237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91" t="s">
        <v>1095</v>
      </c>
      <c r="D75" s="188"/>
      <c r="E75" s="189">
        <v>202.28</v>
      </c>
      <c r="F75" s="159"/>
      <c r="G75" s="159"/>
      <c r="H75" s="159"/>
      <c r="I75" s="159"/>
      <c r="J75" s="159"/>
      <c r="K75" s="159"/>
      <c r="L75" s="159"/>
      <c r="M75" s="159"/>
      <c r="N75" s="158"/>
      <c r="O75" s="158"/>
      <c r="P75" s="158"/>
      <c r="Q75" s="158"/>
      <c r="R75" s="159"/>
      <c r="S75" s="159"/>
      <c r="T75" s="159"/>
      <c r="U75" s="159"/>
      <c r="V75" s="159"/>
      <c r="W75" s="159"/>
      <c r="X75" s="159"/>
      <c r="Y75" s="149"/>
      <c r="Z75" s="149"/>
      <c r="AA75" s="149"/>
      <c r="AB75" s="149"/>
      <c r="AC75" s="149"/>
      <c r="AD75" s="149"/>
      <c r="AE75" s="149"/>
      <c r="AF75" s="149"/>
      <c r="AG75" s="149" t="s">
        <v>261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56"/>
      <c r="B76" s="157"/>
      <c r="C76" s="191" t="s">
        <v>1096</v>
      </c>
      <c r="D76" s="188"/>
      <c r="E76" s="189">
        <v>49.5</v>
      </c>
      <c r="F76" s="159"/>
      <c r="G76" s="159"/>
      <c r="H76" s="159"/>
      <c r="I76" s="159"/>
      <c r="J76" s="159"/>
      <c r="K76" s="159"/>
      <c r="L76" s="159"/>
      <c r="M76" s="159"/>
      <c r="N76" s="158"/>
      <c r="O76" s="158"/>
      <c r="P76" s="158"/>
      <c r="Q76" s="158"/>
      <c r="R76" s="159"/>
      <c r="S76" s="159"/>
      <c r="T76" s="159"/>
      <c r="U76" s="159"/>
      <c r="V76" s="159"/>
      <c r="W76" s="159"/>
      <c r="X76" s="159"/>
      <c r="Y76" s="149"/>
      <c r="Z76" s="149"/>
      <c r="AA76" s="149"/>
      <c r="AB76" s="149"/>
      <c r="AC76" s="149"/>
      <c r="AD76" s="149"/>
      <c r="AE76" s="149"/>
      <c r="AF76" s="149"/>
      <c r="AG76" s="149" t="s">
        <v>261</v>
      </c>
      <c r="AH76" s="149">
        <v>0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56"/>
      <c r="B77" s="157"/>
      <c r="C77" s="191" t="s">
        <v>1097</v>
      </c>
      <c r="D77" s="188"/>
      <c r="E77" s="189">
        <v>-57.2</v>
      </c>
      <c r="F77" s="159"/>
      <c r="G77" s="159"/>
      <c r="H77" s="159"/>
      <c r="I77" s="159"/>
      <c r="J77" s="159"/>
      <c r="K77" s="159"/>
      <c r="L77" s="159"/>
      <c r="M77" s="159"/>
      <c r="N77" s="158"/>
      <c r="O77" s="158"/>
      <c r="P77" s="158"/>
      <c r="Q77" s="158"/>
      <c r="R77" s="159"/>
      <c r="S77" s="159"/>
      <c r="T77" s="159"/>
      <c r="U77" s="159"/>
      <c r="V77" s="159"/>
      <c r="W77" s="159"/>
      <c r="X77" s="159"/>
      <c r="Y77" s="149"/>
      <c r="Z77" s="149"/>
      <c r="AA77" s="149"/>
      <c r="AB77" s="149"/>
      <c r="AC77" s="149"/>
      <c r="AD77" s="149"/>
      <c r="AE77" s="149"/>
      <c r="AF77" s="149"/>
      <c r="AG77" s="149" t="s">
        <v>261</v>
      </c>
      <c r="AH77" s="149">
        <v>0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67">
        <v>29</v>
      </c>
      <c r="B78" s="168" t="s">
        <v>363</v>
      </c>
      <c r="C78" s="184" t="s">
        <v>364</v>
      </c>
      <c r="D78" s="169" t="s">
        <v>276</v>
      </c>
      <c r="E78" s="170">
        <v>41.6</v>
      </c>
      <c r="F78" s="171"/>
      <c r="G78" s="172">
        <f>ROUND(E78*F78,2)</f>
        <v>0</v>
      </c>
      <c r="H78" s="171"/>
      <c r="I78" s="172">
        <f>ROUND(E78*H78,2)</f>
        <v>0</v>
      </c>
      <c r="J78" s="171"/>
      <c r="K78" s="172">
        <f>ROUND(E78*J78,2)</f>
        <v>0</v>
      </c>
      <c r="L78" s="172">
        <v>21</v>
      </c>
      <c r="M78" s="172">
        <f>G78*(1+L78/100)</f>
        <v>0</v>
      </c>
      <c r="N78" s="170">
        <v>1.7</v>
      </c>
      <c r="O78" s="170">
        <f>ROUND(E78*N78,2)</f>
        <v>70.72</v>
      </c>
      <c r="P78" s="170">
        <v>0</v>
      </c>
      <c r="Q78" s="170">
        <f>ROUND(E78*P78,2)</f>
        <v>0</v>
      </c>
      <c r="R78" s="172" t="s">
        <v>248</v>
      </c>
      <c r="S78" s="172" t="s">
        <v>164</v>
      </c>
      <c r="T78" s="173" t="s">
        <v>164</v>
      </c>
      <c r="U78" s="159">
        <v>1.59</v>
      </c>
      <c r="V78" s="159">
        <f>ROUND(E78*U78,2)</f>
        <v>66.14</v>
      </c>
      <c r="W78" s="159"/>
      <c r="X78" s="159" t="s">
        <v>234</v>
      </c>
      <c r="Y78" s="149"/>
      <c r="Z78" s="149"/>
      <c r="AA78" s="149"/>
      <c r="AB78" s="149"/>
      <c r="AC78" s="149"/>
      <c r="AD78" s="149"/>
      <c r="AE78" s="149"/>
      <c r="AF78" s="149"/>
      <c r="AG78" s="149" t="s">
        <v>235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ht="22.5" outlineLevel="1" x14ac:dyDescent="0.2">
      <c r="A79" s="156"/>
      <c r="B79" s="157"/>
      <c r="C79" s="254" t="s">
        <v>365</v>
      </c>
      <c r="D79" s="255"/>
      <c r="E79" s="255"/>
      <c r="F79" s="255"/>
      <c r="G79" s="255"/>
      <c r="H79" s="159"/>
      <c r="I79" s="159"/>
      <c r="J79" s="159"/>
      <c r="K79" s="159"/>
      <c r="L79" s="159"/>
      <c r="M79" s="159"/>
      <c r="N79" s="158"/>
      <c r="O79" s="158"/>
      <c r="P79" s="158"/>
      <c r="Q79" s="158"/>
      <c r="R79" s="159"/>
      <c r="S79" s="159"/>
      <c r="T79" s="159"/>
      <c r="U79" s="159"/>
      <c r="V79" s="159"/>
      <c r="W79" s="159"/>
      <c r="X79" s="159"/>
      <c r="Y79" s="149"/>
      <c r="Z79" s="149"/>
      <c r="AA79" s="149"/>
      <c r="AB79" s="149"/>
      <c r="AC79" s="149"/>
      <c r="AD79" s="149"/>
      <c r="AE79" s="149"/>
      <c r="AF79" s="149"/>
      <c r="AG79" s="149" t="s">
        <v>237</v>
      </c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90" t="str">
        <f>C79</f>
        <v>sypaninou z vhodných hornin tř. 1 - 4 nebo materiálem připraveným podél výkopu ve vzdálenosti do 3 m od jeho kraje, pro jakoukoliv hloubku výkopu a jakoukoliv míru zhutnění,</v>
      </c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56"/>
      <c r="B80" s="157"/>
      <c r="C80" s="191" t="s">
        <v>1098</v>
      </c>
      <c r="D80" s="188"/>
      <c r="E80" s="189">
        <v>41.6</v>
      </c>
      <c r="F80" s="159"/>
      <c r="G80" s="159"/>
      <c r="H80" s="159"/>
      <c r="I80" s="159"/>
      <c r="J80" s="159"/>
      <c r="K80" s="159"/>
      <c r="L80" s="159"/>
      <c r="M80" s="159"/>
      <c r="N80" s="158"/>
      <c r="O80" s="158"/>
      <c r="P80" s="158"/>
      <c r="Q80" s="158"/>
      <c r="R80" s="159"/>
      <c r="S80" s="159"/>
      <c r="T80" s="159"/>
      <c r="U80" s="159"/>
      <c r="V80" s="159"/>
      <c r="W80" s="159"/>
      <c r="X80" s="159"/>
      <c r="Y80" s="149"/>
      <c r="Z80" s="149"/>
      <c r="AA80" s="149"/>
      <c r="AB80" s="149"/>
      <c r="AC80" s="149"/>
      <c r="AD80" s="149"/>
      <c r="AE80" s="149"/>
      <c r="AF80" s="149"/>
      <c r="AG80" s="149" t="s">
        <v>261</v>
      </c>
      <c r="AH80" s="149">
        <v>0</v>
      </c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74">
        <v>30</v>
      </c>
      <c r="B81" s="175" t="s">
        <v>368</v>
      </c>
      <c r="C81" s="183" t="s">
        <v>369</v>
      </c>
      <c r="D81" s="176" t="s">
        <v>276</v>
      </c>
      <c r="E81" s="177">
        <v>119.08</v>
      </c>
      <c r="F81" s="178"/>
      <c r="G81" s="179">
        <f>ROUND(E81*F81,2)</f>
        <v>0</v>
      </c>
      <c r="H81" s="178"/>
      <c r="I81" s="179">
        <f>ROUND(E81*H81,2)</f>
        <v>0</v>
      </c>
      <c r="J81" s="178"/>
      <c r="K81" s="179">
        <f>ROUND(E81*J81,2)</f>
        <v>0</v>
      </c>
      <c r="L81" s="179">
        <v>21</v>
      </c>
      <c r="M81" s="179">
        <f>G81*(1+L81/100)</f>
        <v>0</v>
      </c>
      <c r="N81" s="177">
        <v>0</v>
      </c>
      <c r="O81" s="177">
        <f>ROUND(E81*N81,2)</f>
        <v>0</v>
      </c>
      <c r="P81" s="177">
        <v>0</v>
      </c>
      <c r="Q81" s="177">
        <f>ROUND(E81*P81,2)</f>
        <v>0</v>
      </c>
      <c r="R81" s="179" t="s">
        <v>248</v>
      </c>
      <c r="S81" s="179" t="s">
        <v>164</v>
      </c>
      <c r="T81" s="180" t="s">
        <v>164</v>
      </c>
      <c r="U81" s="159">
        <v>0</v>
      </c>
      <c r="V81" s="159">
        <f>ROUND(E81*U81,2)</f>
        <v>0</v>
      </c>
      <c r="W81" s="159"/>
      <c r="X81" s="159" t="s">
        <v>234</v>
      </c>
      <c r="Y81" s="149"/>
      <c r="Z81" s="149"/>
      <c r="AA81" s="149"/>
      <c r="AB81" s="149"/>
      <c r="AC81" s="149"/>
      <c r="AD81" s="149"/>
      <c r="AE81" s="149"/>
      <c r="AF81" s="149"/>
      <c r="AG81" s="149" t="s">
        <v>235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74">
        <v>31</v>
      </c>
      <c r="B82" s="175" t="s">
        <v>370</v>
      </c>
      <c r="C82" s="183" t="s">
        <v>835</v>
      </c>
      <c r="D82" s="176" t="s">
        <v>276</v>
      </c>
      <c r="E82" s="177">
        <v>33.380000000000003</v>
      </c>
      <c r="F82" s="178"/>
      <c r="G82" s="179">
        <f>ROUND(E82*F82,2)</f>
        <v>0</v>
      </c>
      <c r="H82" s="178"/>
      <c r="I82" s="179">
        <f>ROUND(E82*H82,2)</f>
        <v>0</v>
      </c>
      <c r="J82" s="178"/>
      <c r="K82" s="179">
        <f>ROUND(E82*J82,2)</f>
        <v>0</v>
      </c>
      <c r="L82" s="179">
        <v>21</v>
      </c>
      <c r="M82" s="179">
        <f>G82*(1+L82/100)</f>
        <v>0</v>
      </c>
      <c r="N82" s="177">
        <v>0</v>
      </c>
      <c r="O82" s="177">
        <f>ROUND(E82*N82,2)</f>
        <v>0</v>
      </c>
      <c r="P82" s="177">
        <v>0</v>
      </c>
      <c r="Q82" s="177">
        <f>ROUND(E82*P82,2)</f>
        <v>0</v>
      </c>
      <c r="R82" s="179" t="s">
        <v>248</v>
      </c>
      <c r="S82" s="179" t="s">
        <v>164</v>
      </c>
      <c r="T82" s="180" t="s">
        <v>164</v>
      </c>
      <c r="U82" s="159">
        <v>0</v>
      </c>
      <c r="V82" s="159">
        <f>ROUND(E82*U82,2)</f>
        <v>0</v>
      </c>
      <c r="W82" s="159"/>
      <c r="X82" s="159" t="s">
        <v>234</v>
      </c>
      <c r="Y82" s="149"/>
      <c r="Z82" s="149"/>
      <c r="AA82" s="149"/>
      <c r="AB82" s="149"/>
      <c r="AC82" s="149"/>
      <c r="AD82" s="149"/>
      <c r="AE82" s="149"/>
      <c r="AF82" s="149"/>
      <c r="AG82" s="149" t="s">
        <v>235</v>
      </c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67">
        <v>32</v>
      </c>
      <c r="B83" s="168" t="s">
        <v>641</v>
      </c>
      <c r="C83" s="184" t="s">
        <v>642</v>
      </c>
      <c r="D83" s="169" t="s">
        <v>400</v>
      </c>
      <c r="E83" s="170">
        <v>99</v>
      </c>
      <c r="F83" s="171"/>
      <c r="G83" s="172">
        <f>ROUND(E83*F83,2)</f>
        <v>0</v>
      </c>
      <c r="H83" s="171"/>
      <c r="I83" s="172">
        <f>ROUND(E83*H83,2)</f>
        <v>0</v>
      </c>
      <c r="J83" s="171"/>
      <c r="K83" s="172">
        <f>ROUND(E83*J83,2)</f>
        <v>0</v>
      </c>
      <c r="L83" s="172">
        <v>21</v>
      </c>
      <c r="M83" s="172">
        <f>G83*(1+L83/100)</f>
        <v>0</v>
      </c>
      <c r="N83" s="170">
        <v>1</v>
      </c>
      <c r="O83" s="170">
        <f>ROUND(E83*N83,2)</f>
        <v>99</v>
      </c>
      <c r="P83" s="170">
        <v>0</v>
      </c>
      <c r="Q83" s="170">
        <f>ROUND(E83*P83,2)</f>
        <v>0</v>
      </c>
      <c r="R83" s="172" t="s">
        <v>401</v>
      </c>
      <c r="S83" s="172" t="s">
        <v>164</v>
      </c>
      <c r="T83" s="173" t="s">
        <v>164</v>
      </c>
      <c r="U83" s="159">
        <v>0</v>
      </c>
      <c r="V83" s="159">
        <f>ROUND(E83*U83,2)</f>
        <v>0</v>
      </c>
      <c r="W83" s="159"/>
      <c r="X83" s="159" t="s">
        <v>403</v>
      </c>
      <c r="Y83" s="149"/>
      <c r="Z83" s="149"/>
      <c r="AA83" s="149"/>
      <c r="AB83" s="149"/>
      <c r="AC83" s="149"/>
      <c r="AD83" s="149"/>
      <c r="AE83" s="149"/>
      <c r="AF83" s="149"/>
      <c r="AG83" s="149" t="s">
        <v>404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56"/>
      <c r="B84" s="157"/>
      <c r="C84" s="191" t="s">
        <v>1099</v>
      </c>
      <c r="D84" s="188"/>
      <c r="E84" s="189">
        <v>99</v>
      </c>
      <c r="F84" s="159"/>
      <c r="G84" s="159"/>
      <c r="H84" s="159"/>
      <c r="I84" s="159"/>
      <c r="J84" s="159"/>
      <c r="K84" s="159"/>
      <c r="L84" s="159"/>
      <c r="M84" s="159"/>
      <c r="N84" s="158"/>
      <c r="O84" s="158"/>
      <c r="P84" s="158"/>
      <c r="Q84" s="158"/>
      <c r="R84" s="159"/>
      <c r="S84" s="159"/>
      <c r="T84" s="159"/>
      <c r="U84" s="159"/>
      <c r="V84" s="159"/>
      <c r="W84" s="159"/>
      <c r="X84" s="159"/>
      <c r="Y84" s="149"/>
      <c r="Z84" s="149"/>
      <c r="AA84" s="149"/>
      <c r="AB84" s="149"/>
      <c r="AC84" s="149"/>
      <c r="AD84" s="149"/>
      <c r="AE84" s="149"/>
      <c r="AF84" s="149"/>
      <c r="AG84" s="149" t="s">
        <v>261</v>
      </c>
      <c r="AH84" s="149">
        <v>0</v>
      </c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67">
        <v>33</v>
      </c>
      <c r="B85" s="168" t="s">
        <v>398</v>
      </c>
      <c r="C85" s="184" t="s">
        <v>399</v>
      </c>
      <c r="D85" s="169" t="s">
        <v>400</v>
      </c>
      <c r="E85" s="170">
        <v>290.16000000000003</v>
      </c>
      <c r="F85" s="171"/>
      <c r="G85" s="172">
        <f>ROUND(E85*F85,2)</f>
        <v>0</v>
      </c>
      <c r="H85" s="171"/>
      <c r="I85" s="172">
        <f>ROUND(E85*H85,2)</f>
        <v>0</v>
      </c>
      <c r="J85" s="171"/>
      <c r="K85" s="172">
        <f>ROUND(E85*J85,2)</f>
        <v>0</v>
      </c>
      <c r="L85" s="172">
        <v>21</v>
      </c>
      <c r="M85" s="172">
        <f>G85*(1+L85/100)</f>
        <v>0</v>
      </c>
      <c r="N85" s="170">
        <v>1</v>
      </c>
      <c r="O85" s="170">
        <f>ROUND(E85*N85,2)</f>
        <v>290.16000000000003</v>
      </c>
      <c r="P85" s="170">
        <v>0</v>
      </c>
      <c r="Q85" s="170">
        <f>ROUND(E85*P85,2)</f>
        <v>0</v>
      </c>
      <c r="R85" s="172" t="s">
        <v>401</v>
      </c>
      <c r="S85" s="172" t="s">
        <v>402</v>
      </c>
      <c r="T85" s="173" t="s">
        <v>402</v>
      </c>
      <c r="U85" s="159">
        <v>0</v>
      </c>
      <c r="V85" s="159">
        <f>ROUND(E85*U85,2)</f>
        <v>0</v>
      </c>
      <c r="W85" s="159"/>
      <c r="X85" s="159" t="s">
        <v>403</v>
      </c>
      <c r="Y85" s="149"/>
      <c r="Z85" s="149"/>
      <c r="AA85" s="149"/>
      <c r="AB85" s="149"/>
      <c r="AC85" s="149"/>
      <c r="AD85" s="149"/>
      <c r="AE85" s="149"/>
      <c r="AF85" s="149"/>
      <c r="AG85" s="149" t="s">
        <v>404</v>
      </c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56"/>
      <c r="B86" s="157"/>
      <c r="C86" s="191" t="s">
        <v>1100</v>
      </c>
      <c r="D86" s="188"/>
      <c r="E86" s="189">
        <v>290.16000000000003</v>
      </c>
      <c r="F86" s="159"/>
      <c r="G86" s="159"/>
      <c r="H86" s="159"/>
      <c r="I86" s="159"/>
      <c r="J86" s="159"/>
      <c r="K86" s="159"/>
      <c r="L86" s="159"/>
      <c r="M86" s="159"/>
      <c r="N86" s="158"/>
      <c r="O86" s="158"/>
      <c r="P86" s="158"/>
      <c r="Q86" s="158"/>
      <c r="R86" s="159"/>
      <c r="S86" s="159"/>
      <c r="T86" s="159"/>
      <c r="U86" s="159"/>
      <c r="V86" s="159"/>
      <c r="W86" s="159"/>
      <c r="X86" s="159"/>
      <c r="Y86" s="149"/>
      <c r="Z86" s="149"/>
      <c r="AA86" s="149"/>
      <c r="AB86" s="149"/>
      <c r="AC86" s="149"/>
      <c r="AD86" s="149"/>
      <c r="AE86" s="149"/>
      <c r="AF86" s="149"/>
      <c r="AG86" s="149" t="s">
        <v>261</v>
      </c>
      <c r="AH86" s="149">
        <v>0</v>
      </c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x14ac:dyDescent="0.2">
      <c r="A87" s="161" t="s">
        <v>159</v>
      </c>
      <c r="B87" s="162" t="s">
        <v>105</v>
      </c>
      <c r="C87" s="182" t="s">
        <v>106</v>
      </c>
      <c r="D87" s="163"/>
      <c r="E87" s="164"/>
      <c r="F87" s="165"/>
      <c r="G87" s="165">
        <f>SUMIF(AG88:AG96,"&lt;&gt;NOR",G88:G96)</f>
        <v>0</v>
      </c>
      <c r="H87" s="165"/>
      <c r="I87" s="165">
        <f>SUM(I88:I96)</f>
        <v>0</v>
      </c>
      <c r="J87" s="165"/>
      <c r="K87" s="165">
        <f>SUM(K88:K96)</f>
        <v>0</v>
      </c>
      <c r="L87" s="165"/>
      <c r="M87" s="165">
        <f>SUM(M88:M96)</f>
        <v>0</v>
      </c>
      <c r="N87" s="164"/>
      <c r="O87" s="164">
        <f>SUM(O88:O96)</f>
        <v>29.89</v>
      </c>
      <c r="P87" s="164"/>
      <c r="Q87" s="164">
        <f>SUM(Q88:Q96)</f>
        <v>0</v>
      </c>
      <c r="R87" s="165"/>
      <c r="S87" s="165"/>
      <c r="T87" s="166"/>
      <c r="U87" s="160"/>
      <c r="V87" s="160">
        <f>SUM(V88:V96)</f>
        <v>28.04</v>
      </c>
      <c r="W87" s="160"/>
      <c r="X87" s="160"/>
      <c r="AG87" t="s">
        <v>160</v>
      </c>
    </row>
    <row r="88" spans="1:60" outlineLevel="1" x14ac:dyDescent="0.2">
      <c r="A88" s="167">
        <v>34</v>
      </c>
      <c r="B88" s="168" t="s">
        <v>774</v>
      </c>
      <c r="C88" s="184" t="s">
        <v>775</v>
      </c>
      <c r="D88" s="169" t="s">
        <v>276</v>
      </c>
      <c r="E88" s="170">
        <v>15.6</v>
      </c>
      <c r="F88" s="171"/>
      <c r="G88" s="172">
        <f>ROUND(E88*F88,2)</f>
        <v>0</v>
      </c>
      <c r="H88" s="171"/>
      <c r="I88" s="172">
        <f>ROUND(E88*H88,2)</f>
        <v>0</v>
      </c>
      <c r="J88" s="171"/>
      <c r="K88" s="172">
        <f>ROUND(E88*J88,2)</f>
        <v>0</v>
      </c>
      <c r="L88" s="172">
        <v>21</v>
      </c>
      <c r="M88" s="172">
        <f>G88*(1+L88/100)</f>
        <v>0</v>
      </c>
      <c r="N88" s="170">
        <v>1.8907700000000001</v>
      </c>
      <c r="O88" s="170">
        <f>ROUND(E88*N88,2)</f>
        <v>29.5</v>
      </c>
      <c r="P88" s="170">
        <v>0</v>
      </c>
      <c r="Q88" s="170">
        <f>ROUND(E88*P88,2)</f>
        <v>0</v>
      </c>
      <c r="R88" s="172" t="s">
        <v>408</v>
      </c>
      <c r="S88" s="172" t="s">
        <v>164</v>
      </c>
      <c r="T88" s="173" t="s">
        <v>164</v>
      </c>
      <c r="U88" s="159">
        <v>1.7</v>
      </c>
      <c r="V88" s="159">
        <f>ROUND(E88*U88,2)</f>
        <v>26.52</v>
      </c>
      <c r="W88" s="159"/>
      <c r="X88" s="159" t="s">
        <v>234</v>
      </c>
      <c r="Y88" s="149"/>
      <c r="Z88" s="149"/>
      <c r="AA88" s="149"/>
      <c r="AB88" s="149"/>
      <c r="AC88" s="149"/>
      <c r="AD88" s="149"/>
      <c r="AE88" s="149"/>
      <c r="AF88" s="149"/>
      <c r="AG88" s="149" t="s">
        <v>235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56"/>
      <c r="B89" s="157"/>
      <c r="C89" s="254" t="s">
        <v>448</v>
      </c>
      <c r="D89" s="255"/>
      <c r="E89" s="255"/>
      <c r="F89" s="255"/>
      <c r="G89" s="255"/>
      <c r="H89" s="159"/>
      <c r="I89" s="159"/>
      <c r="J89" s="159"/>
      <c r="K89" s="159"/>
      <c r="L89" s="159"/>
      <c r="M89" s="159"/>
      <c r="N89" s="158"/>
      <c r="O89" s="158"/>
      <c r="P89" s="158"/>
      <c r="Q89" s="158"/>
      <c r="R89" s="159"/>
      <c r="S89" s="159"/>
      <c r="T89" s="159"/>
      <c r="U89" s="159"/>
      <c r="V89" s="159"/>
      <c r="W89" s="159"/>
      <c r="X89" s="159"/>
      <c r="Y89" s="149"/>
      <c r="Z89" s="149"/>
      <c r="AA89" s="149"/>
      <c r="AB89" s="149"/>
      <c r="AC89" s="149"/>
      <c r="AD89" s="149"/>
      <c r="AE89" s="149"/>
      <c r="AF89" s="149"/>
      <c r="AG89" s="149" t="s">
        <v>237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56"/>
      <c r="B90" s="157"/>
      <c r="C90" s="191" t="s">
        <v>1101</v>
      </c>
      <c r="D90" s="188"/>
      <c r="E90" s="189">
        <v>15.6</v>
      </c>
      <c r="F90" s="159"/>
      <c r="G90" s="159"/>
      <c r="H90" s="159"/>
      <c r="I90" s="159"/>
      <c r="J90" s="159"/>
      <c r="K90" s="159"/>
      <c r="L90" s="159"/>
      <c r="M90" s="159"/>
      <c r="N90" s="158"/>
      <c r="O90" s="158"/>
      <c r="P90" s="158"/>
      <c r="Q90" s="158"/>
      <c r="R90" s="159"/>
      <c r="S90" s="159"/>
      <c r="T90" s="159"/>
      <c r="U90" s="159"/>
      <c r="V90" s="159"/>
      <c r="W90" s="159"/>
      <c r="X90" s="159"/>
      <c r="Y90" s="149"/>
      <c r="Z90" s="149"/>
      <c r="AA90" s="149"/>
      <c r="AB90" s="149"/>
      <c r="AC90" s="149"/>
      <c r="AD90" s="149"/>
      <c r="AE90" s="149"/>
      <c r="AF90" s="149"/>
      <c r="AG90" s="149" t="s">
        <v>261</v>
      </c>
      <c r="AH90" s="149">
        <v>0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ht="22.5" outlineLevel="1" x14ac:dyDescent="0.2">
      <c r="A91" s="167">
        <v>35</v>
      </c>
      <c r="B91" s="168" t="s">
        <v>844</v>
      </c>
      <c r="C91" s="184" t="s">
        <v>845</v>
      </c>
      <c r="D91" s="169" t="s">
        <v>276</v>
      </c>
      <c r="E91" s="170">
        <v>0.15</v>
      </c>
      <c r="F91" s="171"/>
      <c r="G91" s="172">
        <f>ROUND(E91*F91,2)</f>
        <v>0</v>
      </c>
      <c r="H91" s="171"/>
      <c r="I91" s="172">
        <f>ROUND(E91*H91,2)</f>
        <v>0</v>
      </c>
      <c r="J91" s="171"/>
      <c r="K91" s="172">
        <f>ROUND(E91*J91,2)</f>
        <v>0</v>
      </c>
      <c r="L91" s="172">
        <v>21</v>
      </c>
      <c r="M91" s="172">
        <f>G91*(1+L91/100)</f>
        <v>0</v>
      </c>
      <c r="N91" s="170">
        <v>2.5</v>
      </c>
      <c r="O91" s="170">
        <f>ROUND(E91*N91,2)</f>
        <v>0.38</v>
      </c>
      <c r="P91" s="170">
        <v>0</v>
      </c>
      <c r="Q91" s="170">
        <f>ROUND(E91*P91,2)</f>
        <v>0</v>
      </c>
      <c r="R91" s="172" t="s">
        <v>408</v>
      </c>
      <c r="S91" s="172" t="s">
        <v>164</v>
      </c>
      <c r="T91" s="173" t="s">
        <v>164</v>
      </c>
      <c r="U91" s="159">
        <v>1.19</v>
      </c>
      <c r="V91" s="159">
        <f>ROUND(E91*U91,2)</f>
        <v>0.18</v>
      </c>
      <c r="W91" s="159"/>
      <c r="X91" s="159" t="s">
        <v>234</v>
      </c>
      <c r="Y91" s="149"/>
      <c r="Z91" s="149"/>
      <c r="AA91" s="149"/>
      <c r="AB91" s="149"/>
      <c r="AC91" s="149"/>
      <c r="AD91" s="149"/>
      <c r="AE91" s="149"/>
      <c r="AF91" s="149"/>
      <c r="AG91" s="149" t="s">
        <v>235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1" x14ac:dyDescent="0.2">
      <c r="A92" s="156"/>
      <c r="B92" s="157"/>
      <c r="C92" s="254" t="s">
        <v>458</v>
      </c>
      <c r="D92" s="255"/>
      <c r="E92" s="255"/>
      <c r="F92" s="255"/>
      <c r="G92" s="255"/>
      <c r="H92" s="159"/>
      <c r="I92" s="159"/>
      <c r="J92" s="159"/>
      <c r="K92" s="159"/>
      <c r="L92" s="159"/>
      <c r="M92" s="159"/>
      <c r="N92" s="158"/>
      <c r="O92" s="158"/>
      <c r="P92" s="158"/>
      <c r="Q92" s="158"/>
      <c r="R92" s="159"/>
      <c r="S92" s="159"/>
      <c r="T92" s="159"/>
      <c r="U92" s="159"/>
      <c r="V92" s="159"/>
      <c r="W92" s="159"/>
      <c r="X92" s="159"/>
      <c r="Y92" s="149"/>
      <c r="Z92" s="149"/>
      <c r="AA92" s="149"/>
      <c r="AB92" s="149"/>
      <c r="AC92" s="149"/>
      <c r="AD92" s="149"/>
      <c r="AE92" s="149"/>
      <c r="AF92" s="149"/>
      <c r="AG92" s="149" t="s">
        <v>237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56"/>
      <c r="B93" s="157"/>
      <c r="C93" s="191" t="s">
        <v>846</v>
      </c>
      <c r="D93" s="188"/>
      <c r="E93" s="189">
        <v>0.15</v>
      </c>
      <c r="F93" s="159"/>
      <c r="G93" s="159"/>
      <c r="H93" s="159"/>
      <c r="I93" s="159"/>
      <c r="J93" s="159"/>
      <c r="K93" s="159"/>
      <c r="L93" s="159"/>
      <c r="M93" s="159"/>
      <c r="N93" s="158"/>
      <c r="O93" s="158"/>
      <c r="P93" s="158"/>
      <c r="Q93" s="158"/>
      <c r="R93" s="159"/>
      <c r="S93" s="159"/>
      <c r="T93" s="159"/>
      <c r="U93" s="159"/>
      <c r="V93" s="159"/>
      <c r="W93" s="159"/>
      <c r="X93" s="159"/>
      <c r="Y93" s="149"/>
      <c r="Z93" s="149"/>
      <c r="AA93" s="149"/>
      <c r="AB93" s="149"/>
      <c r="AC93" s="149"/>
      <c r="AD93" s="149"/>
      <c r="AE93" s="149"/>
      <c r="AF93" s="149"/>
      <c r="AG93" s="149" t="s">
        <v>261</v>
      </c>
      <c r="AH93" s="149">
        <v>0</v>
      </c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1" x14ac:dyDescent="0.2">
      <c r="A94" s="167">
        <v>36</v>
      </c>
      <c r="B94" s="168" t="s">
        <v>847</v>
      </c>
      <c r="C94" s="184" t="s">
        <v>848</v>
      </c>
      <c r="D94" s="169" t="s">
        <v>232</v>
      </c>
      <c r="E94" s="170">
        <v>1.62</v>
      </c>
      <c r="F94" s="171"/>
      <c r="G94" s="172">
        <f>ROUND(E94*F94,2)</f>
        <v>0</v>
      </c>
      <c r="H94" s="171"/>
      <c r="I94" s="172">
        <f>ROUND(E94*H94,2)</f>
        <v>0</v>
      </c>
      <c r="J94" s="171"/>
      <c r="K94" s="172">
        <f>ROUND(E94*J94,2)</f>
        <v>0</v>
      </c>
      <c r="L94" s="172">
        <v>21</v>
      </c>
      <c r="M94" s="172">
        <f>G94*(1+L94/100)</f>
        <v>0</v>
      </c>
      <c r="N94" s="170">
        <v>4.7999999999999996E-3</v>
      </c>
      <c r="O94" s="170">
        <f>ROUND(E94*N94,2)</f>
        <v>0.01</v>
      </c>
      <c r="P94" s="170">
        <v>0</v>
      </c>
      <c r="Q94" s="170">
        <f>ROUND(E94*P94,2)</f>
        <v>0</v>
      </c>
      <c r="R94" s="172" t="s">
        <v>408</v>
      </c>
      <c r="S94" s="172" t="s">
        <v>164</v>
      </c>
      <c r="T94" s="173" t="s">
        <v>164</v>
      </c>
      <c r="U94" s="159">
        <v>0.83</v>
      </c>
      <c r="V94" s="159">
        <f>ROUND(E94*U94,2)</f>
        <v>1.34</v>
      </c>
      <c r="W94" s="159"/>
      <c r="X94" s="159" t="s">
        <v>234</v>
      </c>
      <c r="Y94" s="149"/>
      <c r="Z94" s="149"/>
      <c r="AA94" s="149"/>
      <c r="AB94" s="149"/>
      <c r="AC94" s="149"/>
      <c r="AD94" s="149"/>
      <c r="AE94" s="149"/>
      <c r="AF94" s="149"/>
      <c r="AG94" s="149" t="s">
        <v>235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56"/>
      <c r="B95" s="157"/>
      <c r="C95" s="254" t="s">
        <v>448</v>
      </c>
      <c r="D95" s="255"/>
      <c r="E95" s="255"/>
      <c r="F95" s="255"/>
      <c r="G95" s="255"/>
      <c r="H95" s="159"/>
      <c r="I95" s="159"/>
      <c r="J95" s="159"/>
      <c r="K95" s="159"/>
      <c r="L95" s="159"/>
      <c r="M95" s="159"/>
      <c r="N95" s="158"/>
      <c r="O95" s="158"/>
      <c r="P95" s="158"/>
      <c r="Q95" s="158"/>
      <c r="R95" s="159"/>
      <c r="S95" s="159"/>
      <c r="T95" s="159"/>
      <c r="U95" s="159"/>
      <c r="V95" s="159"/>
      <c r="W95" s="159"/>
      <c r="X95" s="159"/>
      <c r="Y95" s="149"/>
      <c r="Z95" s="149"/>
      <c r="AA95" s="149"/>
      <c r="AB95" s="149"/>
      <c r="AC95" s="149"/>
      <c r="AD95" s="149"/>
      <c r="AE95" s="149"/>
      <c r="AF95" s="149"/>
      <c r="AG95" s="149" t="s">
        <v>237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1" x14ac:dyDescent="0.2">
      <c r="A96" s="156"/>
      <c r="B96" s="157"/>
      <c r="C96" s="191" t="s">
        <v>849</v>
      </c>
      <c r="D96" s="188"/>
      <c r="E96" s="189">
        <v>1.62</v>
      </c>
      <c r="F96" s="159"/>
      <c r="G96" s="159"/>
      <c r="H96" s="159"/>
      <c r="I96" s="159"/>
      <c r="J96" s="159"/>
      <c r="K96" s="159"/>
      <c r="L96" s="159"/>
      <c r="M96" s="159"/>
      <c r="N96" s="158"/>
      <c r="O96" s="158"/>
      <c r="P96" s="158"/>
      <c r="Q96" s="158"/>
      <c r="R96" s="159"/>
      <c r="S96" s="159"/>
      <c r="T96" s="159"/>
      <c r="U96" s="159"/>
      <c r="V96" s="159"/>
      <c r="W96" s="159"/>
      <c r="X96" s="159"/>
      <c r="Y96" s="149"/>
      <c r="Z96" s="149"/>
      <c r="AA96" s="149"/>
      <c r="AB96" s="149"/>
      <c r="AC96" s="149"/>
      <c r="AD96" s="149"/>
      <c r="AE96" s="149"/>
      <c r="AF96" s="149"/>
      <c r="AG96" s="149" t="s">
        <v>261</v>
      </c>
      <c r="AH96" s="149">
        <v>0</v>
      </c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x14ac:dyDescent="0.2">
      <c r="A97" s="161" t="s">
        <v>159</v>
      </c>
      <c r="B97" s="162" t="s">
        <v>107</v>
      </c>
      <c r="C97" s="182" t="s">
        <v>108</v>
      </c>
      <c r="D97" s="163"/>
      <c r="E97" s="164"/>
      <c r="F97" s="165"/>
      <c r="G97" s="165">
        <f>SUMIF(AG98:AG101,"&lt;&gt;NOR",G98:G101)</f>
        <v>0</v>
      </c>
      <c r="H97" s="165"/>
      <c r="I97" s="165">
        <f>SUM(I98:I101)</f>
        <v>0</v>
      </c>
      <c r="J97" s="165"/>
      <c r="K97" s="165">
        <f>SUM(K98:K101)</f>
        <v>0</v>
      </c>
      <c r="L97" s="165"/>
      <c r="M97" s="165">
        <f>SUM(M98:M101)</f>
        <v>0</v>
      </c>
      <c r="N97" s="164"/>
      <c r="O97" s="164">
        <f>SUM(O98:O101)</f>
        <v>47.81</v>
      </c>
      <c r="P97" s="164"/>
      <c r="Q97" s="164">
        <f>SUM(Q98:Q101)</f>
        <v>0</v>
      </c>
      <c r="R97" s="165"/>
      <c r="S97" s="165"/>
      <c r="T97" s="166"/>
      <c r="U97" s="160"/>
      <c r="V97" s="160">
        <f>SUM(V98:V101)</f>
        <v>16.28</v>
      </c>
      <c r="W97" s="160"/>
      <c r="X97" s="160"/>
      <c r="AG97" t="s">
        <v>160</v>
      </c>
    </row>
    <row r="98" spans="1:60" ht="22.5" outlineLevel="1" x14ac:dyDescent="0.2">
      <c r="A98" s="167">
        <v>37</v>
      </c>
      <c r="B98" s="168" t="s">
        <v>652</v>
      </c>
      <c r="C98" s="184" t="s">
        <v>653</v>
      </c>
      <c r="D98" s="169" t="s">
        <v>232</v>
      </c>
      <c r="E98" s="170">
        <v>110</v>
      </c>
      <c r="F98" s="171"/>
      <c r="G98" s="172">
        <f>ROUND(E98*F98,2)</f>
        <v>0</v>
      </c>
      <c r="H98" s="171"/>
      <c r="I98" s="172">
        <f>ROUND(E98*H98,2)</f>
        <v>0</v>
      </c>
      <c r="J98" s="171"/>
      <c r="K98" s="172">
        <f>ROUND(E98*J98,2)</f>
        <v>0</v>
      </c>
      <c r="L98" s="172">
        <v>21</v>
      </c>
      <c r="M98" s="172">
        <f>G98*(1+L98/100)</f>
        <v>0</v>
      </c>
      <c r="N98" s="170">
        <v>0.18462999999999999</v>
      </c>
      <c r="O98" s="170">
        <f>ROUND(E98*N98,2)</f>
        <v>20.309999999999999</v>
      </c>
      <c r="P98" s="170">
        <v>0</v>
      </c>
      <c r="Q98" s="170">
        <f>ROUND(E98*P98,2)</f>
        <v>0</v>
      </c>
      <c r="R98" s="172" t="s">
        <v>233</v>
      </c>
      <c r="S98" s="172" t="s">
        <v>164</v>
      </c>
      <c r="T98" s="173" t="s">
        <v>164</v>
      </c>
      <c r="U98" s="159">
        <v>6.4000000000000001E-2</v>
      </c>
      <c r="V98" s="159">
        <f>ROUND(E98*U98,2)</f>
        <v>7.04</v>
      </c>
      <c r="W98" s="159"/>
      <c r="X98" s="159" t="s">
        <v>234</v>
      </c>
      <c r="Y98" s="149"/>
      <c r="Z98" s="149"/>
      <c r="AA98" s="149"/>
      <c r="AB98" s="149"/>
      <c r="AC98" s="149"/>
      <c r="AD98" s="149"/>
      <c r="AE98" s="149"/>
      <c r="AF98" s="149"/>
      <c r="AG98" s="149" t="s">
        <v>235</v>
      </c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56"/>
      <c r="B99" s="157"/>
      <c r="C99" s="254" t="s">
        <v>476</v>
      </c>
      <c r="D99" s="255"/>
      <c r="E99" s="255"/>
      <c r="F99" s="255"/>
      <c r="G99" s="255"/>
      <c r="H99" s="159"/>
      <c r="I99" s="159"/>
      <c r="J99" s="159"/>
      <c r="K99" s="159"/>
      <c r="L99" s="159"/>
      <c r="M99" s="159"/>
      <c r="N99" s="158"/>
      <c r="O99" s="158"/>
      <c r="P99" s="158"/>
      <c r="Q99" s="158"/>
      <c r="R99" s="159"/>
      <c r="S99" s="159"/>
      <c r="T99" s="159"/>
      <c r="U99" s="159"/>
      <c r="V99" s="159"/>
      <c r="W99" s="159"/>
      <c r="X99" s="159"/>
      <c r="Y99" s="149"/>
      <c r="Z99" s="149"/>
      <c r="AA99" s="149"/>
      <c r="AB99" s="149"/>
      <c r="AC99" s="149"/>
      <c r="AD99" s="149"/>
      <c r="AE99" s="149"/>
      <c r="AF99" s="149"/>
      <c r="AG99" s="149" t="s">
        <v>237</v>
      </c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">
      <c r="A100" s="167">
        <v>38</v>
      </c>
      <c r="B100" s="168" t="s">
        <v>474</v>
      </c>
      <c r="C100" s="184" t="s">
        <v>475</v>
      </c>
      <c r="D100" s="169" t="s">
        <v>232</v>
      </c>
      <c r="E100" s="170">
        <v>110</v>
      </c>
      <c r="F100" s="171"/>
      <c r="G100" s="172">
        <f>ROUND(E100*F100,2)</f>
        <v>0</v>
      </c>
      <c r="H100" s="171"/>
      <c r="I100" s="172">
        <f>ROUND(E100*H100,2)</f>
        <v>0</v>
      </c>
      <c r="J100" s="171"/>
      <c r="K100" s="172">
        <f>ROUND(E100*J100,2)</f>
        <v>0</v>
      </c>
      <c r="L100" s="172">
        <v>21</v>
      </c>
      <c r="M100" s="172">
        <f>G100*(1+L100/100)</f>
        <v>0</v>
      </c>
      <c r="N100" s="170">
        <v>0.25</v>
      </c>
      <c r="O100" s="170">
        <f>ROUND(E100*N100,2)</f>
        <v>27.5</v>
      </c>
      <c r="P100" s="170">
        <v>0</v>
      </c>
      <c r="Q100" s="170">
        <f>ROUND(E100*P100,2)</f>
        <v>0</v>
      </c>
      <c r="R100" s="172" t="s">
        <v>233</v>
      </c>
      <c r="S100" s="172" t="s">
        <v>164</v>
      </c>
      <c r="T100" s="173" t="s">
        <v>164</v>
      </c>
      <c r="U100" s="159">
        <v>8.4000000000000005E-2</v>
      </c>
      <c r="V100" s="159">
        <f>ROUND(E100*U100,2)</f>
        <v>9.24</v>
      </c>
      <c r="W100" s="159"/>
      <c r="X100" s="159" t="s">
        <v>234</v>
      </c>
      <c r="Y100" s="149"/>
      <c r="Z100" s="149"/>
      <c r="AA100" s="149"/>
      <c r="AB100" s="149"/>
      <c r="AC100" s="149"/>
      <c r="AD100" s="149"/>
      <c r="AE100" s="149"/>
      <c r="AF100" s="149"/>
      <c r="AG100" s="149" t="s">
        <v>235</v>
      </c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56"/>
      <c r="B101" s="157"/>
      <c r="C101" s="254" t="s">
        <v>476</v>
      </c>
      <c r="D101" s="255"/>
      <c r="E101" s="255"/>
      <c r="F101" s="255"/>
      <c r="G101" s="255"/>
      <c r="H101" s="159"/>
      <c r="I101" s="159"/>
      <c r="J101" s="159"/>
      <c r="K101" s="159"/>
      <c r="L101" s="159"/>
      <c r="M101" s="159"/>
      <c r="N101" s="158"/>
      <c r="O101" s="158"/>
      <c r="P101" s="158"/>
      <c r="Q101" s="158"/>
      <c r="R101" s="159"/>
      <c r="S101" s="159"/>
      <c r="T101" s="159"/>
      <c r="U101" s="159"/>
      <c r="V101" s="159"/>
      <c r="W101" s="159"/>
      <c r="X101" s="159"/>
      <c r="Y101" s="149"/>
      <c r="Z101" s="149"/>
      <c r="AA101" s="149"/>
      <c r="AB101" s="149"/>
      <c r="AC101" s="149"/>
      <c r="AD101" s="149"/>
      <c r="AE101" s="149"/>
      <c r="AF101" s="149"/>
      <c r="AG101" s="149" t="s">
        <v>237</v>
      </c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x14ac:dyDescent="0.2">
      <c r="A102" s="161" t="s">
        <v>159</v>
      </c>
      <c r="B102" s="162" t="s">
        <v>111</v>
      </c>
      <c r="C102" s="182" t="s">
        <v>112</v>
      </c>
      <c r="D102" s="163"/>
      <c r="E102" s="164"/>
      <c r="F102" s="165"/>
      <c r="G102" s="165">
        <f>SUMIF(AG103:AG130,"&lt;&gt;NOR",G103:G130)</f>
        <v>0</v>
      </c>
      <c r="H102" s="165"/>
      <c r="I102" s="165">
        <f>SUM(I103:I130)</f>
        <v>0</v>
      </c>
      <c r="J102" s="165"/>
      <c r="K102" s="165">
        <f>SUM(K103:K130)</f>
        <v>0</v>
      </c>
      <c r="L102" s="165"/>
      <c r="M102" s="165">
        <f>SUM(M103:M130)</f>
        <v>0</v>
      </c>
      <c r="N102" s="164"/>
      <c r="O102" s="164">
        <f>SUM(O103:O130)</f>
        <v>1.6099999999999999</v>
      </c>
      <c r="P102" s="164"/>
      <c r="Q102" s="164">
        <f>SUM(Q103:Q130)</f>
        <v>0</v>
      </c>
      <c r="R102" s="165"/>
      <c r="S102" s="165"/>
      <c r="T102" s="166"/>
      <c r="U102" s="160"/>
      <c r="V102" s="160">
        <f>SUM(V103:V130)</f>
        <v>102.13000000000001</v>
      </c>
      <c r="W102" s="160"/>
      <c r="X102" s="160"/>
      <c r="AG102" t="s">
        <v>160</v>
      </c>
    </row>
    <row r="103" spans="1:60" ht="22.5" outlineLevel="1" x14ac:dyDescent="0.2">
      <c r="A103" s="174">
        <v>39</v>
      </c>
      <c r="B103" s="175" t="s">
        <v>850</v>
      </c>
      <c r="C103" s="183" t="s">
        <v>851</v>
      </c>
      <c r="D103" s="176" t="s">
        <v>324</v>
      </c>
      <c r="E103" s="177">
        <v>2</v>
      </c>
      <c r="F103" s="178"/>
      <c r="G103" s="179">
        <f>ROUND(E103*F103,2)</f>
        <v>0</v>
      </c>
      <c r="H103" s="178"/>
      <c r="I103" s="179">
        <f>ROUND(E103*H103,2)</f>
        <v>0</v>
      </c>
      <c r="J103" s="178"/>
      <c r="K103" s="179">
        <f>ROUND(E103*J103,2)</f>
        <v>0</v>
      </c>
      <c r="L103" s="179">
        <v>21</v>
      </c>
      <c r="M103" s="179">
        <f>G103*(1+L103/100)</f>
        <v>0</v>
      </c>
      <c r="N103" s="177">
        <v>4.0999999999999999E-4</v>
      </c>
      <c r="O103" s="177">
        <f>ROUND(E103*N103,2)</f>
        <v>0</v>
      </c>
      <c r="P103" s="177">
        <v>0</v>
      </c>
      <c r="Q103" s="177">
        <f>ROUND(E103*P103,2)</f>
        <v>0</v>
      </c>
      <c r="R103" s="179" t="s">
        <v>408</v>
      </c>
      <c r="S103" s="179" t="s">
        <v>164</v>
      </c>
      <c r="T103" s="180" t="s">
        <v>164</v>
      </c>
      <c r="U103" s="159">
        <v>0.85599999999999998</v>
      </c>
      <c r="V103" s="159">
        <f>ROUND(E103*U103,2)</f>
        <v>1.71</v>
      </c>
      <c r="W103" s="159"/>
      <c r="X103" s="159" t="s">
        <v>234</v>
      </c>
      <c r="Y103" s="149"/>
      <c r="Z103" s="149"/>
      <c r="AA103" s="149"/>
      <c r="AB103" s="149"/>
      <c r="AC103" s="149"/>
      <c r="AD103" s="149"/>
      <c r="AE103" s="149"/>
      <c r="AF103" s="149"/>
      <c r="AG103" s="149" t="s">
        <v>235</v>
      </c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ht="22.5" outlineLevel="1" x14ac:dyDescent="0.2">
      <c r="A104" s="167">
        <v>40</v>
      </c>
      <c r="B104" s="168" t="s">
        <v>854</v>
      </c>
      <c r="C104" s="184" t="s">
        <v>855</v>
      </c>
      <c r="D104" s="169" t="s">
        <v>247</v>
      </c>
      <c r="E104" s="170">
        <v>130</v>
      </c>
      <c r="F104" s="171"/>
      <c r="G104" s="172">
        <f>ROUND(E104*F104,2)</f>
        <v>0</v>
      </c>
      <c r="H104" s="171"/>
      <c r="I104" s="172">
        <f>ROUND(E104*H104,2)</f>
        <v>0</v>
      </c>
      <c r="J104" s="171"/>
      <c r="K104" s="172">
        <f>ROUND(E104*J104,2)</f>
        <v>0</v>
      </c>
      <c r="L104" s="172">
        <v>21</v>
      </c>
      <c r="M104" s="172">
        <f>G104*(1+L104/100)</f>
        <v>0</v>
      </c>
      <c r="N104" s="170">
        <v>0</v>
      </c>
      <c r="O104" s="170">
        <f>ROUND(E104*N104,2)</f>
        <v>0</v>
      </c>
      <c r="P104" s="170">
        <v>0</v>
      </c>
      <c r="Q104" s="170">
        <f>ROUND(E104*P104,2)</f>
        <v>0</v>
      </c>
      <c r="R104" s="172" t="s">
        <v>408</v>
      </c>
      <c r="S104" s="172" t="s">
        <v>164</v>
      </c>
      <c r="T104" s="173" t="s">
        <v>164</v>
      </c>
      <c r="U104" s="159">
        <v>0.17</v>
      </c>
      <c r="V104" s="159">
        <f>ROUND(E104*U104,2)</f>
        <v>22.1</v>
      </c>
      <c r="W104" s="159"/>
      <c r="X104" s="159" t="s">
        <v>234</v>
      </c>
      <c r="Y104" s="149"/>
      <c r="Z104" s="149"/>
      <c r="AA104" s="149"/>
      <c r="AB104" s="149"/>
      <c r="AC104" s="149"/>
      <c r="AD104" s="149"/>
      <c r="AE104" s="149"/>
      <c r="AF104" s="149"/>
      <c r="AG104" s="149" t="s">
        <v>235</v>
      </c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outlineLevel="1" x14ac:dyDescent="0.2">
      <c r="A105" s="156"/>
      <c r="B105" s="157"/>
      <c r="C105" s="254" t="s">
        <v>448</v>
      </c>
      <c r="D105" s="255"/>
      <c r="E105" s="255"/>
      <c r="F105" s="255"/>
      <c r="G105" s="255"/>
      <c r="H105" s="159"/>
      <c r="I105" s="159"/>
      <c r="J105" s="159"/>
      <c r="K105" s="159"/>
      <c r="L105" s="159"/>
      <c r="M105" s="159"/>
      <c r="N105" s="158"/>
      <c r="O105" s="158"/>
      <c r="P105" s="158"/>
      <c r="Q105" s="158"/>
      <c r="R105" s="159"/>
      <c r="S105" s="159"/>
      <c r="T105" s="159"/>
      <c r="U105" s="159"/>
      <c r="V105" s="159"/>
      <c r="W105" s="159"/>
      <c r="X105" s="159"/>
      <c r="Y105" s="149"/>
      <c r="Z105" s="149"/>
      <c r="AA105" s="149"/>
      <c r="AB105" s="149"/>
      <c r="AC105" s="149"/>
      <c r="AD105" s="149"/>
      <c r="AE105" s="149"/>
      <c r="AF105" s="149"/>
      <c r="AG105" s="149" t="s">
        <v>237</v>
      </c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1" x14ac:dyDescent="0.2">
      <c r="A106" s="167">
        <v>41</v>
      </c>
      <c r="B106" s="168" t="s">
        <v>856</v>
      </c>
      <c r="C106" s="184" t="s">
        <v>857</v>
      </c>
      <c r="D106" s="169" t="s">
        <v>324</v>
      </c>
      <c r="E106" s="170">
        <v>32</v>
      </c>
      <c r="F106" s="171"/>
      <c r="G106" s="172">
        <f>ROUND(E106*F106,2)</f>
        <v>0</v>
      </c>
      <c r="H106" s="171"/>
      <c r="I106" s="172">
        <f>ROUND(E106*H106,2)</f>
        <v>0</v>
      </c>
      <c r="J106" s="171"/>
      <c r="K106" s="172">
        <f>ROUND(E106*J106,2)</f>
        <v>0</v>
      </c>
      <c r="L106" s="172">
        <v>21</v>
      </c>
      <c r="M106" s="172">
        <f>G106*(1+L106/100)</f>
        <v>0</v>
      </c>
      <c r="N106" s="170">
        <v>0</v>
      </c>
      <c r="O106" s="170">
        <f>ROUND(E106*N106,2)</f>
        <v>0</v>
      </c>
      <c r="P106" s="170">
        <v>0</v>
      </c>
      <c r="Q106" s="170">
        <f>ROUND(E106*P106,2)</f>
        <v>0</v>
      </c>
      <c r="R106" s="172" t="s">
        <v>408</v>
      </c>
      <c r="S106" s="172" t="s">
        <v>164</v>
      </c>
      <c r="T106" s="173" t="s">
        <v>164</v>
      </c>
      <c r="U106" s="159">
        <v>0.32328000000000001</v>
      </c>
      <c r="V106" s="159">
        <f>ROUND(E106*U106,2)</f>
        <v>10.34</v>
      </c>
      <c r="W106" s="159"/>
      <c r="X106" s="159" t="s">
        <v>234</v>
      </c>
      <c r="Y106" s="149"/>
      <c r="Z106" s="149"/>
      <c r="AA106" s="149"/>
      <c r="AB106" s="149"/>
      <c r="AC106" s="149"/>
      <c r="AD106" s="149"/>
      <c r="AE106" s="149"/>
      <c r="AF106" s="149"/>
      <c r="AG106" s="149" t="s">
        <v>235</v>
      </c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56"/>
      <c r="B107" s="157"/>
      <c r="C107" s="254" t="s">
        <v>448</v>
      </c>
      <c r="D107" s="255"/>
      <c r="E107" s="255"/>
      <c r="F107" s="255"/>
      <c r="G107" s="255"/>
      <c r="H107" s="159"/>
      <c r="I107" s="159"/>
      <c r="J107" s="159"/>
      <c r="K107" s="159"/>
      <c r="L107" s="159"/>
      <c r="M107" s="159"/>
      <c r="N107" s="158"/>
      <c r="O107" s="158"/>
      <c r="P107" s="158"/>
      <c r="Q107" s="158"/>
      <c r="R107" s="159"/>
      <c r="S107" s="159"/>
      <c r="T107" s="159"/>
      <c r="U107" s="159"/>
      <c r="V107" s="159"/>
      <c r="W107" s="159"/>
      <c r="X107" s="159"/>
      <c r="Y107" s="149"/>
      <c r="Z107" s="149"/>
      <c r="AA107" s="149"/>
      <c r="AB107" s="149"/>
      <c r="AC107" s="149"/>
      <c r="AD107" s="149"/>
      <c r="AE107" s="149"/>
      <c r="AF107" s="149"/>
      <c r="AG107" s="149" t="s">
        <v>237</v>
      </c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">
      <c r="A108" s="174">
        <v>42</v>
      </c>
      <c r="B108" s="175" t="s">
        <v>858</v>
      </c>
      <c r="C108" s="183" t="s">
        <v>859</v>
      </c>
      <c r="D108" s="176" t="s">
        <v>324</v>
      </c>
      <c r="E108" s="177">
        <v>9</v>
      </c>
      <c r="F108" s="178"/>
      <c r="G108" s="179">
        <f>ROUND(E108*F108,2)</f>
        <v>0</v>
      </c>
      <c r="H108" s="178"/>
      <c r="I108" s="179">
        <f>ROUND(E108*H108,2)</f>
        <v>0</v>
      </c>
      <c r="J108" s="178"/>
      <c r="K108" s="179">
        <f>ROUND(E108*J108,2)</f>
        <v>0</v>
      </c>
      <c r="L108" s="179">
        <v>21</v>
      </c>
      <c r="M108" s="179">
        <f>G108*(1+L108/100)</f>
        <v>0</v>
      </c>
      <c r="N108" s="177">
        <v>2.0000000000000002E-5</v>
      </c>
      <c r="O108" s="177">
        <f>ROUND(E108*N108,2)</f>
        <v>0</v>
      </c>
      <c r="P108" s="177">
        <v>0</v>
      </c>
      <c r="Q108" s="177">
        <f>ROUND(E108*P108,2)</f>
        <v>0</v>
      </c>
      <c r="R108" s="179" t="s">
        <v>408</v>
      </c>
      <c r="S108" s="179" t="s">
        <v>164</v>
      </c>
      <c r="T108" s="180" t="s">
        <v>164</v>
      </c>
      <c r="U108" s="159">
        <v>0.61</v>
      </c>
      <c r="V108" s="159">
        <f>ROUND(E108*U108,2)</f>
        <v>5.49</v>
      </c>
      <c r="W108" s="159"/>
      <c r="X108" s="159" t="s">
        <v>234</v>
      </c>
      <c r="Y108" s="149"/>
      <c r="Z108" s="149"/>
      <c r="AA108" s="149"/>
      <c r="AB108" s="149"/>
      <c r="AC108" s="149"/>
      <c r="AD108" s="149"/>
      <c r="AE108" s="149"/>
      <c r="AF108" s="149"/>
      <c r="AG108" s="149" t="s">
        <v>235</v>
      </c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ht="33.75" outlineLevel="1" x14ac:dyDescent="0.2">
      <c r="A109" s="174">
        <v>43</v>
      </c>
      <c r="B109" s="175" t="s">
        <v>868</v>
      </c>
      <c r="C109" s="183" t="s">
        <v>869</v>
      </c>
      <c r="D109" s="176" t="s">
        <v>324</v>
      </c>
      <c r="E109" s="177">
        <v>9</v>
      </c>
      <c r="F109" s="178"/>
      <c r="G109" s="179">
        <f>ROUND(E109*F109,2)</f>
        <v>0</v>
      </c>
      <c r="H109" s="178"/>
      <c r="I109" s="179">
        <f>ROUND(E109*H109,2)</f>
        <v>0</v>
      </c>
      <c r="J109" s="178"/>
      <c r="K109" s="179">
        <f>ROUND(E109*J109,2)</f>
        <v>0</v>
      </c>
      <c r="L109" s="179">
        <v>21</v>
      </c>
      <c r="M109" s="179">
        <f>G109*(1+L109/100)</f>
        <v>0</v>
      </c>
      <c r="N109" s="177">
        <v>0</v>
      </c>
      <c r="O109" s="177">
        <f>ROUND(E109*N109,2)</f>
        <v>0</v>
      </c>
      <c r="P109" s="177">
        <v>0</v>
      </c>
      <c r="Q109" s="177">
        <f>ROUND(E109*P109,2)</f>
        <v>0</v>
      </c>
      <c r="R109" s="179" t="s">
        <v>408</v>
      </c>
      <c r="S109" s="179" t="s">
        <v>164</v>
      </c>
      <c r="T109" s="180" t="s">
        <v>164</v>
      </c>
      <c r="U109" s="159">
        <v>3.51</v>
      </c>
      <c r="V109" s="159">
        <f>ROUND(E109*U109,2)</f>
        <v>31.59</v>
      </c>
      <c r="W109" s="159"/>
      <c r="X109" s="159" t="s">
        <v>234</v>
      </c>
      <c r="Y109" s="149"/>
      <c r="Z109" s="149"/>
      <c r="AA109" s="149"/>
      <c r="AB109" s="149"/>
      <c r="AC109" s="149"/>
      <c r="AD109" s="149"/>
      <c r="AE109" s="149"/>
      <c r="AF109" s="149"/>
      <c r="AG109" s="149" t="s">
        <v>235</v>
      </c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1" x14ac:dyDescent="0.2">
      <c r="A110" s="167">
        <v>44</v>
      </c>
      <c r="B110" s="168" t="s">
        <v>870</v>
      </c>
      <c r="C110" s="184" t="s">
        <v>871</v>
      </c>
      <c r="D110" s="169" t="s">
        <v>247</v>
      </c>
      <c r="E110" s="170">
        <v>130</v>
      </c>
      <c r="F110" s="171"/>
      <c r="G110" s="172">
        <f>ROUND(E110*F110,2)</f>
        <v>0</v>
      </c>
      <c r="H110" s="171"/>
      <c r="I110" s="172">
        <f>ROUND(E110*H110,2)</f>
        <v>0</v>
      </c>
      <c r="J110" s="171"/>
      <c r="K110" s="172">
        <f>ROUND(E110*J110,2)</f>
        <v>0</v>
      </c>
      <c r="L110" s="172">
        <v>21</v>
      </c>
      <c r="M110" s="172">
        <f>G110*(1+L110/100)</f>
        <v>0</v>
      </c>
      <c r="N110" s="170">
        <v>0</v>
      </c>
      <c r="O110" s="170">
        <f>ROUND(E110*N110,2)</f>
        <v>0</v>
      </c>
      <c r="P110" s="170">
        <v>0</v>
      </c>
      <c r="Q110" s="170">
        <f>ROUND(E110*P110,2)</f>
        <v>0</v>
      </c>
      <c r="R110" s="172" t="s">
        <v>408</v>
      </c>
      <c r="S110" s="172" t="s">
        <v>164</v>
      </c>
      <c r="T110" s="173" t="s">
        <v>164</v>
      </c>
      <c r="U110" s="159">
        <v>0.04</v>
      </c>
      <c r="V110" s="159">
        <f>ROUND(E110*U110,2)</f>
        <v>5.2</v>
      </c>
      <c r="W110" s="159"/>
      <c r="X110" s="159" t="s">
        <v>234</v>
      </c>
      <c r="Y110" s="149"/>
      <c r="Z110" s="149"/>
      <c r="AA110" s="149"/>
      <c r="AB110" s="149"/>
      <c r="AC110" s="149"/>
      <c r="AD110" s="149"/>
      <c r="AE110" s="149"/>
      <c r="AF110" s="149"/>
      <c r="AG110" s="149" t="s">
        <v>235</v>
      </c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outlineLevel="1" x14ac:dyDescent="0.2">
      <c r="A111" s="156"/>
      <c r="B111" s="157"/>
      <c r="C111" s="254" t="s">
        <v>872</v>
      </c>
      <c r="D111" s="255"/>
      <c r="E111" s="255"/>
      <c r="F111" s="255"/>
      <c r="G111" s="255"/>
      <c r="H111" s="159"/>
      <c r="I111" s="159"/>
      <c r="J111" s="159"/>
      <c r="K111" s="159"/>
      <c r="L111" s="159"/>
      <c r="M111" s="159"/>
      <c r="N111" s="158"/>
      <c r="O111" s="158"/>
      <c r="P111" s="158"/>
      <c r="Q111" s="158"/>
      <c r="R111" s="159"/>
      <c r="S111" s="159"/>
      <c r="T111" s="159"/>
      <c r="U111" s="159"/>
      <c r="V111" s="159"/>
      <c r="W111" s="159"/>
      <c r="X111" s="159"/>
      <c r="Y111" s="149"/>
      <c r="Z111" s="149"/>
      <c r="AA111" s="149"/>
      <c r="AB111" s="149"/>
      <c r="AC111" s="149"/>
      <c r="AD111" s="149"/>
      <c r="AE111" s="149"/>
      <c r="AF111" s="149"/>
      <c r="AG111" s="149" t="s">
        <v>237</v>
      </c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90" t="str">
        <f>C111</f>
        <v>přísun, montáže, demontáže a odsunu zkoušecího čerpadla, napuštění tlakovou vodou a dodání vody pro tlakovou zkoušku,</v>
      </c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">
      <c r="A112" s="167">
        <v>45</v>
      </c>
      <c r="B112" s="168" t="s">
        <v>873</v>
      </c>
      <c r="C112" s="184" t="s">
        <v>874</v>
      </c>
      <c r="D112" s="169" t="s">
        <v>497</v>
      </c>
      <c r="E112" s="170">
        <v>1</v>
      </c>
      <c r="F112" s="171"/>
      <c r="G112" s="172">
        <f>ROUND(E112*F112,2)</f>
        <v>0</v>
      </c>
      <c r="H112" s="171"/>
      <c r="I112" s="172">
        <f>ROUND(E112*H112,2)</f>
        <v>0</v>
      </c>
      <c r="J112" s="171"/>
      <c r="K112" s="172">
        <f>ROUND(E112*J112,2)</f>
        <v>0</v>
      </c>
      <c r="L112" s="172">
        <v>21</v>
      </c>
      <c r="M112" s="172">
        <f>G112*(1+L112/100)</f>
        <v>0</v>
      </c>
      <c r="N112" s="170">
        <v>3.5029999999999999E-2</v>
      </c>
      <c r="O112" s="170">
        <f>ROUND(E112*N112,2)</f>
        <v>0.04</v>
      </c>
      <c r="P112" s="170">
        <v>0</v>
      </c>
      <c r="Q112" s="170">
        <f>ROUND(E112*P112,2)</f>
        <v>0</v>
      </c>
      <c r="R112" s="172" t="s">
        <v>408</v>
      </c>
      <c r="S112" s="172" t="s">
        <v>164</v>
      </c>
      <c r="T112" s="173" t="s">
        <v>164</v>
      </c>
      <c r="U112" s="159">
        <v>10.130000000000001</v>
      </c>
      <c r="V112" s="159">
        <f>ROUND(E112*U112,2)</f>
        <v>10.130000000000001</v>
      </c>
      <c r="W112" s="159"/>
      <c r="X112" s="159" t="s">
        <v>234</v>
      </c>
      <c r="Y112" s="149"/>
      <c r="Z112" s="149"/>
      <c r="AA112" s="149"/>
      <c r="AB112" s="149"/>
      <c r="AC112" s="149"/>
      <c r="AD112" s="149"/>
      <c r="AE112" s="149"/>
      <c r="AF112" s="149"/>
      <c r="AG112" s="149" t="s">
        <v>235</v>
      </c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ht="33.75" outlineLevel="1" x14ac:dyDescent="0.2">
      <c r="A113" s="156"/>
      <c r="B113" s="157"/>
      <c r="C113" s="254" t="s">
        <v>875</v>
      </c>
      <c r="D113" s="255"/>
      <c r="E113" s="255"/>
      <c r="F113" s="255"/>
      <c r="G113" s="255"/>
      <c r="H113" s="159"/>
      <c r="I113" s="159"/>
      <c r="J113" s="159"/>
      <c r="K113" s="159"/>
      <c r="L113" s="159"/>
      <c r="M113" s="159"/>
      <c r="N113" s="158"/>
      <c r="O113" s="158"/>
      <c r="P113" s="158"/>
      <c r="Q113" s="158"/>
      <c r="R113" s="159"/>
      <c r="S113" s="159"/>
      <c r="T113" s="159"/>
      <c r="U113" s="159"/>
      <c r="V113" s="159"/>
      <c r="W113" s="159"/>
      <c r="X113" s="159"/>
      <c r="Y113" s="149"/>
      <c r="Z113" s="149"/>
      <c r="AA113" s="149"/>
      <c r="AB113" s="149"/>
      <c r="AC113" s="149"/>
      <c r="AD113" s="149"/>
      <c r="AE113" s="149"/>
      <c r="AF113" s="149"/>
      <c r="AG113" s="149" t="s">
        <v>237</v>
      </c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90" t="str">
        <f>C113</f>
        <v>montáž a demontáž výrobků nebo dílců pro zabezpečení dvou konců zkoušeného úseku potrubí pro jakýkoliv způsob zabezpečení,  montáž a demontáž koncových tvarovek, montáž zaslepovací příruby, zaslepení odboček pro hydranty, vzdušníky a jiné armatury a odbočky pro odbočující řady,</v>
      </c>
      <c r="BB113" s="149"/>
      <c r="BC113" s="149"/>
      <c r="BD113" s="149"/>
      <c r="BE113" s="149"/>
      <c r="BF113" s="149"/>
      <c r="BG113" s="149"/>
      <c r="BH113" s="149"/>
    </row>
    <row r="114" spans="1:60" outlineLevel="1" x14ac:dyDescent="0.2">
      <c r="A114" s="167">
        <v>46</v>
      </c>
      <c r="B114" s="168" t="s">
        <v>876</v>
      </c>
      <c r="C114" s="184" t="s">
        <v>877</v>
      </c>
      <c r="D114" s="169" t="s">
        <v>324</v>
      </c>
      <c r="E114" s="170">
        <v>9</v>
      </c>
      <c r="F114" s="171"/>
      <c r="G114" s="172">
        <f>ROUND(E114*F114,2)</f>
        <v>0</v>
      </c>
      <c r="H114" s="171"/>
      <c r="I114" s="172">
        <f>ROUND(E114*H114,2)</f>
        <v>0</v>
      </c>
      <c r="J114" s="171"/>
      <c r="K114" s="172">
        <f>ROUND(E114*J114,2)</f>
        <v>0</v>
      </c>
      <c r="L114" s="172">
        <v>21</v>
      </c>
      <c r="M114" s="172">
        <f>G114*(1+L114/100)</f>
        <v>0</v>
      </c>
      <c r="N114" s="170">
        <v>6.3829999999999998E-2</v>
      </c>
      <c r="O114" s="170">
        <f>ROUND(E114*N114,2)</f>
        <v>0.56999999999999995</v>
      </c>
      <c r="P114" s="170">
        <v>0</v>
      </c>
      <c r="Q114" s="170">
        <f>ROUND(E114*P114,2)</f>
        <v>0</v>
      </c>
      <c r="R114" s="172" t="s">
        <v>408</v>
      </c>
      <c r="S114" s="172" t="s">
        <v>164</v>
      </c>
      <c r="T114" s="173" t="s">
        <v>164</v>
      </c>
      <c r="U114" s="159">
        <v>0.77</v>
      </c>
      <c r="V114" s="159">
        <f>ROUND(E114*U114,2)</f>
        <v>6.93</v>
      </c>
      <c r="W114" s="159"/>
      <c r="X114" s="159" t="s">
        <v>234</v>
      </c>
      <c r="Y114" s="149"/>
      <c r="Z114" s="149"/>
      <c r="AA114" s="149"/>
      <c r="AB114" s="149"/>
      <c r="AC114" s="149"/>
      <c r="AD114" s="149"/>
      <c r="AE114" s="149"/>
      <c r="AF114" s="149"/>
      <c r="AG114" s="149" t="s">
        <v>235</v>
      </c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56"/>
      <c r="B115" s="157"/>
      <c r="C115" s="254" t="s">
        <v>878</v>
      </c>
      <c r="D115" s="255"/>
      <c r="E115" s="255"/>
      <c r="F115" s="255"/>
      <c r="G115" s="255"/>
      <c r="H115" s="159"/>
      <c r="I115" s="159"/>
      <c r="J115" s="159"/>
      <c r="K115" s="159"/>
      <c r="L115" s="159"/>
      <c r="M115" s="159"/>
      <c r="N115" s="158"/>
      <c r="O115" s="158"/>
      <c r="P115" s="158"/>
      <c r="Q115" s="158"/>
      <c r="R115" s="159"/>
      <c r="S115" s="159"/>
      <c r="T115" s="159"/>
      <c r="U115" s="159"/>
      <c r="V115" s="159"/>
      <c r="W115" s="159"/>
      <c r="X115" s="159"/>
      <c r="Y115" s="149"/>
      <c r="Z115" s="149"/>
      <c r="AA115" s="149"/>
      <c r="AB115" s="149"/>
      <c r="AC115" s="149"/>
      <c r="AD115" s="149"/>
      <c r="AE115" s="149"/>
      <c r="AF115" s="149"/>
      <c r="AG115" s="149" t="s">
        <v>237</v>
      </c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1" x14ac:dyDescent="0.2">
      <c r="A116" s="174">
        <v>47</v>
      </c>
      <c r="B116" s="175" t="s">
        <v>887</v>
      </c>
      <c r="C116" s="183" t="s">
        <v>888</v>
      </c>
      <c r="D116" s="176" t="s">
        <v>247</v>
      </c>
      <c r="E116" s="177">
        <v>135</v>
      </c>
      <c r="F116" s="178"/>
      <c r="G116" s="179">
        <f>ROUND(E116*F116,2)</f>
        <v>0</v>
      </c>
      <c r="H116" s="178"/>
      <c r="I116" s="179">
        <f>ROUND(E116*H116,2)</f>
        <v>0</v>
      </c>
      <c r="J116" s="178"/>
      <c r="K116" s="179">
        <f>ROUND(E116*J116,2)</f>
        <v>0</v>
      </c>
      <c r="L116" s="179">
        <v>21</v>
      </c>
      <c r="M116" s="179">
        <f>G116*(1+L116/100)</f>
        <v>0</v>
      </c>
      <c r="N116" s="177">
        <v>0</v>
      </c>
      <c r="O116" s="177">
        <f>ROUND(E116*N116,2)</f>
        <v>0</v>
      </c>
      <c r="P116" s="177">
        <v>0</v>
      </c>
      <c r="Q116" s="177">
        <f>ROUND(E116*P116,2)</f>
        <v>0</v>
      </c>
      <c r="R116" s="179" t="s">
        <v>408</v>
      </c>
      <c r="S116" s="179" t="s">
        <v>164</v>
      </c>
      <c r="T116" s="180" t="s">
        <v>164</v>
      </c>
      <c r="U116" s="159">
        <v>0.03</v>
      </c>
      <c r="V116" s="159">
        <f>ROUND(E116*U116,2)</f>
        <v>4.05</v>
      </c>
      <c r="W116" s="159"/>
      <c r="X116" s="159" t="s">
        <v>234</v>
      </c>
      <c r="Y116" s="149"/>
      <c r="Z116" s="149"/>
      <c r="AA116" s="149"/>
      <c r="AB116" s="149"/>
      <c r="AC116" s="149"/>
      <c r="AD116" s="149"/>
      <c r="AE116" s="149"/>
      <c r="AF116" s="149"/>
      <c r="AG116" s="149" t="s">
        <v>235</v>
      </c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">
      <c r="A117" s="174">
        <v>48</v>
      </c>
      <c r="B117" s="175" t="s">
        <v>889</v>
      </c>
      <c r="C117" s="183" t="s">
        <v>890</v>
      </c>
      <c r="D117" s="176" t="s">
        <v>247</v>
      </c>
      <c r="E117" s="177">
        <v>135</v>
      </c>
      <c r="F117" s="178"/>
      <c r="G117" s="179">
        <f>ROUND(E117*F117,2)</f>
        <v>0</v>
      </c>
      <c r="H117" s="178"/>
      <c r="I117" s="179">
        <f>ROUND(E117*H117,2)</f>
        <v>0</v>
      </c>
      <c r="J117" s="178"/>
      <c r="K117" s="179">
        <f>ROUND(E117*J117,2)</f>
        <v>0</v>
      </c>
      <c r="L117" s="179">
        <v>21</v>
      </c>
      <c r="M117" s="179">
        <f>G117*(1+L117/100)</f>
        <v>0</v>
      </c>
      <c r="N117" s="177">
        <v>8.0000000000000007E-5</v>
      </c>
      <c r="O117" s="177">
        <f>ROUND(E117*N117,2)</f>
        <v>0.01</v>
      </c>
      <c r="P117" s="177">
        <v>0</v>
      </c>
      <c r="Q117" s="177">
        <f>ROUND(E117*P117,2)</f>
        <v>0</v>
      </c>
      <c r="R117" s="179" t="s">
        <v>408</v>
      </c>
      <c r="S117" s="179" t="s">
        <v>164</v>
      </c>
      <c r="T117" s="180" t="s">
        <v>164</v>
      </c>
      <c r="U117" s="159">
        <v>3.4000000000000002E-2</v>
      </c>
      <c r="V117" s="159">
        <f>ROUND(E117*U117,2)</f>
        <v>4.59</v>
      </c>
      <c r="W117" s="159"/>
      <c r="X117" s="159" t="s">
        <v>234</v>
      </c>
      <c r="Y117" s="149"/>
      <c r="Z117" s="149"/>
      <c r="AA117" s="149"/>
      <c r="AB117" s="149"/>
      <c r="AC117" s="149"/>
      <c r="AD117" s="149"/>
      <c r="AE117" s="149"/>
      <c r="AF117" s="149"/>
      <c r="AG117" s="149" t="s">
        <v>235</v>
      </c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outlineLevel="1" x14ac:dyDescent="0.2">
      <c r="A118" s="167">
        <v>49</v>
      </c>
      <c r="B118" s="168" t="s">
        <v>891</v>
      </c>
      <c r="C118" s="184" t="s">
        <v>892</v>
      </c>
      <c r="D118" s="169" t="s">
        <v>324</v>
      </c>
      <c r="E118" s="170">
        <v>5.0750000000000002</v>
      </c>
      <c r="F118" s="171"/>
      <c r="G118" s="172">
        <f>ROUND(E118*F118,2)</f>
        <v>0</v>
      </c>
      <c r="H118" s="171"/>
      <c r="I118" s="172">
        <f>ROUND(E118*H118,2)</f>
        <v>0</v>
      </c>
      <c r="J118" s="171"/>
      <c r="K118" s="172">
        <f>ROUND(E118*J118,2)</f>
        <v>0</v>
      </c>
      <c r="L118" s="172">
        <v>21</v>
      </c>
      <c r="M118" s="172">
        <f>G118*(1+L118/100)</f>
        <v>0</v>
      </c>
      <c r="N118" s="170">
        <v>0</v>
      </c>
      <c r="O118" s="170">
        <f>ROUND(E118*N118,2)</f>
        <v>0</v>
      </c>
      <c r="P118" s="170">
        <v>0</v>
      </c>
      <c r="Q118" s="170">
        <f>ROUND(E118*P118,2)</f>
        <v>0</v>
      </c>
      <c r="R118" s="172" t="s">
        <v>401</v>
      </c>
      <c r="S118" s="172" t="s">
        <v>164</v>
      </c>
      <c r="T118" s="173" t="s">
        <v>164</v>
      </c>
      <c r="U118" s="159">
        <v>0</v>
      </c>
      <c r="V118" s="159">
        <f>ROUND(E118*U118,2)</f>
        <v>0</v>
      </c>
      <c r="W118" s="159"/>
      <c r="X118" s="159" t="s">
        <v>403</v>
      </c>
      <c r="Y118" s="149"/>
      <c r="Z118" s="149"/>
      <c r="AA118" s="149"/>
      <c r="AB118" s="149"/>
      <c r="AC118" s="149"/>
      <c r="AD118" s="149"/>
      <c r="AE118" s="149"/>
      <c r="AF118" s="149"/>
      <c r="AG118" s="149" t="s">
        <v>404</v>
      </c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outlineLevel="1" x14ac:dyDescent="0.2">
      <c r="A119" s="156"/>
      <c r="B119" s="157"/>
      <c r="C119" s="191" t="s">
        <v>896</v>
      </c>
      <c r="D119" s="188"/>
      <c r="E119" s="189">
        <v>5.0750000000000002</v>
      </c>
      <c r="F119" s="159"/>
      <c r="G119" s="159"/>
      <c r="H119" s="159"/>
      <c r="I119" s="159"/>
      <c r="J119" s="159"/>
      <c r="K119" s="159"/>
      <c r="L119" s="159"/>
      <c r="M119" s="159"/>
      <c r="N119" s="158"/>
      <c r="O119" s="158"/>
      <c r="P119" s="158"/>
      <c r="Q119" s="158"/>
      <c r="R119" s="159"/>
      <c r="S119" s="159"/>
      <c r="T119" s="159"/>
      <c r="U119" s="159"/>
      <c r="V119" s="159"/>
      <c r="W119" s="159"/>
      <c r="X119" s="159"/>
      <c r="Y119" s="149"/>
      <c r="Z119" s="149"/>
      <c r="AA119" s="149"/>
      <c r="AB119" s="149"/>
      <c r="AC119" s="149"/>
      <c r="AD119" s="149"/>
      <c r="AE119" s="149"/>
      <c r="AF119" s="149"/>
      <c r="AG119" s="149" t="s">
        <v>261</v>
      </c>
      <c r="AH119" s="149">
        <v>0</v>
      </c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outlineLevel="1" x14ac:dyDescent="0.2">
      <c r="A120" s="167">
        <v>50</v>
      </c>
      <c r="B120" s="168" t="s">
        <v>897</v>
      </c>
      <c r="C120" s="184" t="s">
        <v>898</v>
      </c>
      <c r="D120" s="169" t="s">
        <v>324</v>
      </c>
      <c r="E120" s="170">
        <v>32.479999999999997</v>
      </c>
      <c r="F120" s="171"/>
      <c r="G120" s="172">
        <f>ROUND(E120*F120,2)</f>
        <v>0</v>
      </c>
      <c r="H120" s="171"/>
      <c r="I120" s="172">
        <f>ROUND(E120*H120,2)</f>
        <v>0</v>
      </c>
      <c r="J120" s="171"/>
      <c r="K120" s="172">
        <f>ROUND(E120*J120,2)</f>
        <v>0</v>
      </c>
      <c r="L120" s="172">
        <v>21</v>
      </c>
      <c r="M120" s="172">
        <f>G120*(1+L120/100)</f>
        <v>0</v>
      </c>
      <c r="N120" s="170">
        <v>0</v>
      </c>
      <c r="O120" s="170">
        <f>ROUND(E120*N120,2)</f>
        <v>0</v>
      </c>
      <c r="P120" s="170">
        <v>0</v>
      </c>
      <c r="Q120" s="170">
        <f>ROUND(E120*P120,2)</f>
        <v>0</v>
      </c>
      <c r="R120" s="172" t="s">
        <v>401</v>
      </c>
      <c r="S120" s="172" t="s">
        <v>164</v>
      </c>
      <c r="T120" s="173" t="s">
        <v>164</v>
      </c>
      <c r="U120" s="159">
        <v>0</v>
      </c>
      <c r="V120" s="159">
        <f>ROUND(E120*U120,2)</f>
        <v>0</v>
      </c>
      <c r="W120" s="159"/>
      <c r="X120" s="159" t="s">
        <v>403</v>
      </c>
      <c r="Y120" s="149"/>
      <c r="Z120" s="149"/>
      <c r="AA120" s="149"/>
      <c r="AB120" s="149"/>
      <c r="AC120" s="149"/>
      <c r="AD120" s="149"/>
      <c r="AE120" s="149"/>
      <c r="AF120" s="149"/>
      <c r="AG120" s="149" t="s">
        <v>404</v>
      </c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">
      <c r="A121" s="156"/>
      <c r="B121" s="157"/>
      <c r="C121" s="191" t="s">
        <v>1102</v>
      </c>
      <c r="D121" s="188"/>
      <c r="E121" s="189">
        <v>32.479999999999997</v>
      </c>
      <c r="F121" s="159"/>
      <c r="G121" s="159"/>
      <c r="H121" s="159"/>
      <c r="I121" s="159"/>
      <c r="J121" s="159"/>
      <c r="K121" s="159"/>
      <c r="L121" s="159"/>
      <c r="M121" s="159"/>
      <c r="N121" s="158"/>
      <c r="O121" s="158"/>
      <c r="P121" s="158"/>
      <c r="Q121" s="158"/>
      <c r="R121" s="159"/>
      <c r="S121" s="159"/>
      <c r="T121" s="159"/>
      <c r="U121" s="159"/>
      <c r="V121" s="159"/>
      <c r="W121" s="159"/>
      <c r="X121" s="159"/>
      <c r="Y121" s="149"/>
      <c r="Z121" s="149"/>
      <c r="AA121" s="149"/>
      <c r="AB121" s="149"/>
      <c r="AC121" s="149"/>
      <c r="AD121" s="149"/>
      <c r="AE121" s="149"/>
      <c r="AF121" s="149"/>
      <c r="AG121" s="149" t="s">
        <v>261</v>
      </c>
      <c r="AH121" s="149">
        <v>0</v>
      </c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ht="22.5" outlineLevel="1" x14ac:dyDescent="0.2">
      <c r="A122" s="167">
        <v>51</v>
      </c>
      <c r="B122" s="168" t="s">
        <v>899</v>
      </c>
      <c r="C122" s="184" t="s">
        <v>900</v>
      </c>
      <c r="D122" s="169" t="s">
        <v>247</v>
      </c>
      <c r="E122" s="170">
        <v>131.94999999999999</v>
      </c>
      <c r="F122" s="171"/>
      <c r="G122" s="172">
        <f>ROUND(E122*F122,2)</f>
        <v>0</v>
      </c>
      <c r="H122" s="171"/>
      <c r="I122" s="172">
        <f>ROUND(E122*H122,2)</f>
        <v>0</v>
      </c>
      <c r="J122" s="171"/>
      <c r="K122" s="172">
        <f>ROUND(E122*J122,2)</f>
        <v>0</v>
      </c>
      <c r="L122" s="172">
        <v>21</v>
      </c>
      <c r="M122" s="172">
        <f>G122*(1+L122/100)</f>
        <v>0</v>
      </c>
      <c r="N122" s="170">
        <v>2.1700000000000001E-3</v>
      </c>
      <c r="O122" s="170">
        <f>ROUND(E122*N122,2)</f>
        <v>0.28999999999999998</v>
      </c>
      <c r="P122" s="170">
        <v>0</v>
      </c>
      <c r="Q122" s="170">
        <f>ROUND(E122*P122,2)</f>
        <v>0</v>
      </c>
      <c r="R122" s="172" t="s">
        <v>401</v>
      </c>
      <c r="S122" s="172" t="s">
        <v>164</v>
      </c>
      <c r="T122" s="173" t="s">
        <v>164</v>
      </c>
      <c r="U122" s="159">
        <v>0</v>
      </c>
      <c r="V122" s="159">
        <f>ROUND(E122*U122,2)</f>
        <v>0</v>
      </c>
      <c r="W122" s="159"/>
      <c r="X122" s="159" t="s">
        <v>403</v>
      </c>
      <c r="Y122" s="149"/>
      <c r="Z122" s="149"/>
      <c r="AA122" s="149"/>
      <c r="AB122" s="149"/>
      <c r="AC122" s="149"/>
      <c r="AD122" s="149"/>
      <c r="AE122" s="149"/>
      <c r="AF122" s="149"/>
      <c r="AG122" s="149" t="s">
        <v>404</v>
      </c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">
      <c r="A123" s="156"/>
      <c r="B123" s="157"/>
      <c r="C123" s="191" t="s">
        <v>1103</v>
      </c>
      <c r="D123" s="188"/>
      <c r="E123" s="189">
        <v>131.94999999999999</v>
      </c>
      <c r="F123" s="159"/>
      <c r="G123" s="159"/>
      <c r="H123" s="159"/>
      <c r="I123" s="159"/>
      <c r="J123" s="159"/>
      <c r="K123" s="159"/>
      <c r="L123" s="159"/>
      <c r="M123" s="159"/>
      <c r="N123" s="158"/>
      <c r="O123" s="158"/>
      <c r="P123" s="158"/>
      <c r="Q123" s="158"/>
      <c r="R123" s="159"/>
      <c r="S123" s="159"/>
      <c r="T123" s="159"/>
      <c r="U123" s="159"/>
      <c r="V123" s="159"/>
      <c r="W123" s="159"/>
      <c r="X123" s="159"/>
      <c r="Y123" s="149"/>
      <c r="Z123" s="149"/>
      <c r="AA123" s="149"/>
      <c r="AB123" s="149"/>
      <c r="AC123" s="149"/>
      <c r="AD123" s="149"/>
      <c r="AE123" s="149"/>
      <c r="AF123" s="149"/>
      <c r="AG123" s="149" t="s">
        <v>261</v>
      </c>
      <c r="AH123" s="149">
        <v>0</v>
      </c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1" x14ac:dyDescent="0.2">
      <c r="A124" s="167">
        <v>52</v>
      </c>
      <c r="B124" s="168" t="s">
        <v>901</v>
      </c>
      <c r="C124" s="184" t="s">
        <v>902</v>
      </c>
      <c r="D124" s="169" t="s">
        <v>324</v>
      </c>
      <c r="E124" s="170">
        <v>2.0299999999999998</v>
      </c>
      <c r="F124" s="171"/>
      <c r="G124" s="172">
        <f>ROUND(E124*F124,2)</f>
        <v>0</v>
      </c>
      <c r="H124" s="171"/>
      <c r="I124" s="172">
        <f>ROUND(E124*H124,2)</f>
        <v>0</v>
      </c>
      <c r="J124" s="171"/>
      <c r="K124" s="172">
        <f>ROUND(E124*J124,2)</f>
        <v>0</v>
      </c>
      <c r="L124" s="172">
        <v>21</v>
      </c>
      <c r="M124" s="172">
        <f>G124*(1+L124/100)</f>
        <v>0</v>
      </c>
      <c r="N124" s="170">
        <v>3.5E-4</v>
      </c>
      <c r="O124" s="170">
        <f>ROUND(E124*N124,2)</f>
        <v>0</v>
      </c>
      <c r="P124" s="170">
        <v>0</v>
      </c>
      <c r="Q124" s="170">
        <f>ROUND(E124*P124,2)</f>
        <v>0</v>
      </c>
      <c r="R124" s="172" t="s">
        <v>401</v>
      </c>
      <c r="S124" s="172" t="s">
        <v>164</v>
      </c>
      <c r="T124" s="173" t="s">
        <v>164</v>
      </c>
      <c r="U124" s="159">
        <v>0</v>
      </c>
      <c r="V124" s="159">
        <f>ROUND(E124*U124,2)</f>
        <v>0</v>
      </c>
      <c r="W124" s="159"/>
      <c r="X124" s="159" t="s">
        <v>403</v>
      </c>
      <c r="Y124" s="149"/>
      <c r="Z124" s="149"/>
      <c r="AA124" s="149"/>
      <c r="AB124" s="149"/>
      <c r="AC124" s="149"/>
      <c r="AD124" s="149"/>
      <c r="AE124" s="149"/>
      <c r="AF124" s="149"/>
      <c r="AG124" s="149" t="s">
        <v>404</v>
      </c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outlineLevel="1" x14ac:dyDescent="0.2">
      <c r="A125" s="156"/>
      <c r="B125" s="157"/>
      <c r="C125" s="191" t="s">
        <v>1104</v>
      </c>
      <c r="D125" s="188"/>
      <c r="E125" s="189">
        <v>2.0299999999999998</v>
      </c>
      <c r="F125" s="159"/>
      <c r="G125" s="159"/>
      <c r="H125" s="159"/>
      <c r="I125" s="159"/>
      <c r="J125" s="159"/>
      <c r="K125" s="159"/>
      <c r="L125" s="159"/>
      <c r="M125" s="159"/>
      <c r="N125" s="158"/>
      <c r="O125" s="158"/>
      <c r="P125" s="158"/>
      <c r="Q125" s="158"/>
      <c r="R125" s="159"/>
      <c r="S125" s="159"/>
      <c r="T125" s="159"/>
      <c r="U125" s="159"/>
      <c r="V125" s="159"/>
      <c r="W125" s="159"/>
      <c r="X125" s="159"/>
      <c r="Y125" s="149"/>
      <c r="Z125" s="149"/>
      <c r="AA125" s="149"/>
      <c r="AB125" s="149"/>
      <c r="AC125" s="149"/>
      <c r="AD125" s="149"/>
      <c r="AE125" s="149"/>
      <c r="AF125" s="149"/>
      <c r="AG125" s="149" t="s">
        <v>261</v>
      </c>
      <c r="AH125" s="149">
        <v>0</v>
      </c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ht="22.5" outlineLevel="1" x14ac:dyDescent="0.2">
      <c r="A126" s="167">
        <v>53</v>
      </c>
      <c r="B126" s="168" t="s">
        <v>903</v>
      </c>
      <c r="C126" s="184" t="s">
        <v>904</v>
      </c>
      <c r="D126" s="169" t="s">
        <v>324</v>
      </c>
      <c r="E126" s="170">
        <v>2.0299999999999998</v>
      </c>
      <c r="F126" s="171"/>
      <c r="G126" s="172">
        <f>ROUND(E126*F126,2)</f>
        <v>0</v>
      </c>
      <c r="H126" s="171"/>
      <c r="I126" s="172">
        <f>ROUND(E126*H126,2)</f>
        <v>0</v>
      </c>
      <c r="J126" s="171"/>
      <c r="K126" s="172">
        <f>ROUND(E126*J126,2)</f>
        <v>0</v>
      </c>
      <c r="L126" s="172">
        <v>21</v>
      </c>
      <c r="M126" s="172">
        <f>G126*(1+L126/100)</f>
        <v>0</v>
      </c>
      <c r="N126" s="170">
        <v>3.6700000000000001E-3</v>
      </c>
      <c r="O126" s="170">
        <f>ROUND(E126*N126,2)</f>
        <v>0.01</v>
      </c>
      <c r="P126" s="170">
        <v>0</v>
      </c>
      <c r="Q126" s="170">
        <f>ROUND(E126*P126,2)</f>
        <v>0</v>
      </c>
      <c r="R126" s="172" t="s">
        <v>401</v>
      </c>
      <c r="S126" s="172" t="s">
        <v>164</v>
      </c>
      <c r="T126" s="173" t="s">
        <v>164</v>
      </c>
      <c r="U126" s="159">
        <v>0</v>
      </c>
      <c r="V126" s="159">
        <f>ROUND(E126*U126,2)</f>
        <v>0</v>
      </c>
      <c r="W126" s="159"/>
      <c r="X126" s="159" t="s">
        <v>403</v>
      </c>
      <c r="Y126" s="149"/>
      <c r="Z126" s="149"/>
      <c r="AA126" s="149"/>
      <c r="AB126" s="149"/>
      <c r="AC126" s="149"/>
      <c r="AD126" s="149"/>
      <c r="AE126" s="149"/>
      <c r="AF126" s="149"/>
      <c r="AG126" s="149" t="s">
        <v>404</v>
      </c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outlineLevel="1" x14ac:dyDescent="0.2">
      <c r="A127" s="156"/>
      <c r="B127" s="157"/>
      <c r="C127" s="191" t="s">
        <v>1104</v>
      </c>
      <c r="D127" s="188"/>
      <c r="E127" s="189">
        <v>2.0299999999999998</v>
      </c>
      <c r="F127" s="159"/>
      <c r="G127" s="159"/>
      <c r="H127" s="159"/>
      <c r="I127" s="159"/>
      <c r="J127" s="159"/>
      <c r="K127" s="159"/>
      <c r="L127" s="159"/>
      <c r="M127" s="159"/>
      <c r="N127" s="158"/>
      <c r="O127" s="158"/>
      <c r="P127" s="158"/>
      <c r="Q127" s="158"/>
      <c r="R127" s="159"/>
      <c r="S127" s="159"/>
      <c r="T127" s="159"/>
      <c r="U127" s="159"/>
      <c r="V127" s="159"/>
      <c r="W127" s="159"/>
      <c r="X127" s="159"/>
      <c r="Y127" s="149"/>
      <c r="Z127" s="149"/>
      <c r="AA127" s="149"/>
      <c r="AB127" s="149"/>
      <c r="AC127" s="149"/>
      <c r="AD127" s="149"/>
      <c r="AE127" s="149"/>
      <c r="AF127" s="149"/>
      <c r="AG127" s="149" t="s">
        <v>261</v>
      </c>
      <c r="AH127" s="149">
        <v>0</v>
      </c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ht="22.5" outlineLevel="1" x14ac:dyDescent="0.2">
      <c r="A128" s="174">
        <v>54</v>
      </c>
      <c r="B128" s="175" t="s">
        <v>909</v>
      </c>
      <c r="C128" s="183" t="s">
        <v>910</v>
      </c>
      <c r="D128" s="176" t="s">
        <v>324</v>
      </c>
      <c r="E128" s="177">
        <v>9</v>
      </c>
      <c r="F128" s="178"/>
      <c r="G128" s="179">
        <f>ROUND(E128*F128,2)</f>
        <v>0</v>
      </c>
      <c r="H128" s="178"/>
      <c r="I128" s="179">
        <f>ROUND(E128*H128,2)</f>
        <v>0</v>
      </c>
      <c r="J128" s="178"/>
      <c r="K128" s="179">
        <f>ROUND(E128*J128,2)</f>
        <v>0</v>
      </c>
      <c r="L128" s="179">
        <v>21</v>
      </c>
      <c r="M128" s="179">
        <f>G128*(1+L128/100)</f>
        <v>0</v>
      </c>
      <c r="N128" s="177">
        <v>6.6000000000000003E-2</v>
      </c>
      <c r="O128" s="177">
        <f>ROUND(E128*N128,2)</f>
        <v>0.59</v>
      </c>
      <c r="P128" s="177">
        <v>0</v>
      </c>
      <c r="Q128" s="177">
        <f>ROUND(E128*P128,2)</f>
        <v>0</v>
      </c>
      <c r="R128" s="179" t="s">
        <v>401</v>
      </c>
      <c r="S128" s="179" t="s">
        <v>164</v>
      </c>
      <c r="T128" s="180" t="s">
        <v>164</v>
      </c>
      <c r="U128" s="159">
        <v>0</v>
      </c>
      <c r="V128" s="159">
        <f>ROUND(E128*U128,2)</f>
        <v>0</v>
      </c>
      <c r="W128" s="159"/>
      <c r="X128" s="159" t="s">
        <v>403</v>
      </c>
      <c r="Y128" s="149"/>
      <c r="Z128" s="149"/>
      <c r="AA128" s="149"/>
      <c r="AB128" s="149"/>
      <c r="AC128" s="149"/>
      <c r="AD128" s="149"/>
      <c r="AE128" s="149"/>
      <c r="AF128" s="149"/>
      <c r="AG128" s="149" t="s">
        <v>404</v>
      </c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ht="45" outlineLevel="1" x14ac:dyDescent="0.2">
      <c r="A129" s="174">
        <v>55</v>
      </c>
      <c r="B129" s="175" t="s">
        <v>915</v>
      </c>
      <c r="C129" s="183" t="s">
        <v>916</v>
      </c>
      <c r="D129" s="176" t="s">
        <v>324</v>
      </c>
      <c r="E129" s="177">
        <v>9</v>
      </c>
      <c r="F129" s="178"/>
      <c r="G129" s="179">
        <f>ROUND(E129*F129,2)</f>
        <v>0</v>
      </c>
      <c r="H129" s="178"/>
      <c r="I129" s="179">
        <f>ROUND(E129*H129,2)</f>
        <v>0</v>
      </c>
      <c r="J129" s="178"/>
      <c r="K129" s="179">
        <f>ROUND(E129*J129,2)</f>
        <v>0</v>
      </c>
      <c r="L129" s="179">
        <v>21</v>
      </c>
      <c r="M129" s="179">
        <f>G129*(1+L129/100)</f>
        <v>0</v>
      </c>
      <c r="N129" s="177">
        <v>8.0000000000000002E-3</v>
      </c>
      <c r="O129" s="177">
        <f>ROUND(E129*N129,2)</f>
        <v>7.0000000000000007E-2</v>
      </c>
      <c r="P129" s="177">
        <v>0</v>
      </c>
      <c r="Q129" s="177">
        <f>ROUND(E129*P129,2)</f>
        <v>0</v>
      </c>
      <c r="R129" s="179" t="s">
        <v>401</v>
      </c>
      <c r="S129" s="179" t="s">
        <v>164</v>
      </c>
      <c r="T129" s="180" t="s">
        <v>164</v>
      </c>
      <c r="U129" s="159">
        <v>0</v>
      </c>
      <c r="V129" s="159">
        <f>ROUND(E129*U129,2)</f>
        <v>0</v>
      </c>
      <c r="W129" s="159"/>
      <c r="X129" s="159" t="s">
        <v>403</v>
      </c>
      <c r="Y129" s="149"/>
      <c r="Z129" s="149"/>
      <c r="AA129" s="149"/>
      <c r="AB129" s="149"/>
      <c r="AC129" s="149"/>
      <c r="AD129" s="149"/>
      <c r="AE129" s="149"/>
      <c r="AF129" s="149"/>
      <c r="AG129" s="149" t="s">
        <v>404</v>
      </c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ht="22.5" outlineLevel="1" x14ac:dyDescent="0.2">
      <c r="A130" s="174">
        <v>56</v>
      </c>
      <c r="B130" s="175" t="s">
        <v>921</v>
      </c>
      <c r="C130" s="183" t="s">
        <v>922</v>
      </c>
      <c r="D130" s="176" t="s">
        <v>324</v>
      </c>
      <c r="E130" s="177">
        <v>9</v>
      </c>
      <c r="F130" s="178"/>
      <c r="G130" s="179">
        <f>ROUND(E130*F130,2)</f>
        <v>0</v>
      </c>
      <c r="H130" s="178"/>
      <c r="I130" s="179">
        <f>ROUND(E130*H130,2)</f>
        <v>0</v>
      </c>
      <c r="J130" s="178"/>
      <c r="K130" s="179">
        <f>ROUND(E130*J130,2)</f>
        <v>0</v>
      </c>
      <c r="L130" s="179">
        <v>21</v>
      </c>
      <c r="M130" s="179">
        <f>G130*(1+L130/100)</f>
        <v>0</v>
      </c>
      <c r="N130" s="177">
        <v>3.3E-3</v>
      </c>
      <c r="O130" s="177">
        <f>ROUND(E130*N130,2)</f>
        <v>0.03</v>
      </c>
      <c r="P130" s="177">
        <v>0</v>
      </c>
      <c r="Q130" s="177">
        <f>ROUND(E130*P130,2)</f>
        <v>0</v>
      </c>
      <c r="R130" s="179" t="s">
        <v>401</v>
      </c>
      <c r="S130" s="179" t="s">
        <v>164</v>
      </c>
      <c r="T130" s="180" t="s">
        <v>164</v>
      </c>
      <c r="U130" s="159">
        <v>0</v>
      </c>
      <c r="V130" s="159">
        <f>ROUND(E130*U130,2)</f>
        <v>0</v>
      </c>
      <c r="W130" s="159"/>
      <c r="X130" s="159" t="s">
        <v>403</v>
      </c>
      <c r="Y130" s="149"/>
      <c r="Z130" s="149"/>
      <c r="AA130" s="149"/>
      <c r="AB130" s="149"/>
      <c r="AC130" s="149"/>
      <c r="AD130" s="149"/>
      <c r="AE130" s="149"/>
      <c r="AF130" s="149"/>
      <c r="AG130" s="149" t="s">
        <v>404</v>
      </c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x14ac:dyDescent="0.2">
      <c r="A131" s="161" t="s">
        <v>159</v>
      </c>
      <c r="B131" s="162" t="s">
        <v>113</v>
      </c>
      <c r="C131" s="182" t="s">
        <v>114</v>
      </c>
      <c r="D131" s="163"/>
      <c r="E131" s="164"/>
      <c r="F131" s="165"/>
      <c r="G131" s="165">
        <f>SUMIF(AG132:AG136,"&lt;&gt;NOR",G132:G136)</f>
        <v>0</v>
      </c>
      <c r="H131" s="165"/>
      <c r="I131" s="165">
        <f>SUM(I132:I136)</f>
        <v>0</v>
      </c>
      <c r="J131" s="165"/>
      <c r="K131" s="165">
        <f>SUM(K132:K136)</f>
        <v>0</v>
      </c>
      <c r="L131" s="165"/>
      <c r="M131" s="165">
        <f>SUM(M132:M136)</f>
        <v>0</v>
      </c>
      <c r="N131" s="164"/>
      <c r="O131" s="164">
        <f>SUM(O132:O136)</f>
        <v>0</v>
      </c>
      <c r="P131" s="164"/>
      <c r="Q131" s="164">
        <f>SUM(Q132:Q136)</f>
        <v>0</v>
      </c>
      <c r="R131" s="165"/>
      <c r="S131" s="165"/>
      <c r="T131" s="166"/>
      <c r="U131" s="160"/>
      <c r="V131" s="160">
        <f>SUM(V132:V136)</f>
        <v>2.1</v>
      </c>
      <c r="W131" s="160"/>
      <c r="X131" s="160"/>
      <c r="AG131" t="s">
        <v>160</v>
      </c>
    </row>
    <row r="132" spans="1:60" outlineLevel="1" x14ac:dyDescent="0.2">
      <c r="A132" s="174">
        <v>57</v>
      </c>
      <c r="B132" s="175" t="s">
        <v>545</v>
      </c>
      <c r="C132" s="183" t="s">
        <v>748</v>
      </c>
      <c r="D132" s="176" t="s">
        <v>749</v>
      </c>
      <c r="E132" s="177">
        <v>9</v>
      </c>
      <c r="F132" s="178"/>
      <c r="G132" s="179">
        <f>ROUND(E132*F132,2)</f>
        <v>0</v>
      </c>
      <c r="H132" s="178"/>
      <c r="I132" s="179">
        <f>ROUND(E132*H132,2)</f>
        <v>0</v>
      </c>
      <c r="J132" s="178"/>
      <c r="K132" s="179">
        <f>ROUND(E132*J132,2)</f>
        <v>0</v>
      </c>
      <c r="L132" s="179">
        <v>21</v>
      </c>
      <c r="M132" s="179">
        <f>G132*(1+L132/100)</f>
        <v>0</v>
      </c>
      <c r="N132" s="177">
        <v>0</v>
      </c>
      <c r="O132" s="177">
        <f>ROUND(E132*N132,2)</f>
        <v>0</v>
      </c>
      <c r="P132" s="177">
        <v>0</v>
      </c>
      <c r="Q132" s="177">
        <f>ROUND(E132*P132,2)</f>
        <v>0</v>
      </c>
      <c r="R132" s="179"/>
      <c r="S132" s="179" t="s">
        <v>179</v>
      </c>
      <c r="T132" s="180" t="s">
        <v>165</v>
      </c>
      <c r="U132" s="159">
        <v>0.19</v>
      </c>
      <c r="V132" s="159">
        <f>ROUND(E132*U132,2)</f>
        <v>1.71</v>
      </c>
      <c r="W132" s="159"/>
      <c r="X132" s="159" t="s">
        <v>374</v>
      </c>
      <c r="Y132" s="149"/>
      <c r="Z132" s="149"/>
      <c r="AA132" s="149"/>
      <c r="AB132" s="149"/>
      <c r="AC132" s="149"/>
      <c r="AD132" s="149"/>
      <c r="AE132" s="149"/>
      <c r="AF132" s="149"/>
      <c r="AG132" s="149" t="s">
        <v>375</v>
      </c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1" x14ac:dyDescent="0.2">
      <c r="A133" s="174">
        <v>58</v>
      </c>
      <c r="B133" s="175" t="s">
        <v>547</v>
      </c>
      <c r="C133" s="183" t="s">
        <v>939</v>
      </c>
      <c r="D133" s="176" t="s">
        <v>381</v>
      </c>
      <c r="E133" s="177">
        <v>1</v>
      </c>
      <c r="F133" s="178"/>
      <c r="G133" s="179">
        <f>ROUND(E133*F133,2)</f>
        <v>0</v>
      </c>
      <c r="H133" s="178"/>
      <c r="I133" s="179">
        <f>ROUND(E133*H133,2)</f>
        <v>0</v>
      </c>
      <c r="J133" s="178"/>
      <c r="K133" s="179">
        <f>ROUND(E133*J133,2)</f>
        <v>0</v>
      </c>
      <c r="L133" s="179">
        <v>21</v>
      </c>
      <c r="M133" s="179">
        <f>G133*(1+L133/100)</f>
        <v>0</v>
      </c>
      <c r="N133" s="177">
        <v>0</v>
      </c>
      <c r="O133" s="177">
        <f>ROUND(E133*N133,2)</f>
        <v>0</v>
      </c>
      <c r="P133" s="177">
        <v>0</v>
      </c>
      <c r="Q133" s="177">
        <f>ROUND(E133*P133,2)</f>
        <v>0</v>
      </c>
      <c r="R133" s="179"/>
      <c r="S133" s="179" t="s">
        <v>179</v>
      </c>
      <c r="T133" s="180" t="s">
        <v>165</v>
      </c>
      <c r="U133" s="159">
        <v>0.19</v>
      </c>
      <c r="V133" s="159">
        <f>ROUND(E133*U133,2)</f>
        <v>0.19</v>
      </c>
      <c r="W133" s="159"/>
      <c r="X133" s="159" t="s">
        <v>374</v>
      </c>
      <c r="Y133" s="149"/>
      <c r="Z133" s="149"/>
      <c r="AA133" s="149"/>
      <c r="AB133" s="149"/>
      <c r="AC133" s="149"/>
      <c r="AD133" s="149"/>
      <c r="AE133" s="149"/>
      <c r="AF133" s="149"/>
      <c r="AG133" s="149" t="s">
        <v>375</v>
      </c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ht="22.5" outlineLevel="1" x14ac:dyDescent="0.2">
      <c r="A134" s="174">
        <v>59</v>
      </c>
      <c r="B134" s="175" t="s">
        <v>940</v>
      </c>
      <c r="C134" s="183" t="s">
        <v>941</v>
      </c>
      <c r="D134" s="176" t="s">
        <v>749</v>
      </c>
      <c r="E134" s="177">
        <v>9</v>
      </c>
      <c r="F134" s="178"/>
      <c r="G134" s="179">
        <f>ROUND(E134*F134,2)</f>
        <v>0</v>
      </c>
      <c r="H134" s="178"/>
      <c r="I134" s="179">
        <f>ROUND(E134*H134,2)</f>
        <v>0</v>
      </c>
      <c r="J134" s="178"/>
      <c r="K134" s="179">
        <f>ROUND(E134*J134,2)</f>
        <v>0</v>
      </c>
      <c r="L134" s="179">
        <v>21</v>
      </c>
      <c r="M134" s="179">
        <f>G134*(1+L134/100)</f>
        <v>0</v>
      </c>
      <c r="N134" s="177">
        <v>0</v>
      </c>
      <c r="O134" s="177">
        <f>ROUND(E134*N134,2)</f>
        <v>0</v>
      </c>
      <c r="P134" s="177">
        <v>0</v>
      </c>
      <c r="Q134" s="177">
        <f>ROUND(E134*P134,2)</f>
        <v>0</v>
      </c>
      <c r="R134" s="179"/>
      <c r="S134" s="179" t="s">
        <v>179</v>
      </c>
      <c r="T134" s="180" t="s">
        <v>165</v>
      </c>
      <c r="U134" s="159">
        <v>0</v>
      </c>
      <c r="V134" s="159">
        <f>ROUND(E134*U134,2)</f>
        <v>0</v>
      </c>
      <c r="W134" s="159"/>
      <c r="X134" s="159" t="s">
        <v>374</v>
      </c>
      <c r="Y134" s="149"/>
      <c r="Z134" s="149"/>
      <c r="AA134" s="149"/>
      <c r="AB134" s="149"/>
      <c r="AC134" s="149"/>
      <c r="AD134" s="149"/>
      <c r="AE134" s="149"/>
      <c r="AF134" s="149"/>
      <c r="AG134" s="149" t="s">
        <v>375</v>
      </c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outlineLevel="1" x14ac:dyDescent="0.2">
      <c r="A135" s="174">
        <v>60</v>
      </c>
      <c r="B135" s="175" t="s">
        <v>942</v>
      </c>
      <c r="C135" s="183" t="s">
        <v>943</v>
      </c>
      <c r="D135" s="176" t="s">
        <v>442</v>
      </c>
      <c r="E135" s="177">
        <v>6</v>
      </c>
      <c r="F135" s="178"/>
      <c r="G135" s="179">
        <f>ROUND(E135*F135,2)</f>
        <v>0</v>
      </c>
      <c r="H135" s="178"/>
      <c r="I135" s="179">
        <f>ROUND(E135*H135,2)</f>
        <v>0</v>
      </c>
      <c r="J135" s="178"/>
      <c r="K135" s="179">
        <f>ROUND(E135*J135,2)</f>
        <v>0</v>
      </c>
      <c r="L135" s="179">
        <v>21</v>
      </c>
      <c r="M135" s="179">
        <f>G135*(1+L135/100)</f>
        <v>0</v>
      </c>
      <c r="N135" s="177">
        <v>0</v>
      </c>
      <c r="O135" s="177">
        <f>ROUND(E135*N135,2)</f>
        <v>0</v>
      </c>
      <c r="P135" s="177">
        <v>0</v>
      </c>
      <c r="Q135" s="177">
        <f>ROUND(E135*P135,2)</f>
        <v>0</v>
      </c>
      <c r="R135" s="179"/>
      <c r="S135" s="179" t="s">
        <v>179</v>
      </c>
      <c r="T135" s="180" t="s">
        <v>165</v>
      </c>
      <c r="U135" s="159">
        <v>0</v>
      </c>
      <c r="V135" s="159">
        <f>ROUND(E135*U135,2)</f>
        <v>0</v>
      </c>
      <c r="W135" s="159"/>
      <c r="X135" s="159" t="s">
        <v>374</v>
      </c>
      <c r="Y135" s="149"/>
      <c r="Z135" s="149"/>
      <c r="AA135" s="149"/>
      <c r="AB135" s="149"/>
      <c r="AC135" s="149"/>
      <c r="AD135" s="149"/>
      <c r="AE135" s="149"/>
      <c r="AF135" s="149"/>
      <c r="AG135" s="149" t="s">
        <v>375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outlineLevel="1" x14ac:dyDescent="0.2">
      <c r="A136" s="174">
        <v>61</v>
      </c>
      <c r="B136" s="175" t="s">
        <v>944</v>
      </c>
      <c r="C136" s="183" t="s">
        <v>945</v>
      </c>
      <c r="D136" s="176" t="s">
        <v>749</v>
      </c>
      <c r="E136" s="177">
        <v>1</v>
      </c>
      <c r="F136" s="178"/>
      <c r="G136" s="179">
        <f>ROUND(E136*F136,2)</f>
        <v>0</v>
      </c>
      <c r="H136" s="178"/>
      <c r="I136" s="179">
        <f>ROUND(E136*H136,2)</f>
        <v>0</v>
      </c>
      <c r="J136" s="178"/>
      <c r="K136" s="179">
        <f>ROUND(E136*J136,2)</f>
        <v>0</v>
      </c>
      <c r="L136" s="179">
        <v>21</v>
      </c>
      <c r="M136" s="179">
        <f>G136*(1+L136/100)</f>
        <v>0</v>
      </c>
      <c r="N136" s="177">
        <v>0</v>
      </c>
      <c r="O136" s="177">
        <f>ROUND(E136*N136,2)</f>
        <v>0</v>
      </c>
      <c r="P136" s="177">
        <v>0</v>
      </c>
      <c r="Q136" s="177">
        <f>ROUND(E136*P136,2)</f>
        <v>0</v>
      </c>
      <c r="R136" s="179"/>
      <c r="S136" s="179" t="s">
        <v>179</v>
      </c>
      <c r="T136" s="180" t="s">
        <v>1006</v>
      </c>
      <c r="U136" s="159">
        <v>0.2</v>
      </c>
      <c r="V136" s="159">
        <f>ROUND(E136*U136,2)</f>
        <v>0.2</v>
      </c>
      <c r="W136" s="159"/>
      <c r="X136" s="159" t="s">
        <v>374</v>
      </c>
      <c r="Y136" s="149"/>
      <c r="Z136" s="149"/>
      <c r="AA136" s="149"/>
      <c r="AB136" s="149"/>
      <c r="AC136" s="149"/>
      <c r="AD136" s="149"/>
      <c r="AE136" s="149"/>
      <c r="AF136" s="149"/>
      <c r="AG136" s="149" t="s">
        <v>375</v>
      </c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x14ac:dyDescent="0.2">
      <c r="A137" s="161" t="s">
        <v>159</v>
      </c>
      <c r="B137" s="162" t="s">
        <v>115</v>
      </c>
      <c r="C137" s="182" t="s">
        <v>116</v>
      </c>
      <c r="D137" s="163"/>
      <c r="E137" s="164"/>
      <c r="F137" s="165"/>
      <c r="G137" s="165">
        <f>SUMIF(AG138:AG138,"&lt;&gt;NOR",G138:G138)</f>
        <v>0</v>
      </c>
      <c r="H137" s="165"/>
      <c r="I137" s="165">
        <f>SUM(I138:I138)</f>
        <v>0</v>
      </c>
      <c r="J137" s="165"/>
      <c r="K137" s="165">
        <f>SUM(K138:K138)</f>
        <v>0</v>
      </c>
      <c r="L137" s="165"/>
      <c r="M137" s="165">
        <f>SUM(M138:M138)</f>
        <v>0</v>
      </c>
      <c r="N137" s="164"/>
      <c r="O137" s="164">
        <f>SUM(O138:O138)</f>
        <v>0</v>
      </c>
      <c r="P137" s="164"/>
      <c r="Q137" s="164">
        <f>SUM(Q138:Q138)</f>
        <v>0</v>
      </c>
      <c r="R137" s="165"/>
      <c r="S137" s="165"/>
      <c r="T137" s="166"/>
      <c r="U137" s="160"/>
      <c r="V137" s="160">
        <f>SUM(V138:V138)</f>
        <v>0</v>
      </c>
      <c r="W137" s="160"/>
      <c r="X137" s="160"/>
      <c r="AG137" t="s">
        <v>160</v>
      </c>
    </row>
    <row r="138" spans="1:60" outlineLevel="1" x14ac:dyDescent="0.2">
      <c r="A138" s="174">
        <v>62</v>
      </c>
      <c r="B138" s="175" t="s">
        <v>950</v>
      </c>
      <c r="C138" s="183" t="s">
        <v>951</v>
      </c>
      <c r="D138" s="176" t="s">
        <v>442</v>
      </c>
      <c r="E138" s="177">
        <v>135</v>
      </c>
      <c r="F138" s="178"/>
      <c r="G138" s="179">
        <f>ROUND(E138*F138,2)</f>
        <v>0</v>
      </c>
      <c r="H138" s="178"/>
      <c r="I138" s="179">
        <f>ROUND(E138*H138,2)</f>
        <v>0</v>
      </c>
      <c r="J138" s="178"/>
      <c r="K138" s="179">
        <f>ROUND(E138*J138,2)</f>
        <v>0</v>
      </c>
      <c r="L138" s="179">
        <v>21</v>
      </c>
      <c r="M138" s="179">
        <f>G138*(1+L138/100)</f>
        <v>0</v>
      </c>
      <c r="N138" s="177">
        <v>0</v>
      </c>
      <c r="O138" s="177">
        <f>ROUND(E138*N138,2)</f>
        <v>0</v>
      </c>
      <c r="P138" s="177">
        <v>0</v>
      </c>
      <c r="Q138" s="177">
        <f>ROUND(E138*P138,2)</f>
        <v>0</v>
      </c>
      <c r="R138" s="179"/>
      <c r="S138" s="179" t="s">
        <v>179</v>
      </c>
      <c r="T138" s="180" t="s">
        <v>165</v>
      </c>
      <c r="U138" s="159">
        <v>0</v>
      </c>
      <c r="V138" s="159">
        <f>ROUND(E138*U138,2)</f>
        <v>0</v>
      </c>
      <c r="W138" s="159"/>
      <c r="X138" s="159" t="s">
        <v>374</v>
      </c>
      <c r="Y138" s="149"/>
      <c r="Z138" s="149"/>
      <c r="AA138" s="149"/>
      <c r="AB138" s="149"/>
      <c r="AC138" s="149"/>
      <c r="AD138" s="149"/>
      <c r="AE138" s="149"/>
      <c r="AF138" s="149"/>
      <c r="AG138" s="149" t="s">
        <v>375</v>
      </c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x14ac:dyDescent="0.2">
      <c r="A139" s="161" t="s">
        <v>159</v>
      </c>
      <c r="B139" s="162" t="s">
        <v>124</v>
      </c>
      <c r="C139" s="182" t="s">
        <v>125</v>
      </c>
      <c r="D139" s="163"/>
      <c r="E139" s="164"/>
      <c r="F139" s="165"/>
      <c r="G139" s="165">
        <f>SUMIF(AG140:AG147,"&lt;&gt;NOR",G140:G147)</f>
        <v>0</v>
      </c>
      <c r="H139" s="165"/>
      <c r="I139" s="165">
        <f>SUM(I140:I147)</f>
        <v>0</v>
      </c>
      <c r="J139" s="165"/>
      <c r="K139" s="165">
        <f>SUM(K140:K147)</f>
        <v>0</v>
      </c>
      <c r="L139" s="165"/>
      <c r="M139" s="165">
        <f>SUM(M140:M147)</f>
        <v>0</v>
      </c>
      <c r="N139" s="164"/>
      <c r="O139" s="164">
        <f>SUM(O140:O147)</f>
        <v>0</v>
      </c>
      <c r="P139" s="164"/>
      <c r="Q139" s="164">
        <f>SUM(Q140:Q147)</f>
        <v>0</v>
      </c>
      <c r="R139" s="165"/>
      <c r="S139" s="165"/>
      <c r="T139" s="166"/>
      <c r="U139" s="160"/>
      <c r="V139" s="160">
        <f>SUM(V140:V147)</f>
        <v>48.510000000000005</v>
      </c>
      <c r="W139" s="160"/>
      <c r="X139" s="160"/>
      <c r="AG139" t="s">
        <v>160</v>
      </c>
    </row>
    <row r="140" spans="1:60" ht="22.5" outlineLevel="1" x14ac:dyDescent="0.2">
      <c r="A140" s="167">
        <v>63</v>
      </c>
      <c r="B140" s="168" t="s">
        <v>577</v>
      </c>
      <c r="C140" s="184" t="s">
        <v>578</v>
      </c>
      <c r="D140" s="169" t="s">
        <v>400</v>
      </c>
      <c r="E140" s="170">
        <v>142.66999999999999</v>
      </c>
      <c r="F140" s="171"/>
      <c r="G140" s="172">
        <f>ROUND(E140*F140,2)</f>
        <v>0</v>
      </c>
      <c r="H140" s="171"/>
      <c r="I140" s="172">
        <f>ROUND(E140*H140,2)</f>
        <v>0</v>
      </c>
      <c r="J140" s="171"/>
      <c r="K140" s="172">
        <f>ROUND(E140*J140,2)</f>
        <v>0</v>
      </c>
      <c r="L140" s="172">
        <v>21</v>
      </c>
      <c r="M140" s="172">
        <f>G140*(1+L140/100)</f>
        <v>0</v>
      </c>
      <c r="N140" s="170">
        <v>0</v>
      </c>
      <c r="O140" s="170">
        <f>ROUND(E140*N140,2)</f>
        <v>0</v>
      </c>
      <c r="P140" s="170">
        <v>0</v>
      </c>
      <c r="Q140" s="170">
        <f>ROUND(E140*P140,2)</f>
        <v>0</v>
      </c>
      <c r="R140" s="172" t="s">
        <v>579</v>
      </c>
      <c r="S140" s="172" t="s">
        <v>164</v>
      </c>
      <c r="T140" s="173" t="s">
        <v>164</v>
      </c>
      <c r="U140" s="159">
        <v>0.28000000000000003</v>
      </c>
      <c r="V140" s="159">
        <f>ROUND(E140*U140,2)</f>
        <v>39.950000000000003</v>
      </c>
      <c r="W140" s="159"/>
      <c r="X140" s="159" t="s">
        <v>234</v>
      </c>
      <c r="Y140" s="149"/>
      <c r="Z140" s="149"/>
      <c r="AA140" s="149"/>
      <c r="AB140" s="149"/>
      <c r="AC140" s="149"/>
      <c r="AD140" s="149"/>
      <c r="AE140" s="149"/>
      <c r="AF140" s="149"/>
      <c r="AG140" s="149" t="s">
        <v>235</v>
      </c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1" x14ac:dyDescent="0.2">
      <c r="A141" s="156"/>
      <c r="B141" s="157"/>
      <c r="C141" s="254" t="s">
        <v>580</v>
      </c>
      <c r="D141" s="255"/>
      <c r="E141" s="255"/>
      <c r="F141" s="255"/>
      <c r="G141" s="255"/>
      <c r="H141" s="159"/>
      <c r="I141" s="159"/>
      <c r="J141" s="159"/>
      <c r="K141" s="159"/>
      <c r="L141" s="159"/>
      <c r="M141" s="159"/>
      <c r="N141" s="158"/>
      <c r="O141" s="158"/>
      <c r="P141" s="158"/>
      <c r="Q141" s="158"/>
      <c r="R141" s="159"/>
      <c r="S141" s="159"/>
      <c r="T141" s="159"/>
      <c r="U141" s="159"/>
      <c r="V141" s="159"/>
      <c r="W141" s="159"/>
      <c r="X141" s="159"/>
      <c r="Y141" s="149"/>
      <c r="Z141" s="149"/>
      <c r="AA141" s="149"/>
      <c r="AB141" s="149"/>
      <c r="AC141" s="149"/>
      <c r="AD141" s="149"/>
      <c r="AE141" s="149"/>
      <c r="AF141" s="149"/>
      <c r="AG141" s="149" t="s">
        <v>237</v>
      </c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outlineLevel="1" x14ac:dyDescent="0.2">
      <c r="A142" s="174">
        <v>64</v>
      </c>
      <c r="B142" s="175" t="s">
        <v>581</v>
      </c>
      <c r="C142" s="183" t="s">
        <v>582</v>
      </c>
      <c r="D142" s="176" t="s">
        <v>400</v>
      </c>
      <c r="E142" s="177">
        <v>142.66999999999999</v>
      </c>
      <c r="F142" s="178"/>
      <c r="G142" s="179">
        <f>ROUND(E142*F142,2)</f>
        <v>0</v>
      </c>
      <c r="H142" s="178"/>
      <c r="I142" s="179">
        <f>ROUND(E142*H142,2)</f>
        <v>0</v>
      </c>
      <c r="J142" s="178"/>
      <c r="K142" s="179">
        <f>ROUND(E142*J142,2)</f>
        <v>0</v>
      </c>
      <c r="L142" s="179">
        <v>21</v>
      </c>
      <c r="M142" s="179">
        <f>G142*(1+L142/100)</f>
        <v>0</v>
      </c>
      <c r="N142" s="177">
        <v>0</v>
      </c>
      <c r="O142" s="177">
        <f>ROUND(E142*N142,2)</f>
        <v>0</v>
      </c>
      <c r="P142" s="177">
        <v>0</v>
      </c>
      <c r="Q142" s="177">
        <f>ROUND(E142*P142,2)</f>
        <v>0</v>
      </c>
      <c r="R142" s="179" t="s">
        <v>583</v>
      </c>
      <c r="S142" s="179" t="s">
        <v>164</v>
      </c>
      <c r="T142" s="180" t="s">
        <v>164</v>
      </c>
      <c r="U142" s="159">
        <v>0.05</v>
      </c>
      <c r="V142" s="159">
        <f>ROUND(E142*U142,2)</f>
        <v>7.13</v>
      </c>
      <c r="W142" s="159"/>
      <c r="X142" s="159" t="s">
        <v>234</v>
      </c>
      <c r="Y142" s="149"/>
      <c r="Z142" s="149"/>
      <c r="AA142" s="149"/>
      <c r="AB142" s="149"/>
      <c r="AC142" s="149"/>
      <c r="AD142" s="149"/>
      <c r="AE142" s="149"/>
      <c r="AF142" s="149"/>
      <c r="AG142" s="149" t="s">
        <v>235</v>
      </c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outlineLevel="1" x14ac:dyDescent="0.2">
      <c r="A143" s="174">
        <v>65</v>
      </c>
      <c r="B143" s="175" t="s">
        <v>584</v>
      </c>
      <c r="C143" s="183" t="s">
        <v>585</v>
      </c>
      <c r="D143" s="176" t="s">
        <v>400</v>
      </c>
      <c r="E143" s="177">
        <v>142.66999999999999</v>
      </c>
      <c r="F143" s="178"/>
      <c r="G143" s="179">
        <f>ROUND(E143*F143,2)</f>
        <v>0</v>
      </c>
      <c r="H143" s="178"/>
      <c r="I143" s="179">
        <f>ROUND(E143*H143,2)</f>
        <v>0</v>
      </c>
      <c r="J143" s="178"/>
      <c r="K143" s="179">
        <f>ROUND(E143*J143,2)</f>
        <v>0</v>
      </c>
      <c r="L143" s="179">
        <v>21</v>
      </c>
      <c r="M143" s="179">
        <f>G143*(1+L143/100)</f>
        <v>0</v>
      </c>
      <c r="N143" s="177">
        <v>0</v>
      </c>
      <c r="O143" s="177">
        <f>ROUND(E143*N143,2)</f>
        <v>0</v>
      </c>
      <c r="P143" s="177">
        <v>0</v>
      </c>
      <c r="Q143" s="177">
        <f>ROUND(E143*P143,2)</f>
        <v>0</v>
      </c>
      <c r="R143" s="179" t="s">
        <v>583</v>
      </c>
      <c r="S143" s="179" t="s">
        <v>164</v>
      </c>
      <c r="T143" s="180" t="s">
        <v>164</v>
      </c>
      <c r="U143" s="159">
        <v>0</v>
      </c>
      <c r="V143" s="159">
        <f>ROUND(E143*U143,2)</f>
        <v>0</v>
      </c>
      <c r="W143" s="159"/>
      <c r="X143" s="159" t="s">
        <v>234</v>
      </c>
      <c r="Y143" s="149"/>
      <c r="Z143" s="149"/>
      <c r="AA143" s="149"/>
      <c r="AB143" s="149"/>
      <c r="AC143" s="149"/>
      <c r="AD143" s="149"/>
      <c r="AE143" s="149"/>
      <c r="AF143" s="149"/>
      <c r="AG143" s="149" t="s">
        <v>235</v>
      </c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outlineLevel="1" x14ac:dyDescent="0.2">
      <c r="A144" s="167">
        <v>66</v>
      </c>
      <c r="B144" s="168" t="s">
        <v>586</v>
      </c>
      <c r="C144" s="184" t="s">
        <v>587</v>
      </c>
      <c r="D144" s="169" t="s">
        <v>400</v>
      </c>
      <c r="E144" s="170">
        <v>142.66999999999999</v>
      </c>
      <c r="F144" s="171"/>
      <c r="G144" s="172">
        <f>ROUND(E144*F144,2)</f>
        <v>0</v>
      </c>
      <c r="H144" s="171"/>
      <c r="I144" s="172">
        <f>ROUND(E144*H144,2)</f>
        <v>0</v>
      </c>
      <c r="J144" s="171"/>
      <c r="K144" s="172">
        <f>ROUND(E144*J144,2)</f>
        <v>0</v>
      </c>
      <c r="L144" s="172">
        <v>21</v>
      </c>
      <c r="M144" s="172">
        <f>G144*(1+L144/100)</f>
        <v>0</v>
      </c>
      <c r="N144" s="170">
        <v>0</v>
      </c>
      <c r="O144" s="170">
        <f>ROUND(E144*N144,2)</f>
        <v>0</v>
      </c>
      <c r="P144" s="170">
        <v>0</v>
      </c>
      <c r="Q144" s="170">
        <f>ROUND(E144*P144,2)</f>
        <v>0</v>
      </c>
      <c r="R144" s="172" t="s">
        <v>583</v>
      </c>
      <c r="S144" s="172" t="s">
        <v>164</v>
      </c>
      <c r="T144" s="173" t="s">
        <v>164</v>
      </c>
      <c r="U144" s="159">
        <v>0.01</v>
      </c>
      <c r="V144" s="159">
        <f>ROUND(E144*U144,2)</f>
        <v>1.43</v>
      </c>
      <c r="W144" s="159"/>
      <c r="X144" s="159" t="s">
        <v>234</v>
      </c>
      <c r="Y144" s="149"/>
      <c r="Z144" s="149"/>
      <c r="AA144" s="149"/>
      <c r="AB144" s="149"/>
      <c r="AC144" s="149"/>
      <c r="AD144" s="149"/>
      <c r="AE144" s="149"/>
      <c r="AF144" s="149"/>
      <c r="AG144" s="149" t="s">
        <v>235</v>
      </c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outlineLevel="1" x14ac:dyDescent="0.2">
      <c r="A145" s="156"/>
      <c r="B145" s="157"/>
      <c r="C145" s="254" t="s">
        <v>588</v>
      </c>
      <c r="D145" s="255"/>
      <c r="E145" s="255"/>
      <c r="F145" s="255"/>
      <c r="G145" s="255"/>
      <c r="H145" s="159"/>
      <c r="I145" s="159"/>
      <c r="J145" s="159"/>
      <c r="K145" s="159"/>
      <c r="L145" s="159"/>
      <c r="M145" s="159"/>
      <c r="N145" s="158"/>
      <c r="O145" s="158"/>
      <c r="P145" s="158"/>
      <c r="Q145" s="158"/>
      <c r="R145" s="159"/>
      <c r="S145" s="159"/>
      <c r="T145" s="159"/>
      <c r="U145" s="159"/>
      <c r="V145" s="159"/>
      <c r="W145" s="159"/>
      <c r="X145" s="159"/>
      <c r="Y145" s="149"/>
      <c r="Z145" s="149"/>
      <c r="AA145" s="149"/>
      <c r="AB145" s="149"/>
      <c r="AC145" s="149"/>
      <c r="AD145" s="149"/>
      <c r="AE145" s="149"/>
      <c r="AF145" s="149"/>
      <c r="AG145" s="149" t="s">
        <v>237</v>
      </c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ht="33.75" outlineLevel="1" x14ac:dyDescent="0.2">
      <c r="A146" s="167">
        <v>67</v>
      </c>
      <c r="B146" s="168" t="s">
        <v>954</v>
      </c>
      <c r="C146" s="184" t="s">
        <v>955</v>
      </c>
      <c r="D146" s="169" t="s">
        <v>400</v>
      </c>
      <c r="E146" s="170">
        <v>142.66999999999999</v>
      </c>
      <c r="F146" s="171"/>
      <c r="G146" s="172">
        <f>ROUND(E146*F146,2)</f>
        <v>0</v>
      </c>
      <c r="H146" s="171"/>
      <c r="I146" s="172">
        <f>ROUND(E146*H146,2)</f>
        <v>0</v>
      </c>
      <c r="J146" s="171"/>
      <c r="K146" s="172">
        <f>ROUND(E146*J146,2)</f>
        <v>0</v>
      </c>
      <c r="L146" s="172">
        <v>21</v>
      </c>
      <c r="M146" s="172">
        <f>G146*(1+L146/100)</f>
        <v>0</v>
      </c>
      <c r="N146" s="170">
        <v>0</v>
      </c>
      <c r="O146" s="170">
        <f>ROUND(E146*N146,2)</f>
        <v>0</v>
      </c>
      <c r="P146" s="170">
        <v>0</v>
      </c>
      <c r="Q146" s="170">
        <f>ROUND(E146*P146,2)</f>
        <v>0</v>
      </c>
      <c r="R146" s="172" t="s">
        <v>579</v>
      </c>
      <c r="S146" s="172" t="s">
        <v>164</v>
      </c>
      <c r="T146" s="173" t="s">
        <v>164</v>
      </c>
      <c r="U146" s="159">
        <v>0</v>
      </c>
      <c r="V146" s="159">
        <f>ROUND(E146*U146,2)</f>
        <v>0</v>
      </c>
      <c r="W146" s="159"/>
      <c r="X146" s="159" t="s">
        <v>591</v>
      </c>
      <c r="Y146" s="149"/>
      <c r="Z146" s="149"/>
      <c r="AA146" s="149"/>
      <c r="AB146" s="149"/>
      <c r="AC146" s="149"/>
      <c r="AD146" s="149"/>
      <c r="AE146" s="149"/>
      <c r="AF146" s="149"/>
      <c r="AG146" s="149" t="s">
        <v>592</v>
      </c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outlineLevel="1" x14ac:dyDescent="0.2">
      <c r="A147" s="156"/>
      <c r="B147" s="157"/>
      <c r="C147" s="254" t="s">
        <v>580</v>
      </c>
      <c r="D147" s="255"/>
      <c r="E147" s="255"/>
      <c r="F147" s="255"/>
      <c r="G147" s="255"/>
      <c r="H147" s="159"/>
      <c r="I147" s="159"/>
      <c r="J147" s="159"/>
      <c r="K147" s="159"/>
      <c r="L147" s="159"/>
      <c r="M147" s="159"/>
      <c r="N147" s="158"/>
      <c r="O147" s="158"/>
      <c r="P147" s="158"/>
      <c r="Q147" s="158"/>
      <c r="R147" s="159"/>
      <c r="S147" s="159"/>
      <c r="T147" s="159"/>
      <c r="U147" s="159"/>
      <c r="V147" s="159"/>
      <c r="W147" s="159"/>
      <c r="X147" s="159"/>
      <c r="Y147" s="149"/>
      <c r="Z147" s="149"/>
      <c r="AA147" s="149"/>
      <c r="AB147" s="149"/>
      <c r="AC147" s="149"/>
      <c r="AD147" s="149"/>
      <c r="AE147" s="149"/>
      <c r="AF147" s="149"/>
      <c r="AG147" s="149" t="s">
        <v>237</v>
      </c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x14ac:dyDescent="0.2">
      <c r="A148" s="161" t="s">
        <v>159</v>
      </c>
      <c r="B148" s="162" t="s">
        <v>126</v>
      </c>
      <c r="C148" s="182" t="s">
        <v>127</v>
      </c>
      <c r="D148" s="163"/>
      <c r="E148" s="164"/>
      <c r="F148" s="165"/>
      <c r="G148" s="165">
        <f>SUMIF(AG149:AG152,"&lt;&gt;NOR",G149:G152)</f>
        <v>0</v>
      </c>
      <c r="H148" s="165"/>
      <c r="I148" s="165">
        <f>SUM(I149:I152)</f>
        <v>0</v>
      </c>
      <c r="J148" s="165"/>
      <c r="K148" s="165">
        <f>SUM(K149:K152)</f>
        <v>0</v>
      </c>
      <c r="L148" s="165"/>
      <c r="M148" s="165">
        <f>SUM(M149:M152)</f>
        <v>0</v>
      </c>
      <c r="N148" s="164"/>
      <c r="O148" s="164">
        <f>SUM(O149:O152)</f>
        <v>0</v>
      </c>
      <c r="P148" s="164"/>
      <c r="Q148" s="164">
        <f>SUM(Q149:Q152)</f>
        <v>0</v>
      </c>
      <c r="R148" s="165"/>
      <c r="S148" s="165"/>
      <c r="T148" s="166"/>
      <c r="U148" s="160"/>
      <c r="V148" s="160">
        <f>SUM(V149:V152)</f>
        <v>531.84</v>
      </c>
      <c r="W148" s="160"/>
      <c r="X148" s="160"/>
      <c r="AG148" t="s">
        <v>160</v>
      </c>
    </row>
    <row r="149" spans="1:60" ht="22.5" outlineLevel="1" x14ac:dyDescent="0.2">
      <c r="A149" s="167">
        <v>68</v>
      </c>
      <c r="B149" s="168" t="s">
        <v>799</v>
      </c>
      <c r="C149" s="184" t="s">
        <v>800</v>
      </c>
      <c r="D149" s="169" t="s">
        <v>400</v>
      </c>
      <c r="E149" s="170">
        <v>539.99087999999995</v>
      </c>
      <c r="F149" s="171"/>
      <c r="G149" s="172">
        <f>ROUND(E149*F149,2)</f>
        <v>0</v>
      </c>
      <c r="H149" s="171"/>
      <c r="I149" s="172">
        <f>ROUND(E149*H149,2)</f>
        <v>0</v>
      </c>
      <c r="J149" s="171"/>
      <c r="K149" s="172">
        <f>ROUND(E149*J149,2)</f>
        <v>0</v>
      </c>
      <c r="L149" s="172">
        <v>21</v>
      </c>
      <c r="M149" s="172">
        <f>G149*(1+L149/100)</f>
        <v>0</v>
      </c>
      <c r="N149" s="170">
        <v>0</v>
      </c>
      <c r="O149" s="170">
        <f>ROUND(E149*N149,2)</f>
        <v>0</v>
      </c>
      <c r="P149" s="170">
        <v>0</v>
      </c>
      <c r="Q149" s="170">
        <f>ROUND(E149*P149,2)</f>
        <v>0</v>
      </c>
      <c r="R149" s="172" t="s">
        <v>408</v>
      </c>
      <c r="S149" s="172" t="s">
        <v>164</v>
      </c>
      <c r="T149" s="173" t="s">
        <v>164</v>
      </c>
      <c r="U149" s="159">
        <v>0.21149999999999999</v>
      </c>
      <c r="V149" s="159">
        <f>ROUND(E149*U149,2)</f>
        <v>114.21</v>
      </c>
      <c r="W149" s="159"/>
      <c r="X149" s="159" t="s">
        <v>595</v>
      </c>
      <c r="Y149" s="149"/>
      <c r="Z149" s="149"/>
      <c r="AA149" s="149"/>
      <c r="AB149" s="149"/>
      <c r="AC149" s="149"/>
      <c r="AD149" s="149"/>
      <c r="AE149" s="149"/>
      <c r="AF149" s="149"/>
      <c r="AG149" s="149" t="s">
        <v>596</v>
      </c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outlineLevel="1" x14ac:dyDescent="0.2">
      <c r="A150" s="156"/>
      <c r="B150" s="157"/>
      <c r="C150" s="254" t="s">
        <v>801</v>
      </c>
      <c r="D150" s="255"/>
      <c r="E150" s="255"/>
      <c r="F150" s="255"/>
      <c r="G150" s="255"/>
      <c r="H150" s="159"/>
      <c r="I150" s="159"/>
      <c r="J150" s="159"/>
      <c r="K150" s="159"/>
      <c r="L150" s="159"/>
      <c r="M150" s="159"/>
      <c r="N150" s="158"/>
      <c r="O150" s="158"/>
      <c r="P150" s="158"/>
      <c r="Q150" s="158"/>
      <c r="R150" s="159"/>
      <c r="S150" s="159"/>
      <c r="T150" s="159"/>
      <c r="U150" s="159"/>
      <c r="V150" s="159"/>
      <c r="W150" s="159"/>
      <c r="X150" s="159"/>
      <c r="Y150" s="149"/>
      <c r="Z150" s="149"/>
      <c r="AA150" s="149"/>
      <c r="AB150" s="149"/>
      <c r="AC150" s="149"/>
      <c r="AD150" s="149"/>
      <c r="AE150" s="149"/>
      <c r="AF150" s="149"/>
      <c r="AG150" s="149" t="s">
        <v>237</v>
      </c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ht="33.75" outlineLevel="1" x14ac:dyDescent="0.2">
      <c r="A151" s="167">
        <v>69</v>
      </c>
      <c r="B151" s="168" t="s">
        <v>1105</v>
      </c>
      <c r="C151" s="184" t="s">
        <v>1106</v>
      </c>
      <c r="D151" s="169" t="s">
        <v>400</v>
      </c>
      <c r="E151" s="170">
        <v>539.99087999999995</v>
      </c>
      <c r="F151" s="171"/>
      <c r="G151" s="172">
        <f>ROUND(E151*F151,2)</f>
        <v>0</v>
      </c>
      <c r="H151" s="171"/>
      <c r="I151" s="172">
        <f>ROUND(E151*H151,2)</f>
        <v>0</v>
      </c>
      <c r="J151" s="171"/>
      <c r="K151" s="172">
        <f>ROUND(E151*J151,2)</f>
        <v>0</v>
      </c>
      <c r="L151" s="172">
        <v>21</v>
      </c>
      <c r="M151" s="172">
        <f>G151*(1+L151/100)</f>
        <v>0</v>
      </c>
      <c r="N151" s="170">
        <v>0</v>
      </c>
      <c r="O151" s="170">
        <f>ROUND(E151*N151,2)</f>
        <v>0</v>
      </c>
      <c r="P151" s="170">
        <v>0</v>
      </c>
      <c r="Q151" s="170">
        <f>ROUND(E151*P151,2)</f>
        <v>0</v>
      </c>
      <c r="R151" s="172" t="s">
        <v>408</v>
      </c>
      <c r="S151" s="172" t="s">
        <v>164</v>
      </c>
      <c r="T151" s="173" t="s">
        <v>164</v>
      </c>
      <c r="U151" s="159">
        <v>0.77339999999999998</v>
      </c>
      <c r="V151" s="159">
        <f>ROUND(E151*U151,2)</f>
        <v>417.63</v>
      </c>
      <c r="W151" s="159"/>
      <c r="X151" s="159" t="s">
        <v>595</v>
      </c>
      <c r="Y151" s="149"/>
      <c r="Z151" s="149"/>
      <c r="AA151" s="149"/>
      <c r="AB151" s="149"/>
      <c r="AC151" s="149"/>
      <c r="AD151" s="149"/>
      <c r="AE151" s="149"/>
      <c r="AF151" s="149"/>
      <c r="AG151" s="149" t="s">
        <v>596</v>
      </c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outlineLevel="1" x14ac:dyDescent="0.2">
      <c r="A152" s="156"/>
      <c r="B152" s="157"/>
      <c r="C152" s="254" t="s">
        <v>801</v>
      </c>
      <c r="D152" s="255"/>
      <c r="E152" s="255"/>
      <c r="F152" s="255"/>
      <c r="G152" s="255"/>
      <c r="H152" s="159"/>
      <c r="I152" s="159"/>
      <c r="J152" s="159"/>
      <c r="K152" s="159"/>
      <c r="L152" s="159"/>
      <c r="M152" s="159"/>
      <c r="N152" s="158"/>
      <c r="O152" s="158"/>
      <c r="P152" s="158"/>
      <c r="Q152" s="158"/>
      <c r="R152" s="159"/>
      <c r="S152" s="159"/>
      <c r="T152" s="159"/>
      <c r="U152" s="159"/>
      <c r="V152" s="159"/>
      <c r="W152" s="159"/>
      <c r="X152" s="159"/>
      <c r="Y152" s="149"/>
      <c r="Z152" s="149"/>
      <c r="AA152" s="149"/>
      <c r="AB152" s="149"/>
      <c r="AC152" s="149"/>
      <c r="AD152" s="149"/>
      <c r="AE152" s="149"/>
      <c r="AF152" s="149"/>
      <c r="AG152" s="149" t="s">
        <v>237</v>
      </c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x14ac:dyDescent="0.2">
      <c r="A153" s="161" t="s">
        <v>159</v>
      </c>
      <c r="B153" s="162" t="s">
        <v>128</v>
      </c>
      <c r="C153" s="182" t="s">
        <v>129</v>
      </c>
      <c r="D153" s="163"/>
      <c r="E153" s="164"/>
      <c r="F153" s="165"/>
      <c r="G153" s="165">
        <f>SUMIF(AG154:AG155,"&lt;&gt;NOR",G154:G155)</f>
        <v>0</v>
      </c>
      <c r="H153" s="165"/>
      <c r="I153" s="165">
        <f>SUM(I154:I155)</f>
        <v>0</v>
      </c>
      <c r="J153" s="165"/>
      <c r="K153" s="165">
        <f>SUM(K154:K155)</f>
        <v>0</v>
      </c>
      <c r="L153" s="165"/>
      <c r="M153" s="165">
        <f>SUM(M154:M155)</f>
        <v>0</v>
      </c>
      <c r="N153" s="164"/>
      <c r="O153" s="164">
        <f>SUM(O154:O155)</f>
        <v>0</v>
      </c>
      <c r="P153" s="164"/>
      <c r="Q153" s="164">
        <f>SUM(Q154:Q155)</f>
        <v>0</v>
      </c>
      <c r="R153" s="165"/>
      <c r="S153" s="165"/>
      <c r="T153" s="166"/>
      <c r="U153" s="160"/>
      <c r="V153" s="160">
        <f>SUM(V154:V155)</f>
        <v>12.09</v>
      </c>
      <c r="W153" s="160"/>
      <c r="X153" s="160"/>
      <c r="AG153" t="s">
        <v>160</v>
      </c>
    </row>
    <row r="154" spans="1:60" outlineLevel="1" x14ac:dyDescent="0.2">
      <c r="A154" s="174">
        <v>70</v>
      </c>
      <c r="B154" s="175" t="s">
        <v>956</v>
      </c>
      <c r="C154" s="183" t="s">
        <v>957</v>
      </c>
      <c r="D154" s="176" t="s">
        <v>247</v>
      </c>
      <c r="E154" s="177">
        <v>130</v>
      </c>
      <c r="F154" s="178"/>
      <c r="G154" s="179">
        <f>ROUND(E154*F154,2)</f>
        <v>0</v>
      </c>
      <c r="H154" s="178"/>
      <c r="I154" s="179">
        <f>ROUND(E154*H154,2)</f>
        <v>0</v>
      </c>
      <c r="J154" s="178"/>
      <c r="K154" s="179">
        <f>ROUND(E154*J154,2)</f>
        <v>0</v>
      </c>
      <c r="L154" s="179">
        <v>21</v>
      </c>
      <c r="M154" s="179">
        <f>G154*(1+L154/100)</f>
        <v>0</v>
      </c>
      <c r="N154" s="177">
        <v>1.0000000000000001E-5</v>
      </c>
      <c r="O154" s="177">
        <f>ROUND(E154*N154,2)</f>
        <v>0</v>
      </c>
      <c r="P154" s="177">
        <v>0</v>
      </c>
      <c r="Q154" s="177">
        <f>ROUND(E154*P154,2)</f>
        <v>0</v>
      </c>
      <c r="R154" s="179" t="s">
        <v>958</v>
      </c>
      <c r="S154" s="179" t="s">
        <v>164</v>
      </c>
      <c r="T154" s="180" t="s">
        <v>164</v>
      </c>
      <c r="U154" s="159">
        <v>9.2999999999999999E-2</v>
      </c>
      <c r="V154" s="159">
        <f>ROUND(E154*U154,2)</f>
        <v>12.09</v>
      </c>
      <c r="W154" s="159"/>
      <c r="X154" s="159" t="s">
        <v>234</v>
      </c>
      <c r="Y154" s="149"/>
      <c r="Z154" s="149"/>
      <c r="AA154" s="149"/>
      <c r="AB154" s="149"/>
      <c r="AC154" s="149"/>
      <c r="AD154" s="149"/>
      <c r="AE154" s="149"/>
      <c r="AF154" s="149"/>
      <c r="AG154" s="149" t="s">
        <v>235</v>
      </c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outlineLevel="1" x14ac:dyDescent="0.2">
      <c r="A155" s="167">
        <v>71</v>
      </c>
      <c r="B155" s="168" t="s">
        <v>961</v>
      </c>
      <c r="C155" s="184" t="s">
        <v>962</v>
      </c>
      <c r="D155" s="169" t="s">
        <v>381</v>
      </c>
      <c r="E155" s="170">
        <v>1</v>
      </c>
      <c r="F155" s="171"/>
      <c r="G155" s="172">
        <f>ROUND(E155*F155,2)</f>
        <v>0</v>
      </c>
      <c r="H155" s="171"/>
      <c r="I155" s="172">
        <f>ROUND(E155*H155,2)</f>
        <v>0</v>
      </c>
      <c r="J155" s="171"/>
      <c r="K155" s="172">
        <f>ROUND(E155*J155,2)</f>
        <v>0</v>
      </c>
      <c r="L155" s="172">
        <v>21</v>
      </c>
      <c r="M155" s="172">
        <f>G155*(1+L155/100)</f>
        <v>0</v>
      </c>
      <c r="N155" s="170">
        <v>0</v>
      </c>
      <c r="O155" s="170">
        <f>ROUND(E155*N155,2)</f>
        <v>0</v>
      </c>
      <c r="P155" s="170">
        <v>0</v>
      </c>
      <c r="Q155" s="170">
        <f>ROUND(E155*P155,2)</f>
        <v>0</v>
      </c>
      <c r="R155" s="172"/>
      <c r="S155" s="172" t="s">
        <v>179</v>
      </c>
      <c r="T155" s="173" t="s">
        <v>165</v>
      </c>
      <c r="U155" s="159">
        <v>0</v>
      </c>
      <c r="V155" s="159">
        <f>ROUND(E155*U155,2)</f>
        <v>0</v>
      </c>
      <c r="W155" s="159"/>
      <c r="X155" s="159" t="s">
        <v>374</v>
      </c>
      <c r="Y155" s="149"/>
      <c r="Z155" s="149"/>
      <c r="AA155" s="149"/>
      <c r="AB155" s="149"/>
      <c r="AC155" s="149"/>
      <c r="AD155" s="149"/>
      <c r="AE155" s="149"/>
      <c r="AF155" s="149"/>
      <c r="AG155" s="149" t="s">
        <v>375</v>
      </c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x14ac:dyDescent="0.2">
      <c r="A156" s="3"/>
      <c r="B156" s="4"/>
      <c r="C156" s="185"/>
      <c r="D156" s="6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AE156">
        <v>15</v>
      </c>
      <c r="AF156">
        <v>21</v>
      </c>
      <c r="AG156" t="s">
        <v>146</v>
      </c>
    </row>
    <row r="157" spans="1:60" x14ac:dyDescent="0.2">
      <c r="A157" s="152"/>
      <c r="B157" s="153" t="s">
        <v>29</v>
      </c>
      <c r="C157" s="186"/>
      <c r="D157" s="154"/>
      <c r="E157" s="155"/>
      <c r="F157" s="155"/>
      <c r="G157" s="181">
        <f>G8+G87+G97+G102+G131+G137+G139+G148+G153</f>
        <v>0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AE157">
        <f>SUMIF(L7:L155,AE156,G7:G155)</f>
        <v>0</v>
      </c>
      <c r="AF157">
        <f>SUMIF(L7:L155,AF156,G7:G155)</f>
        <v>0</v>
      </c>
      <c r="AG157" t="s">
        <v>227</v>
      </c>
    </row>
    <row r="158" spans="1:60" x14ac:dyDescent="0.2">
      <c r="C158" s="187"/>
      <c r="D158" s="10"/>
      <c r="AG158" t="s">
        <v>228</v>
      </c>
    </row>
    <row r="159" spans="1:60" x14ac:dyDescent="0.2">
      <c r="D159" s="10"/>
    </row>
    <row r="160" spans="1:60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E14A" sheet="1"/>
  <mergeCells count="43">
    <mergeCell ref="C27:G27"/>
    <mergeCell ref="A1:G1"/>
    <mergeCell ref="C2:G2"/>
    <mergeCell ref="C3:G3"/>
    <mergeCell ref="C4:G4"/>
    <mergeCell ref="C10:G10"/>
    <mergeCell ref="C14:G14"/>
    <mergeCell ref="C16:G16"/>
    <mergeCell ref="C18:G18"/>
    <mergeCell ref="C20:G20"/>
    <mergeCell ref="C22:G22"/>
    <mergeCell ref="C24:G24"/>
    <mergeCell ref="C62:G62"/>
    <mergeCell ref="C30:G30"/>
    <mergeCell ref="C33:G33"/>
    <mergeCell ref="C36:G36"/>
    <mergeCell ref="C39:G39"/>
    <mergeCell ref="C42:G42"/>
    <mergeCell ref="C45:G45"/>
    <mergeCell ref="C48:G48"/>
    <mergeCell ref="C51:G51"/>
    <mergeCell ref="C54:G54"/>
    <mergeCell ref="C57:G57"/>
    <mergeCell ref="C60:G60"/>
    <mergeCell ref="C111:G111"/>
    <mergeCell ref="C64:G64"/>
    <mergeCell ref="C67:G67"/>
    <mergeCell ref="C74:G74"/>
    <mergeCell ref="C79:G79"/>
    <mergeCell ref="C89:G89"/>
    <mergeCell ref="C92:G92"/>
    <mergeCell ref="C95:G95"/>
    <mergeCell ref="C99:G99"/>
    <mergeCell ref="C101:G101"/>
    <mergeCell ref="C105:G105"/>
    <mergeCell ref="C107:G107"/>
    <mergeCell ref="C152:G152"/>
    <mergeCell ref="C113:G113"/>
    <mergeCell ref="C115:G115"/>
    <mergeCell ref="C141:G141"/>
    <mergeCell ref="C145:G145"/>
    <mergeCell ref="C147:G147"/>
    <mergeCell ref="C150:G15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100"/>
  <sheetViews>
    <sheetView showGridLines="0" tabSelected="1" topLeftCell="B1" zoomScaleNormal="100" zoomScaleSheetLayoutView="75" workbookViewId="0">
      <selection activeCell="N16" sqref="N16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26" t="s">
        <v>41</v>
      </c>
      <c r="C1" s="227"/>
      <c r="D1" s="227"/>
      <c r="E1" s="227"/>
      <c r="F1" s="227"/>
      <c r="G1" s="227"/>
      <c r="H1" s="227"/>
      <c r="I1" s="227"/>
      <c r="J1" s="228"/>
    </row>
    <row r="2" spans="1:15" ht="36" customHeight="1" x14ac:dyDescent="0.2">
      <c r="A2" s="2"/>
      <c r="B2" s="74" t="s">
        <v>22</v>
      </c>
      <c r="C2" s="75"/>
      <c r="D2" s="76" t="s">
        <v>43</v>
      </c>
      <c r="E2" s="232" t="s">
        <v>44</v>
      </c>
      <c r="F2" s="233"/>
      <c r="G2" s="233"/>
      <c r="H2" s="233"/>
      <c r="I2" s="233"/>
      <c r="J2" s="234"/>
      <c r="O2" s="1"/>
    </row>
    <row r="3" spans="1:15" ht="27" hidden="1" customHeight="1" x14ac:dyDescent="0.2">
      <c r="A3" s="2"/>
      <c r="B3" s="77"/>
      <c r="C3" s="75"/>
      <c r="D3" s="78"/>
      <c r="E3" s="235"/>
      <c r="F3" s="236"/>
      <c r="G3" s="236"/>
      <c r="H3" s="236"/>
      <c r="I3" s="236"/>
      <c r="J3" s="237"/>
    </row>
    <row r="4" spans="1:15" ht="23.25" customHeight="1" x14ac:dyDescent="0.2">
      <c r="A4" s="2"/>
      <c r="B4" s="79"/>
      <c r="C4" s="80"/>
      <c r="D4" s="81"/>
      <c r="E4" s="216"/>
      <c r="F4" s="216"/>
      <c r="G4" s="216"/>
      <c r="H4" s="216"/>
      <c r="I4" s="216"/>
      <c r="J4" s="217"/>
    </row>
    <row r="5" spans="1:15" ht="24" customHeight="1" x14ac:dyDescent="0.2">
      <c r="A5" s="2"/>
      <c r="B5" s="31" t="s">
        <v>42</v>
      </c>
      <c r="D5" s="220" t="s">
        <v>1107</v>
      </c>
      <c r="E5" s="221"/>
      <c r="F5" s="221"/>
      <c r="G5" s="221"/>
      <c r="H5" s="18" t="s">
        <v>40</v>
      </c>
      <c r="I5" s="22">
        <v>60109149</v>
      </c>
      <c r="J5" s="8"/>
    </row>
    <row r="6" spans="1:15" ht="15.75" customHeight="1" x14ac:dyDescent="0.2">
      <c r="A6" s="2"/>
      <c r="B6" s="28"/>
      <c r="C6" s="55"/>
      <c r="D6" s="222" t="s">
        <v>1109</v>
      </c>
      <c r="E6" s="223"/>
      <c r="F6" s="223"/>
      <c r="G6" s="223"/>
      <c r="H6" s="18" t="s">
        <v>34</v>
      </c>
      <c r="I6" s="22" t="s">
        <v>1108</v>
      </c>
      <c r="J6" s="8"/>
    </row>
    <row r="7" spans="1:15" ht="15.75" customHeight="1" x14ac:dyDescent="0.2">
      <c r="A7" s="2"/>
      <c r="B7" s="29"/>
      <c r="C7" s="56"/>
      <c r="D7" s="53"/>
      <c r="E7" s="224"/>
      <c r="F7" s="225"/>
      <c r="G7" s="225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39"/>
      <c r="E11" s="239"/>
      <c r="F11" s="239"/>
      <c r="G11" s="239"/>
      <c r="H11" s="18" t="s">
        <v>40</v>
      </c>
      <c r="I11" s="83"/>
      <c r="J11" s="8"/>
    </row>
    <row r="12" spans="1:15" ht="15.75" customHeight="1" x14ac:dyDescent="0.2">
      <c r="A12" s="2"/>
      <c r="B12" s="28"/>
      <c r="C12" s="55"/>
      <c r="D12" s="215"/>
      <c r="E12" s="215"/>
      <c r="F12" s="215"/>
      <c r="G12" s="215"/>
      <c r="H12" s="18" t="s">
        <v>34</v>
      </c>
      <c r="I12" s="83"/>
      <c r="J12" s="8"/>
    </row>
    <row r="13" spans="1:15" ht="15.75" customHeight="1" x14ac:dyDescent="0.2">
      <c r="A13" s="2"/>
      <c r="B13" s="29"/>
      <c r="C13" s="56"/>
      <c r="D13" s="82"/>
      <c r="E13" s="218"/>
      <c r="F13" s="219"/>
      <c r="G13" s="219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195" t="s">
        <v>1110</v>
      </c>
      <c r="E14" s="195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59"/>
      <c r="D15" s="54"/>
      <c r="E15" s="238"/>
      <c r="F15" s="238"/>
      <c r="G15" s="240"/>
      <c r="H15" s="240"/>
      <c r="I15" s="240" t="s">
        <v>29</v>
      </c>
      <c r="J15" s="241"/>
    </row>
    <row r="16" spans="1:15" ht="23.25" customHeight="1" x14ac:dyDescent="0.2">
      <c r="A16" s="140" t="s">
        <v>24</v>
      </c>
      <c r="B16" s="38" t="s">
        <v>24</v>
      </c>
      <c r="C16" s="60"/>
      <c r="D16" s="61"/>
      <c r="E16" s="205"/>
      <c r="F16" s="206"/>
      <c r="G16" s="205"/>
      <c r="H16" s="206"/>
      <c r="I16" s="205">
        <f>SUMIF(F79:F96,A16,I79:I96)+SUMIF(F79:F96,"PSU",I79:I96)</f>
        <v>0</v>
      </c>
      <c r="J16" s="207"/>
    </row>
    <row r="17" spans="1:10" ht="23.25" customHeight="1" x14ac:dyDescent="0.2">
      <c r="A17" s="140" t="s">
        <v>25</v>
      </c>
      <c r="B17" s="38" t="s">
        <v>25</v>
      </c>
      <c r="C17" s="60"/>
      <c r="D17" s="61"/>
      <c r="E17" s="205"/>
      <c r="F17" s="206"/>
      <c r="G17" s="205"/>
      <c r="H17" s="206"/>
      <c r="I17" s="205">
        <f>SUMIF(F79:F96,A17,I79:I96)</f>
        <v>0</v>
      </c>
      <c r="J17" s="207"/>
    </row>
    <row r="18" spans="1:10" ht="23.25" customHeight="1" x14ac:dyDescent="0.2">
      <c r="A18" s="140" t="s">
        <v>26</v>
      </c>
      <c r="B18" s="38" t="s">
        <v>26</v>
      </c>
      <c r="C18" s="60"/>
      <c r="D18" s="61"/>
      <c r="E18" s="205"/>
      <c r="F18" s="206"/>
      <c r="G18" s="205"/>
      <c r="H18" s="206"/>
      <c r="I18" s="205">
        <f>SUMIF(F79:F96,A18,I79:I96)</f>
        <v>0</v>
      </c>
      <c r="J18" s="207"/>
    </row>
    <row r="19" spans="1:10" ht="23.25" customHeight="1" x14ac:dyDescent="0.2">
      <c r="A19" s="140" t="s">
        <v>130</v>
      </c>
      <c r="B19" s="38" t="s">
        <v>27</v>
      </c>
      <c r="C19" s="60"/>
      <c r="D19" s="61"/>
      <c r="E19" s="205"/>
      <c r="F19" s="206"/>
      <c r="G19" s="205"/>
      <c r="H19" s="206"/>
      <c r="I19" s="205">
        <f>SUMIF(F79:F96,A19,I79:I96)</f>
        <v>0</v>
      </c>
      <c r="J19" s="207"/>
    </row>
    <row r="20" spans="1:10" ht="23.25" customHeight="1" x14ac:dyDescent="0.2">
      <c r="A20" s="140" t="s">
        <v>131</v>
      </c>
      <c r="B20" s="38" t="s">
        <v>28</v>
      </c>
      <c r="C20" s="60"/>
      <c r="D20" s="61"/>
      <c r="E20" s="205"/>
      <c r="F20" s="206"/>
      <c r="G20" s="205"/>
      <c r="H20" s="206"/>
      <c r="I20" s="205">
        <f>SUMIF(F79:F96,A20,I79:I96)</f>
        <v>520000</v>
      </c>
      <c r="J20" s="207"/>
    </row>
    <row r="21" spans="1:10" ht="23.25" customHeight="1" x14ac:dyDescent="0.2">
      <c r="A21" s="2"/>
      <c r="B21" s="48" t="s">
        <v>29</v>
      </c>
      <c r="C21" s="62"/>
      <c r="D21" s="63"/>
      <c r="E21" s="208"/>
      <c r="F21" s="242"/>
      <c r="G21" s="208"/>
      <c r="H21" s="242"/>
      <c r="I21" s="208">
        <f>SUM(I16:J20)</f>
        <v>520000</v>
      </c>
      <c r="J21" s="209"/>
    </row>
    <row r="22" spans="1:10" ht="33" customHeight="1" x14ac:dyDescent="0.2">
      <c r="A22" s="2"/>
      <c r="B22" s="42" t="s">
        <v>33</v>
      </c>
      <c r="C22" s="60"/>
      <c r="D22" s="61"/>
      <c r="E22" s="64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0"/>
      <c r="D23" s="61"/>
      <c r="E23" s="65">
        <v>15</v>
      </c>
      <c r="F23" s="39" t="s">
        <v>0</v>
      </c>
      <c r="G23" s="203">
        <f>ZakladDPHSniVypocet</f>
        <v>0</v>
      </c>
      <c r="H23" s="204"/>
      <c r="I23" s="204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0"/>
      <c r="D24" s="61"/>
      <c r="E24" s="65">
        <f>SazbaDPH1</f>
        <v>15</v>
      </c>
      <c r="F24" s="39" t="s">
        <v>0</v>
      </c>
      <c r="G24" s="201">
        <f>I23*E23/100</f>
        <v>0</v>
      </c>
      <c r="H24" s="202"/>
      <c r="I24" s="202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0"/>
      <c r="D25" s="61"/>
      <c r="E25" s="65">
        <v>21</v>
      </c>
      <c r="F25" s="39" t="s">
        <v>0</v>
      </c>
      <c r="G25" s="203">
        <f>ZakladDPHZaklVypocet</f>
        <v>520000</v>
      </c>
      <c r="H25" s="204"/>
      <c r="I25" s="204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6"/>
      <c r="D26" s="54"/>
      <c r="E26" s="67">
        <f>SazbaDPH2</f>
        <v>21</v>
      </c>
      <c r="F26" s="30" t="s">
        <v>0</v>
      </c>
      <c r="G26" s="229">
        <f>I25*E25/100</f>
        <v>0</v>
      </c>
      <c r="H26" s="230"/>
      <c r="I26" s="230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520000</v>
      </c>
      <c r="B27" s="31" t="s">
        <v>4</v>
      </c>
      <c r="C27" s="68"/>
      <c r="D27" s="69"/>
      <c r="E27" s="68"/>
      <c r="F27" s="16"/>
      <c r="G27" s="231">
        <f>CenaCelkemBezDPH-(ZakladDPHSni+ZakladDPHZakl)</f>
        <v>0</v>
      </c>
      <c r="H27" s="231"/>
      <c r="I27" s="231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4" t="s">
        <v>23</v>
      </c>
      <c r="C28" s="115"/>
      <c r="D28" s="115"/>
      <c r="E28" s="116"/>
      <c r="F28" s="117"/>
      <c r="G28" s="210">
        <f>A27</f>
        <v>520000</v>
      </c>
      <c r="H28" s="210"/>
      <c r="I28" s="210"/>
      <c r="J28" s="118" t="str">
        <f t="shared" si="0"/>
        <v>CZK</v>
      </c>
    </row>
    <row r="29" spans="1:10" ht="27.75" hidden="1" customHeight="1" thickBot="1" x14ac:dyDescent="0.25">
      <c r="A29" s="2"/>
      <c r="B29" s="114" t="s">
        <v>35</v>
      </c>
      <c r="C29" s="119"/>
      <c r="D29" s="119"/>
      <c r="E29" s="119"/>
      <c r="F29" s="120"/>
      <c r="G29" s="210">
        <f>ZakladDPHSni+DPHSni+ZakladDPHZakl+DPHZakl+Zaokrouhleni</f>
        <v>520000</v>
      </c>
      <c r="H29" s="210"/>
      <c r="I29" s="210"/>
      <c r="J29" s="121" t="s">
        <v>77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0" t="s">
        <v>11</v>
      </c>
      <c r="D32" s="71"/>
      <c r="E32" s="71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2"/>
      <c r="D34" s="211"/>
      <c r="E34" s="212"/>
      <c r="G34" s="213"/>
      <c r="H34" s="214"/>
      <c r="I34" s="214"/>
      <c r="J34" s="25"/>
    </row>
    <row r="35" spans="1:10" ht="12.75" customHeight="1" x14ac:dyDescent="0.2">
      <c r="A35" s="2"/>
      <c r="B35" s="2"/>
      <c r="D35" s="200" t="s">
        <v>2</v>
      </c>
      <c r="E35" s="200"/>
      <c r="H35" s="10" t="s">
        <v>3</v>
      </c>
      <c r="J35" s="9"/>
    </row>
    <row r="36" spans="1:10" ht="13.5" customHeight="1" thickBot="1" x14ac:dyDescent="0.25">
      <c r="A36" s="11"/>
      <c r="B36" s="11"/>
      <c r="C36" s="73"/>
      <c r="D36" s="73"/>
      <c r="E36" s="73"/>
      <c r="F36" s="12"/>
      <c r="G36" s="12"/>
      <c r="H36" s="12"/>
      <c r="I36" s="12"/>
      <c r="J36" s="13"/>
    </row>
    <row r="37" spans="1:10" ht="27" customHeight="1" x14ac:dyDescent="0.2">
      <c r="B37" s="87" t="s">
        <v>16</v>
      </c>
      <c r="C37" s="88"/>
      <c r="D37" s="88"/>
      <c r="E37" s="88"/>
      <c r="F37" s="89"/>
      <c r="G37" s="89"/>
      <c r="H37" s="89"/>
      <c r="I37" s="89"/>
      <c r="J37" s="90"/>
    </row>
    <row r="38" spans="1:10" ht="25.5" customHeight="1" x14ac:dyDescent="0.2">
      <c r="A38" s="86" t="s">
        <v>37</v>
      </c>
      <c r="B38" s="91" t="s">
        <v>17</v>
      </c>
      <c r="C38" s="92" t="s">
        <v>5</v>
      </c>
      <c r="D38" s="92"/>
      <c r="E38" s="92"/>
      <c r="F38" s="93" t="str">
        <f>B23</f>
        <v>Základ pro sníženou DPH</v>
      </c>
      <c r="G38" s="93" t="str">
        <f>B25</f>
        <v>Základ pro základní DPH</v>
      </c>
      <c r="H38" s="94" t="s">
        <v>18</v>
      </c>
      <c r="I38" s="95" t="s">
        <v>1</v>
      </c>
      <c r="J38" s="96" t="s">
        <v>0</v>
      </c>
    </row>
    <row r="39" spans="1:10" ht="25.5" hidden="1" customHeight="1" x14ac:dyDescent="0.2">
      <c r="A39" s="86">
        <v>1</v>
      </c>
      <c r="B39" s="97" t="s">
        <v>45</v>
      </c>
      <c r="C39" s="197"/>
      <c r="D39" s="197"/>
      <c r="E39" s="197"/>
      <c r="F39" s="98">
        <f>'00 00 Naklady'!AE40+'305 305.1 Pol'!AE293+'305 305.2 Pol'!AE210+'305 305.3 Pol'!AE186+'305 305.4 Pol'!AE174+'306 306.1 Pol'!AE192+'306 306.2 Pol'!AE137+'306 306.3 Pol'!AE126+'307 307.1 Pol'!AE198+'308 308.1 Pol'!AE157</f>
        <v>0</v>
      </c>
      <c r="G39" s="99">
        <f>'00 00 Naklady'!AF40+'305 305.1 Pol'!AF293+'305 305.2 Pol'!AF210+'305 305.3 Pol'!AF186+'305 305.4 Pol'!AF174+'306 306.1 Pol'!AF192+'306 306.2 Pol'!AF137+'306 306.3 Pol'!AF126+'307 307.1 Pol'!AF198+'308 308.1 Pol'!AF157</f>
        <v>520000</v>
      </c>
      <c r="H39" s="100"/>
      <c r="I39" s="101">
        <f>F39+G39+H39</f>
        <v>520000</v>
      </c>
      <c r="J39" s="102">
        <f>IF(CenaCelkemVypocet=0,"",I39/CenaCelkemVypocet*100)</f>
        <v>100</v>
      </c>
    </row>
    <row r="40" spans="1:10" ht="25.5" customHeight="1" x14ac:dyDescent="0.2">
      <c r="A40" s="86">
        <v>2</v>
      </c>
      <c r="B40" s="103"/>
      <c r="C40" s="196" t="s">
        <v>46</v>
      </c>
      <c r="D40" s="196"/>
      <c r="E40" s="196"/>
      <c r="F40" s="104">
        <f>'00 00 Naklady'!AE40</f>
        <v>0</v>
      </c>
      <c r="G40" s="105">
        <f>'00 00 Naklady'!AF40</f>
        <v>520000</v>
      </c>
      <c r="H40" s="105"/>
      <c r="I40" s="106">
        <f>F40+G40+H40</f>
        <v>520000</v>
      </c>
      <c r="J40" s="107">
        <f>IF(CenaCelkemVypocet=0,"",I40/CenaCelkemVypocet*100)</f>
        <v>100</v>
      </c>
    </row>
    <row r="41" spans="1:10" ht="25.5" customHeight="1" x14ac:dyDescent="0.2">
      <c r="A41" s="86">
        <v>3</v>
      </c>
      <c r="B41" s="108" t="s">
        <v>47</v>
      </c>
      <c r="C41" s="197" t="s">
        <v>48</v>
      </c>
      <c r="D41" s="197"/>
      <c r="E41" s="197"/>
      <c r="F41" s="109">
        <f>'00 00 Naklady'!AE40</f>
        <v>0</v>
      </c>
      <c r="G41" s="100">
        <f>'00 00 Naklady'!AF40</f>
        <v>520000</v>
      </c>
      <c r="H41" s="100"/>
      <c r="I41" s="101">
        <f>F41+G41+H41</f>
        <v>520000</v>
      </c>
      <c r="J41" s="102">
        <f>IF(CenaCelkemVypocet=0,"",I41/CenaCelkemVypocet*100)</f>
        <v>100</v>
      </c>
    </row>
    <row r="42" spans="1:10" ht="25.5" customHeight="1" x14ac:dyDescent="0.2">
      <c r="A42" s="86">
        <v>2</v>
      </c>
      <c r="B42" s="103"/>
      <c r="C42" s="196" t="s">
        <v>49</v>
      </c>
      <c r="D42" s="196"/>
      <c r="E42" s="196"/>
      <c r="F42" s="104"/>
      <c r="G42" s="105"/>
      <c r="H42" s="105"/>
      <c r="I42" s="106"/>
      <c r="J42" s="107"/>
    </row>
    <row r="43" spans="1:10" ht="25.5" customHeight="1" x14ac:dyDescent="0.2">
      <c r="A43" s="86">
        <v>2</v>
      </c>
      <c r="B43" s="103" t="s">
        <v>50</v>
      </c>
      <c r="C43" s="196" t="s">
        <v>51</v>
      </c>
      <c r="D43" s="196"/>
      <c r="E43" s="196"/>
      <c r="F43" s="104">
        <f>'305 305.1 Pol'!AE293+'305 305.2 Pol'!AE210+'305 305.3 Pol'!AE186+'305 305.4 Pol'!AE174</f>
        <v>0</v>
      </c>
      <c r="G43" s="105">
        <f>'305 305.1 Pol'!AF293+'305 305.2 Pol'!AF210+'305 305.3 Pol'!AF186+'305 305.4 Pol'!AF174</f>
        <v>0</v>
      </c>
      <c r="H43" s="105"/>
      <c r="I43" s="106">
        <f t="shared" ref="I43:I55" si="1">F43+G43+H43</f>
        <v>0</v>
      </c>
      <c r="J43" s="107">
        <f t="shared" ref="J43:J55" si="2">IF(CenaCelkemVypocet=0,"",I43/CenaCelkemVypocet*100)</f>
        <v>0</v>
      </c>
    </row>
    <row r="44" spans="1:10" ht="25.5" customHeight="1" x14ac:dyDescent="0.2">
      <c r="A44" s="86">
        <v>3</v>
      </c>
      <c r="B44" s="108" t="s">
        <v>52</v>
      </c>
      <c r="C44" s="197" t="s">
        <v>53</v>
      </c>
      <c r="D44" s="197"/>
      <c r="E44" s="197"/>
      <c r="F44" s="109">
        <f>'305 305.1 Pol'!AE293</f>
        <v>0</v>
      </c>
      <c r="G44" s="100">
        <f>'305 305.1 Pol'!AF293</f>
        <v>0</v>
      </c>
      <c r="H44" s="100"/>
      <c r="I44" s="101">
        <f t="shared" si="1"/>
        <v>0</v>
      </c>
      <c r="J44" s="102">
        <f t="shared" si="2"/>
        <v>0</v>
      </c>
    </row>
    <row r="45" spans="1:10" ht="25.5" customHeight="1" x14ac:dyDescent="0.2">
      <c r="A45" s="86">
        <v>3</v>
      </c>
      <c r="B45" s="108" t="s">
        <v>54</v>
      </c>
      <c r="C45" s="197" t="s">
        <v>55</v>
      </c>
      <c r="D45" s="197"/>
      <c r="E45" s="197"/>
      <c r="F45" s="109">
        <f>'305 305.2 Pol'!AE210</f>
        <v>0</v>
      </c>
      <c r="G45" s="100">
        <f>'305 305.2 Pol'!AF210</f>
        <v>0</v>
      </c>
      <c r="H45" s="100"/>
      <c r="I45" s="101">
        <f t="shared" si="1"/>
        <v>0</v>
      </c>
      <c r="J45" s="102">
        <f t="shared" si="2"/>
        <v>0</v>
      </c>
    </row>
    <row r="46" spans="1:10" ht="25.5" customHeight="1" x14ac:dyDescent="0.2">
      <c r="A46" s="86">
        <v>3</v>
      </c>
      <c r="B46" s="108" t="s">
        <v>56</v>
      </c>
      <c r="C46" s="197" t="s">
        <v>57</v>
      </c>
      <c r="D46" s="197"/>
      <c r="E46" s="197"/>
      <c r="F46" s="109">
        <f>'305 305.3 Pol'!AE186</f>
        <v>0</v>
      </c>
      <c r="G46" s="100">
        <f>'305 305.3 Pol'!AF186</f>
        <v>0</v>
      </c>
      <c r="H46" s="100"/>
      <c r="I46" s="101">
        <f t="shared" si="1"/>
        <v>0</v>
      </c>
      <c r="J46" s="102">
        <f t="shared" si="2"/>
        <v>0</v>
      </c>
    </row>
    <row r="47" spans="1:10" ht="25.5" customHeight="1" x14ac:dyDescent="0.2">
      <c r="A47" s="86">
        <v>3</v>
      </c>
      <c r="B47" s="108" t="s">
        <v>58</v>
      </c>
      <c r="C47" s="197" t="s">
        <v>59</v>
      </c>
      <c r="D47" s="197"/>
      <c r="E47" s="197"/>
      <c r="F47" s="109">
        <f>'305 305.4 Pol'!AE174</f>
        <v>0</v>
      </c>
      <c r="G47" s="100">
        <f>'305 305.4 Pol'!AF174</f>
        <v>0</v>
      </c>
      <c r="H47" s="100"/>
      <c r="I47" s="101">
        <f t="shared" si="1"/>
        <v>0</v>
      </c>
      <c r="J47" s="102">
        <f t="shared" si="2"/>
        <v>0</v>
      </c>
    </row>
    <row r="48" spans="1:10" ht="25.5" customHeight="1" x14ac:dyDescent="0.2">
      <c r="A48" s="86">
        <v>2</v>
      </c>
      <c r="B48" s="103" t="s">
        <v>60</v>
      </c>
      <c r="C48" s="196" t="s">
        <v>61</v>
      </c>
      <c r="D48" s="196"/>
      <c r="E48" s="196"/>
      <c r="F48" s="104">
        <f>'306 306.1 Pol'!AE192+'306 306.2 Pol'!AE137+'306 306.3 Pol'!AE126</f>
        <v>0</v>
      </c>
      <c r="G48" s="105">
        <f>'306 306.1 Pol'!AF192+'306 306.2 Pol'!AF137+'306 306.3 Pol'!AF126</f>
        <v>0</v>
      </c>
      <c r="H48" s="105"/>
      <c r="I48" s="106">
        <f t="shared" si="1"/>
        <v>0</v>
      </c>
      <c r="J48" s="107">
        <f t="shared" si="2"/>
        <v>0</v>
      </c>
    </row>
    <row r="49" spans="1:10" ht="25.5" customHeight="1" x14ac:dyDescent="0.2">
      <c r="A49" s="86">
        <v>3</v>
      </c>
      <c r="B49" s="108" t="s">
        <v>62</v>
      </c>
      <c r="C49" s="197" t="s">
        <v>63</v>
      </c>
      <c r="D49" s="197"/>
      <c r="E49" s="197"/>
      <c r="F49" s="109">
        <f>'306 306.1 Pol'!AE192</f>
        <v>0</v>
      </c>
      <c r="G49" s="100">
        <f>'306 306.1 Pol'!AF192</f>
        <v>0</v>
      </c>
      <c r="H49" s="100"/>
      <c r="I49" s="101">
        <f t="shared" si="1"/>
        <v>0</v>
      </c>
      <c r="J49" s="102">
        <f t="shared" si="2"/>
        <v>0</v>
      </c>
    </row>
    <row r="50" spans="1:10" ht="25.5" customHeight="1" x14ac:dyDescent="0.2">
      <c r="A50" s="86">
        <v>3</v>
      </c>
      <c r="B50" s="108" t="s">
        <v>64</v>
      </c>
      <c r="C50" s="197" t="s">
        <v>65</v>
      </c>
      <c r="D50" s="197"/>
      <c r="E50" s="197"/>
      <c r="F50" s="109">
        <f>'306 306.2 Pol'!AE137</f>
        <v>0</v>
      </c>
      <c r="G50" s="100">
        <f>'306 306.2 Pol'!AF137</f>
        <v>0</v>
      </c>
      <c r="H50" s="100"/>
      <c r="I50" s="101">
        <f t="shared" si="1"/>
        <v>0</v>
      </c>
      <c r="J50" s="102">
        <f t="shared" si="2"/>
        <v>0</v>
      </c>
    </row>
    <row r="51" spans="1:10" ht="25.5" customHeight="1" x14ac:dyDescent="0.2">
      <c r="A51" s="86">
        <v>3</v>
      </c>
      <c r="B51" s="108" t="s">
        <v>66</v>
      </c>
      <c r="C51" s="197" t="s">
        <v>67</v>
      </c>
      <c r="D51" s="197"/>
      <c r="E51" s="197"/>
      <c r="F51" s="109">
        <f>'306 306.3 Pol'!AE126</f>
        <v>0</v>
      </c>
      <c r="G51" s="100">
        <f>'306 306.3 Pol'!AF126</f>
        <v>0</v>
      </c>
      <c r="H51" s="100"/>
      <c r="I51" s="101">
        <f t="shared" si="1"/>
        <v>0</v>
      </c>
      <c r="J51" s="102">
        <f t="shared" si="2"/>
        <v>0</v>
      </c>
    </row>
    <row r="52" spans="1:10" ht="25.5" customHeight="1" x14ac:dyDescent="0.2">
      <c r="A52" s="86">
        <v>2</v>
      </c>
      <c r="B52" s="103" t="s">
        <v>68</v>
      </c>
      <c r="C52" s="196" t="s">
        <v>69</v>
      </c>
      <c r="D52" s="196"/>
      <c r="E52" s="196"/>
      <c r="F52" s="104">
        <f>'307 307.1 Pol'!AE198</f>
        <v>0</v>
      </c>
      <c r="G52" s="105">
        <f>'307 307.1 Pol'!AF198</f>
        <v>0</v>
      </c>
      <c r="H52" s="105"/>
      <c r="I52" s="106">
        <f t="shared" si="1"/>
        <v>0</v>
      </c>
      <c r="J52" s="107">
        <f t="shared" si="2"/>
        <v>0</v>
      </c>
    </row>
    <row r="53" spans="1:10" ht="25.5" customHeight="1" x14ac:dyDescent="0.2">
      <c r="A53" s="86">
        <v>3</v>
      </c>
      <c r="B53" s="108" t="s">
        <v>70</v>
      </c>
      <c r="C53" s="197" t="s">
        <v>71</v>
      </c>
      <c r="D53" s="197"/>
      <c r="E53" s="197"/>
      <c r="F53" s="109">
        <f>'307 307.1 Pol'!AE198</f>
        <v>0</v>
      </c>
      <c r="G53" s="100">
        <f>'307 307.1 Pol'!AF198</f>
        <v>0</v>
      </c>
      <c r="H53" s="100"/>
      <c r="I53" s="101">
        <f t="shared" si="1"/>
        <v>0</v>
      </c>
      <c r="J53" s="102">
        <f t="shared" si="2"/>
        <v>0</v>
      </c>
    </row>
    <row r="54" spans="1:10" ht="25.5" customHeight="1" x14ac:dyDescent="0.2">
      <c r="A54" s="86">
        <v>2</v>
      </c>
      <c r="B54" s="103" t="s">
        <v>72</v>
      </c>
      <c r="C54" s="196" t="s">
        <v>73</v>
      </c>
      <c r="D54" s="196"/>
      <c r="E54" s="196"/>
      <c r="F54" s="104">
        <f>'308 308.1 Pol'!AE157</f>
        <v>0</v>
      </c>
      <c r="G54" s="105">
        <f>'308 308.1 Pol'!AF157</f>
        <v>0</v>
      </c>
      <c r="H54" s="105"/>
      <c r="I54" s="106">
        <f t="shared" si="1"/>
        <v>0</v>
      </c>
      <c r="J54" s="107">
        <f t="shared" si="2"/>
        <v>0</v>
      </c>
    </row>
    <row r="55" spans="1:10" ht="25.5" customHeight="1" x14ac:dyDescent="0.2">
      <c r="A55" s="86">
        <v>3</v>
      </c>
      <c r="B55" s="108" t="s">
        <v>74</v>
      </c>
      <c r="C55" s="197" t="s">
        <v>75</v>
      </c>
      <c r="D55" s="197"/>
      <c r="E55" s="197"/>
      <c r="F55" s="109">
        <f>'308 308.1 Pol'!AE157</f>
        <v>0</v>
      </c>
      <c r="G55" s="100">
        <f>'308 308.1 Pol'!AF157</f>
        <v>0</v>
      </c>
      <c r="H55" s="100"/>
      <c r="I55" s="101">
        <f t="shared" si="1"/>
        <v>0</v>
      </c>
      <c r="J55" s="102">
        <f t="shared" si="2"/>
        <v>0</v>
      </c>
    </row>
    <row r="56" spans="1:10" ht="25.5" customHeight="1" x14ac:dyDescent="0.2">
      <c r="A56" s="86"/>
      <c r="B56" s="198" t="s">
        <v>76</v>
      </c>
      <c r="C56" s="199"/>
      <c r="D56" s="199"/>
      <c r="E56" s="199"/>
      <c r="F56" s="110">
        <f>SUMIF(A39:A55,"=1",F39:F55)</f>
        <v>0</v>
      </c>
      <c r="G56" s="111">
        <f>SUMIF(A39:A55,"=1",G39:G55)</f>
        <v>520000</v>
      </c>
      <c r="H56" s="111">
        <f>SUMIF(A39:A55,"=1",H39:H55)</f>
        <v>0</v>
      </c>
      <c r="I56" s="112">
        <f>SUMIF(A39:A55,"=1",I39:I55)</f>
        <v>520000</v>
      </c>
      <c r="J56" s="113">
        <f>SUMIF(A39:A55,"=1",J39:J55)</f>
        <v>100</v>
      </c>
    </row>
    <row r="58" spans="1:10" x14ac:dyDescent="0.2">
      <c r="A58" t="s">
        <v>78</v>
      </c>
      <c r="B58" t="s">
        <v>79</v>
      </c>
    </row>
    <row r="59" spans="1:10" x14ac:dyDescent="0.2">
      <c r="A59" t="s">
        <v>80</v>
      </c>
      <c r="B59" t="s">
        <v>81</v>
      </c>
    </row>
    <row r="60" spans="1:10" x14ac:dyDescent="0.2">
      <c r="A60" t="s">
        <v>82</v>
      </c>
      <c r="B60" t="s">
        <v>83</v>
      </c>
    </row>
    <row r="61" spans="1:10" x14ac:dyDescent="0.2">
      <c r="A61" t="s">
        <v>80</v>
      </c>
      <c r="B61" t="s">
        <v>84</v>
      </c>
    </row>
    <row r="62" spans="1:10" x14ac:dyDescent="0.2">
      <c r="A62" t="s">
        <v>82</v>
      </c>
      <c r="B62" t="s">
        <v>85</v>
      </c>
    </row>
    <row r="63" spans="1:10" x14ac:dyDescent="0.2">
      <c r="A63" t="s">
        <v>82</v>
      </c>
      <c r="B63" t="s">
        <v>86</v>
      </c>
    </row>
    <row r="64" spans="1:10" x14ac:dyDescent="0.2">
      <c r="A64" t="s">
        <v>82</v>
      </c>
      <c r="B64" t="s">
        <v>87</v>
      </c>
    </row>
    <row r="65" spans="1:10" x14ac:dyDescent="0.2">
      <c r="A65" t="s">
        <v>82</v>
      </c>
      <c r="B65" t="s">
        <v>88</v>
      </c>
    </row>
    <row r="66" spans="1:10" x14ac:dyDescent="0.2">
      <c r="A66" t="s">
        <v>80</v>
      </c>
      <c r="B66" t="s">
        <v>89</v>
      </c>
    </row>
    <row r="67" spans="1:10" x14ac:dyDescent="0.2">
      <c r="A67" t="s">
        <v>82</v>
      </c>
      <c r="B67" t="s">
        <v>90</v>
      </c>
    </row>
    <row r="68" spans="1:10" x14ac:dyDescent="0.2">
      <c r="A68" t="s">
        <v>82</v>
      </c>
      <c r="B68" t="s">
        <v>91</v>
      </c>
    </row>
    <row r="69" spans="1:10" x14ac:dyDescent="0.2">
      <c r="A69" t="s">
        <v>82</v>
      </c>
      <c r="B69" t="s">
        <v>92</v>
      </c>
    </row>
    <row r="70" spans="1:10" x14ac:dyDescent="0.2">
      <c r="A70" t="s">
        <v>80</v>
      </c>
      <c r="B70" t="s">
        <v>93</v>
      </c>
    </row>
    <row r="71" spans="1:10" x14ac:dyDescent="0.2">
      <c r="A71" t="s">
        <v>82</v>
      </c>
      <c r="B71" t="s">
        <v>94</v>
      </c>
    </row>
    <row r="72" spans="1:10" x14ac:dyDescent="0.2">
      <c r="A72" t="s">
        <v>80</v>
      </c>
      <c r="B72" t="s">
        <v>95</v>
      </c>
    </row>
    <row r="73" spans="1:10" x14ac:dyDescent="0.2">
      <c r="A73" t="s">
        <v>82</v>
      </c>
      <c r="B73" t="s">
        <v>96</v>
      </c>
    </row>
    <row r="76" spans="1:10" ht="15.75" x14ac:dyDescent="0.25">
      <c r="B76" s="122" t="s">
        <v>97</v>
      </c>
    </row>
    <row r="78" spans="1:10" ht="25.5" customHeight="1" x14ac:dyDescent="0.2">
      <c r="A78" s="124"/>
      <c r="B78" s="127" t="s">
        <v>17</v>
      </c>
      <c r="C78" s="127" t="s">
        <v>5</v>
      </c>
      <c r="D78" s="128"/>
      <c r="E78" s="128"/>
      <c r="F78" s="129" t="s">
        <v>98</v>
      </c>
      <c r="G78" s="129"/>
      <c r="H78" s="129"/>
      <c r="I78" s="129" t="s">
        <v>29</v>
      </c>
      <c r="J78" s="129" t="s">
        <v>0</v>
      </c>
    </row>
    <row r="79" spans="1:10" ht="36.75" customHeight="1" x14ac:dyDescent="0.2">
      <c r="A79" s="125"/>
      <c r="B79" s="130" t="s">
        <v>99</v>
      </c>
      <c r="C79" s="193" t="s">
        <v>100</v>
      </c>
      <c r="D79" s="194"/>
      <c r="E79" s="194"/>
      <c r="F79" s="136" t="s">
        <v>24</v>
      </c>
      <c r="G79" s="137"/>
      <c r="H79" s="137"/>
      <c r="I79" s="137">
        <f>'305 305.1 Pol'!G8+'305 305.2 Pol'!G8+'305 305.3 Pol'!G8+'305 305.4 Pol'!G8+'306 306.1 Pol'!G8+'306 306.2 Pol'!G8+'306 306.3 Pol'!G8+'307 307.1 Pol'!G8+'308 308.1 Pol'!G8</f>
        <v>0</v>
      </c>
      <c r="J79" s="134">
        <f>IF(I97=0,"",I79/I97*100)</f>
        <v>0</v>
      </c>
    </row>
    <row r="80" spans="1:10" ht="36.75" customHeight="1" x14ac:dyDescent="0.2">
      <c r="A80" s="125"/>
      <c r="B80" s="130" t="s">
        <v>101</v>
      </c>
      <c r="C80" s="193" t="s">
        <v>102</v>
      </c>
      <c r="D80" s="194"/>
      <c r="E80" s="194"/>
      <c r="F80" s="136" t="s">
        <v>24</v>
      </c>
      <c r="G80" s="137"/>
      <c r="H80" s="137"/>
      <c r="I80" s="137">
        <f>'305 305.1 Pol'!G156+'305 305.2 Pol'!G118+'305 305.3 Pol'!G102+'305 305.4 Pol'!G91+'307 307.1 Pol'!G113</f>
        <v>0</v>
      </c>
      <c r="J80" s="134">
        <f>IF(I97=0,"",I80/I97*100)</f>
        <v>0</v>
      </c>
    </row>
    <row r="81" spans="1:10" ht="36.75" customHeight="1" x14ac:dyDescent="0.2">
      <c r="A81" s="125"/>
      <c r="B81" s="130" t="s">
        <v>103</v>
      </c>
      <c r="C81" s="193" t="s">
        <v>104</v>
      </c>
      <c r="D81" s="194"/>
      <c r="E81" s="194"/>
      <c r="F81" s="136" t="s">
        <v>24</v>
      </c>
      <c r="G81" s="137"/>
      <c r="H81" s="137"/>
      <c r="I81" s="137">
        <f>'305 305.1 Pol'!G161+'306 306.1 Pol'!G84</f>
        <v>0</v>
      </c>
      <c r="J81" s="134">
        <f>IF(I97=0,"",I81/I97*100)</f>
        <v>0</v>
      </c>
    </row>
    <row r="82" spans="1:10" ht="36.75" customHeight="1" x14ac:dyDescent="0.2">
      <c r="A82" s="125"/>
      <c r="B82" s="130" t="s">
        <v>105</v>
      </c>
      <c r="C82" s="193" t="s">
        <v>106</v>
      </c>
      <c r="D82" s="194"/>
      <c r="E82" s="194"/>
      <c r="F82" s="136" t="s">
        <v>24</v>
      </c>
      <c r="G82" s="137"/>
      <c r="H82" s="137"/>
      <c r="I82" s="137">
        <f>'305 305.1 Pol'!G182+'305 305.2 Pol'!G122+'305 305.3 Pol'!G106+'305 305.4 Pol'!G95+'306 306.1 Pol'!G91+'306 306.2 Pol'!G75+'306 306.3 Pol'!G75+'307 307.1 Pol'!G119+'308 308.1 Pol'!G87</f>
        <v>0</v>
      </c>
      <c r="J82" s="134">
        <f>IF(I97=0,"",I82/I97*100)</f>
        <v>0</v>
      </c>
    </row>
    <row r="83" spans="1:10" ht="36.75" customHeight="1" x14ac:dyDescent="0.2">
      <c r="A83" s="125"/>
      <c r="B83" s="130" t="s">
        <v>107</v>
      </c>
      <c r="C83" s="193" t="s">
        <v>108</v>
      </c>
      <c r="D83" s="194"/>
      <c r="E83" s="194"/>
      <c r="F83" s="136" t="s">
        <v>24</v>
      </c>
      <c r="G83" s="137"/>
      <c r="H83" s="137"/>
      <c r="I83" s="137">
        <f>'305 305.1 Pol'!G205+'305 305.2 Pol'!G141+'305 305.3 Pol'!G122+'305 305.4 Pol'!G104+'306 306.1 Pol'!G107+'306 306.2 Pol'!G79+'306 306.3 Pol'!G79+'307 307.1 Pol'!G129+'308 308.1 Pol'!G97</f>
        <v>0</v>
      </c>
      <c r="J83" s="134">
        <f>IF(I97=0,"",I83/I97*100)</f>
        <v>0</v>
      </c>
    </row>
    <row r="84" spans="1:10" ht="36.75" customHeight="1" x14ac:dyDescent="0.2">
      <c r="A84" s="125"/>
      <c r="B84" s="130" t="s">
        <v>109</v>
      </c>
      <c r="C84" s="193" t="s">
        <v>110</v>
      </c>
      <c r="D84" s="194"/>
      <c r="E84" s="194"/>
      <c r="F84" s="136" t="s">
        <v>24</v>
      </c>
      <c r="G84" s="137"/>
      <c r="H84" s="137"/>
      <c r="I84" s="137">
        <f>'305 305.1 Pol'!G211</f>
        <v>0</v>
      </c>
      <c r="J84" s="134">
        <f>IF(I97=0,"",I84/I97*100)</f>
        <v>0</v>
      </c>
    </row>
    <row r="85" spans="1:10" ht="36.75" customHeight="1" x14ac:dyDescent="0.2">
      <c r="A85" s="125"/>
      <c r="B85" s="130" t="s">
        <v>111</v>
      </c>
      <c r="C85" s="193" t="s">
        <v>112</v>
      </c>
      <c r="D85" s="194"/>
      <c r="E85" s="194"/>
      <c r="F85" s="136" t="s">
        <v>24</v>
      </c>
      <c r="G85" s="137"/>
      <c r="H85" s="137"/>
      <c r="I85" s="137">
        <f>'305 305.1 Pol'!G220+'305 305.2 Pol'!G146+'305 305.3 Pol'!G129+'305 305.4 Pol'!G111+'306 306.1 Pol'!G110+'306 306.2 Pol'!G82+'306 306.3 Pol'!G82+'307 307.1 Pol'!G134+'308 308.1 Pol'!G102</f>
        <v>0</v>
      </c>
      <c r="J85" s="134">
        <f>IF(I97=0,"",I85/I97*100)</f>
        <v>0</v>
      </c>
    </row>
    <row r="86" spans="1:10" ht="36.75" customHeight="1" x14ac:dyDescent="0.2">
      <c r="A86" s="125"/>
      <c r="B86" s="130" t="s">
        <v>113</v>
      </c>
      <c r="C86" s="193" t="s">
        <v>114</v>
      </c>
      <c r="D86" s="194"/>
      <c r="E86" s="194"/>
      <c r="F86" s="136" t="s">
        <v>24</v>
      </c>
      <c r="G86" s="137"/>
      <c r="H86" s="137"/>
      <c r="I86" s="137">
        <f>'305 305.1 Pol'!G254+'305 305.2 Pol'!G181+'305 305.3 Pol'!G159+'305 305.4 Pol'!G145+'306 306.1 Pol'!G163+'306 306.2 Pol'!G113+'306 306.3 Pol'!G102+'308 308.1 Pol'!G131</f>
        <v>0</v>
      </c>
      <c r="J86" s="134">
        <f>IF(I97=0,"",I86/I97*100)</f>
        <v>0</v>
      </c>
    </row>
    <row r="87" spans="1:10" ht="36.75" customHeight="1" x14ac:dyDescent="0.2">
      <c r="A87" s="125"/>
      <c r="B87" s="130" t="s">
        <v>115</v>
      </c>
      <c r="C87" s="193" t="s">
        <v>116</v>
      </c>
      <c r="D87" s="194"/>
      <c r="E87" s="194"/>
      <c r="F87" s="136" t="s">
        <v>24</v>
      </c>
      <c r="G87" s="137"/>
      <c r="H87" s="137"/>
      <c r="I87" s="137">
        <f>'305 305.1 Pol'!G257+'305 305.2 Pol'!G184+'305 305.3 Pol'!G162+'305 305.4 Pol'!G150+'306 306.1 Pol'!G169+'306 306.2 Pol'!G119+'306 306.3 Pol'!G108+'307 307.1 Pol'!G175+'308 308.1 Pol'!G137</f>
        <v>0</v>
      </c>
      <c r="J87" s="134">
        <f>IF(I97=0,"",I87/I97*100)</f>
        <v>0</v>
      </c>
    </row>
    <row r="88" spans="1:10" ht="36.75" customHeight="1" x14ac:dyDescent="0.2">
      <c r="A88" s="125"/>
      <c r="B88" s="130" t="s">
        <v>117</v>
      </c>
      <c r="C88" s="193" t="s">
        <v>112</v>
      </c>
      <c r="D88" s="194"/>
      <c r="E88" s="194"/>
      <c r="F88" s="136" t="s">
        <v>24</v>
      </c>
      <c r="G88" s="137"/>
      <c r="H88" s="137"/>
      <c r="I88" s="137">
        <f>'306 306.1 Pol'!G173</f>
        <v>0</v>
      </c>
      <c r="J88" s="134">
        <f>IF(I97=0,"",I88/I97*100)</f>
        <v>0</v>
      </c>
    </row>
    <row r="89" spans="1:10" ht="36.75" customHeight="1" x14ac:dyDescent="0.2">
      <c r="A89" s="125"/>
      <c r="B89" s="130" t="s">
        <v>118</v>
      </c>
      <c r="C89" s="193" t="s">
        <v>119</v>
      </c>
      <c r="D89" s="194"/>
      <c r="E89" s="194"/>
      <c r="F89" s="136" t="s">
        <v>24</v>
      </c>
      <c r="G89" s="137"/>
      <c r="H89" s="137"/>
      <c r="I89" s="137">
        <f>'305 305.1 Pol'!G263+'305 305.2 Pol'!G187+'305 305.3 Pol'!G164+'305 305.4 Pol'!G152+'307 307.1 Pol'!G178</f>
        <v>0</v>
      </c>
      <c r="J89" s="134">
        <f>IF(I97=0,"",I89/I97*100)</f>
        <v>0</v>
      </c>
    </row>
    <row r="90" spans="1:10" ht="36.75" customHeight="1" x14ac:dyDescent="0.2">
      <c r="A90" s="125"/>
      <c r="B90" s="130" t="s">
        <v>120</v>
      </c>
      <c r="C90" s="193" t="s">
        <v>121</v>
      </c>
      <c r="D90" s="194"/>
      <c r="E90" s="194"/>
      <c r="F90" s="136" t="s">
        <v>24</v>
      </c>
      <c r="G90" s="137"/>
      <c r="H90" s="137"/>
      <c r="I90" s="137">
        <f>'305 305.1 Pol'!G267</f>
        <v>0</v>
      </c>
      <c r="J90" s="134">
        <f>IF(I97=0,"",I90/I97*100)</f>
        <v>0</v>
      </c>
    </row>
    <row r="91" spans="1:10" ht="36.75" customHeight="1" x14ac:dyDescent="0.2">
      <c r="A91" s="125"/>
      <c r="B91" s="130" t="s">
        <v>122</v>
      </c>
      <c r="C91" s="193" t="s">
        <v>123</v>
      </c>
      <c r="D91" s="194"/>
      <c r="E91" s="194"/>
      <c r="F91" s="136" t="s">
        <v>24</v>
      </c>
      <c r="G91" s="137"/>
      <c r="H91" s="137"/>
      <c r="I91" s="137">
        <f>'305 305.1 Pol'!G273+'305 305.2 Pol'!G192+'305 305.3 Pol'!G170+'305 305.4 Pol'!G158+'307 307.1 Pol'!G180</f>
        <v>0</v>
      </c>
      <c r="J91" s="134">
        <f>IF(I97=0,"",I91/I97*100)</f>
        <v>0</v>
      </c>
    </row>
    <row r="92" spans="1:10" ht="36.75" customHeight="1" x14ac:dyDescent="0.2">
      <c r="A92" s="125"/>
      <c r="B92" s="130" t="s">
        <v>124</v>
      </c>
      <c r="C92" s="193" t="s">
        <v>125</v>
      </c>
      <c r="D92" s="194"/>
      <c r="E92" s="194"/>
      <c r="F92" s="136" t="s">
        <v>24</v>
      </c>
      <c r="G92" s="137"/>
      <c r="H92" s="137"/>
      <c r="I92" s="137">
        <f>'305 305.1 Pol'!G280+'305 305.2 Pol'!G195+'305 305.3 Pol'!G173+'305 305.4 Pol'!G161+'306 306.1 Pol'!G175+'306 306.2 Pol'!G121+'306 306.3 Pol'!G110+'307 307.1 Pol'!G183+'308 308.1 Pol'!G139</f>
        <v>0</v>
      </c>
      <c r="J92" s="134">
        <f>IF(I97=0,"",I92/I97*100)</f>
        <v>0</v>
      </c>
    </row>
    <row r="93" spans="1:10" ht="36.75" customHeight="1" x14ac:dyDescent="0.2">
      <c r="A93" s="125"/>
      <c r="B93" s="130" t="s">
        <v>126</v>
      </c>
      <c r="C93" s="193" t="s">
        <v>127</v>
      </c>
      <c r="D93" s="194"/>
      <c r="E93" s="194"/>
      <c r="F93" s="136" t="s">
        <v>24</v>
      </c>
      <c r="G93" s="137"/>
      <c r="H93" s="137"/>
      <c r="I93" s="137">
        <f>'305 305.1 Pol'!G289+'305 305.2 Pol'!G204+'305 305.3 Pol'!G182+'305 305.4 Pol'!G170+'306 306.1 Pol'!G184+'306 306.2 Pol'!G130+'306 306.3 Pol'!G119+'307 307.1 Pol'!G192+'308 308.1 Pol'!G148</f>
        <v>0</v>
      </c>
      <c r="J93" s="134">
        <f>IF(I97=0,"",I93/I97*100)</f>
        <v>0</v>
      </c>
    </row>
    <row r="94" spans="1:10" ht="36.75" customHeight="1" x14ac:dyDescent="0.2">
      <c r="A94" s="125"/>
      <c r="B94" s="130" t="s">
        <v>128</v>
      </c>
      <c r="C94" s="193" t="s">
        <v>129</v>
      </c>
      <c r="D94" s="194"/>
      <c r="E94" s="194"/>
      <c r="F94" s="136" t="s">
        <v>25</v>
      </c>
      <c r="G94" s="137"/>
      <c r="H94" s="137"/>
      <c r="I94" s="137">
        <f>'306 306.1 Pol'!G187+'306 306.2 Pol'!G133+'306 306.3 Pol'!G122+'308 308.1 Pol'!G153</f>
        <v>0</v>
      </c>
      <c r="J94" s="134">
        <f>IF(I97=0,"",I94/I97*100)</f>
        <v>0</v>
      </c>
    </row>
    <row r="95" spans="1:10" ht="36.75" customHeight="1" x14ac:dyDescent="0.2">
      <c r="A95" s="125"/>
      <c r="B95" s="130" t="s">
        <v>130</v>
      </c>
      <c r="C95" s="193" t="s">
        <v>27</v>
      </c>
      <c r="D95" s="194"/>
      <c r="E95" s="194"/>
      <c r="F95" s="136" t="s">
        <v>130</v>
      </c>
      <c r="G95" s="137"/>
      <c r="H95" s="137"/>
      <c r="I95" s="137">
        <f>'00 00 Naklady'!G8</f>
        <v>0</v>
      </c>
      <c r="J95" s="134">
        <f>IF(I97=0,"",I95/I97*100)</f>
        <v>0</v>
      </c>
    </row>
    <row r="96" spans="1:10" ht="36.75" customHeight="1" x14ac:dyDescent="0.2">
      <c r="A96" s="125"/>
      <c r="B96" s="130" t="s">
        <v>131</v>
      </c>
      <c r="C96" s="193" t="s">
        <v>28</v>
      </c>
      <c r="D96" s="194"/>
      <c r="E96" s="194"/>
      <c r="F96" s="136" t="s">
        <v>131</v>
      </c>
      <c r="G96" s="137"/>
      <c r="H96" s="137"/>
      <c r="I96" s="137">
        <f>'00 00 Naklady'!G23</f>
        <v>520000</v>
      </c>
      <c r="J96" s="134">
        <f>IF(I97=0,"",I96/I97*100)</f>
        <v>100</v>
      </c>
    </row>
    <row r="97" spans="1:10" ht="25.5" customHeight="1" x14ac:dyDescent="0.2">
      <c r="A97" s="126"/>
      <c r="B97" s="131" t="s">
        <v>1</v>
      </c>
      <c r="C97" s="132"/>
      <c r="D97" s="133"/>
      <c r="E97" s="133"/>
      <c r="F97" s="138"/>
      <c r="G97" s="139"/>
      <c r="H97" s="139"/>
      <c r="I97" s="139">
        <f>SUM(I79:I96)</f>
        <v>520000</v>
      </c>
      <c r="J97" s="135">
        <f>SUM(J79:J96)</f>
        <v>100</v>
      </c>
    </row>
    <row r="98" spans="1:10" x14ac:dyDescent="0.2">
      <c r="F98" s="84"/>
      <c r="G98" s="84"/>
      <c r="H98" s="84"/>
      <c r="I98" s="84"/>
      <c r="J98" s="85"/>
    </row>
    <row r="99" spans="1:10" x14ac:dyDescent="0.2">
      <c r="F99" s="84"/>
      <c r="G99" s="84"/>
      <c r="H99" s="84"/>
      <c r="I99" s="84"/>
      <c r="J99" s="85"/>
    </row>
    <row r="100" spans="1:10" x14ac:dyDescent="0.2">
      <c r="F100" s="84"/>
      <c r="G100" s="84"/>
      <c r="H100" s="84"/>
      <c r="I100" s="84"/>
      <c r="J100" s="85"/>
    </row>
  </sheetData>
  <sheetProtection password="A0CB" sheet="1" objects="1" scenario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8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85:E85"/>
    <mergeCell ref="C54:E54"/>
    <mergeCell ref="C55:E55"/>
    <mergeCell ref="B56:E56"/>
    <mergeCell ref="C79:E79"/>
    <mergeCell ref="C80:E80"/>
    <mergeCell ref="C96:E96"/>
    <mergeCell ref="D14:E14"/>
    <mergeCell ref="C91:E91"/>
    <mergeCell ref="C92:E92"/>
    <mergeCell ref="C93:E93"/>
    <mergeCell ref="C94:E94"/>
    <mergeCell ref="C95:E95"/>
    <mergeCell ref="C86:E86"/>
    <mergeCell ref="C87:E87"/>
    <mergeCell ref="C88:E88"/>
    <mergeCell ref="C89:E89"/>
    <mergeCell ref="C90:E90"/>
    <mergeCell ref="C81:E81"/>
    <mergeCell ref="C82:E82"/>
    <mergeCell ref="C83:E83"/>
    <mergeCell ref="C84:E8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7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3" t="s">
        <v>6</v>
      </c>
      <c r="B1" s="243"/>
      <c r="C1" s="244"/>
      <c r="D1" s="243"/>
      <c r="E1" s="243"/>
      <c r="F1" s="243"/>
      <c r="G1" s="243"/>
    </row>
    <row r="2" spans="1:7" ht="24.95" customHeight="1" x14ac:dyDescent="0.2">
      <c r="A2" s="50" t="s">
        <v>7</v>
      </c>
      <c r="B2" s="49"/>
      <c r="C2" s="245"/>
      <c r="D2" s="245"/>
      <c r="E2" s="245"/>
      <c r="F2" s="245"/>
      <c r="G2" s="246"/>
    </row>
    <row r="3" spans="1:7" ht="24.95" customHeight="1" x14ac:dyDescent="0.2">
      <c r="A3" s="50" t="s">
        <v>8</v>
      </c>
      <c r="B3" s="49"/>
      <c r="C3" s="245"/>
      <c r="D3" s="245"/>
      <c r="E3" s="245"/>
      <c r="F3" s="245"/>
      <c r="G3" s="246"/>
    </row>
    <row r="4" spans="1:7" ht="24.95" customHeight="1" x14ac:dyDescent="0.2">
      <c r="A4" s="50" t="s">
        <v>9</v>
      </c>
      <c r="B4" s="49"/>
      <c r="C4" s="245"/>
      <c r="D4" s="245"/>
      <c r="E4" s="245"/>
      <c r="F4" s="245"/>
      <c r="G4" s="246"/>
    </row>
    <row r="5" spans="1:7" x14ac:dyDescent="0.2">
      <c r="B5" s="4"/>
      <c r="C5" s="5"/>
      <c r="D5" s="6"/>
    </row>
  </sheetData>
  <sheetProtection password="E14A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AB22" sqref="AB22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63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7" t="s">
        <v>132</v>
      </c>
      <c r="B1" s="247"/>
      <c r="C1" s="247"/>
      <c r="D1" s="247"/>
      <c r="E1" s="247"/>
      <c r="F1" s="247"/>
      <c r="G1" s="247"/>
      <c r="AG1" t="s">
        <v>133</v>
      </c>
    </row>
    <row r="2" spans="1:60" ht="24.95" customHeight="1" x14ac:dyDescent="0.2">
      <c r="A2" s="141" t="s">
        <v>7</v>
      </c>
      <c r="B2" s="49" t="s">
        <v>43</v>
      </c>
      <c r="C2" s="248" t="s">
        <v>44</v>
      </c>
      <c r="D2" s="249"/>
      <c r="E2" s="249"/>
      <c r="F2" s="249"/>
      <c r="G2" s="250"/>
      <c r="AG2" t="s">
        <v>134</v>
      </c>
    </row>
    <row r="3" spans="1:60" ht="24.95" customHeight="1" x14ac:dyDescent="0.2">
      <c r="A3" s="141" t="s">
        <v>8</v>
      </c>
      <c r="B3" s="49" t="s">
        <v>47</v>
      </c>
      <c r="C3" s="248" t="s">
        <v>48</v>
      </c>
      <c r="D3" s="249"/>
      <c r="E3" s="249"/>
      <c r="F3" s="249"/>
      <c r="G3" s="250"/>
      <c r="AC3" s="123" t="s">
        <v>135</v>
      </c>
      <c r="AG3" t="s">
        <v>136</v>
      </c>
    </row>
    <row r="4" spans="1:60" ht="24.95" customHeight="1" x14ac:dyDescent="0.2">
      <c r="A4" s="142" t="s">
        <v>9</v>
      </c>
      <c r="B4" s="143" t="s">
        <v>47</v>
      </c>
      <c r="C4" s="251" t="s">
        <v>48</v>
      </c>
      <c r="D4" s="252"/>
      <c r="E4" s="252"/>
      <c r="F4" s="252"/>
      <c r="G4" s="253"/>
      <c r="AG4" t="s">
        <v>137</v>
      </c>
    </row>
    <row r="5" spans="1:60" x14ac:dyDescent="0.2">
      <c r="D5" s="10"/>
    </row>
    <row r="6" spans="1:60" ht="38.25" x14ac:dyDescent="0.2">
      <c r="A6" s="145" t="s">
        <v>138</v>
      </c>
      <c r="B6" s="147" t="s">
        <v>139</v>
      </c>
      <c r="C6" s="147" t="s">
        <v>140</v>
      </c>
      <c r="D6" s="146" t="s">
        <v>141</v>
      </c>
      <c r="E6" s="145" t="s">
        <v>142</v>
      </c>
      <c r="F6" s="144" t="s">
        <v>143</v>
      </c>
      <c r="G6" s="145" t="s">
        <v>29</v>
      </c>
      <c r="H6" s="148" t="s">
        <v>30</v>
      </c>
      <c r="I6" s="148" t="s">
        <v>144</v>
      </c>
      <c r="J6" s="148" t="s">
        <v>31</v>
      </c>
      <c r="K6" s="148" t="s">
        <v>145</v>
      </c>
      <c r="L6" s="148" t="s">
        <v>146</v>
      </c>
      <c r="M6" s="148" t="s">
        <v>147</v>
      </c>
      <c r="N6" s="148" t="s">
        <v>148</v>
      </c>
      <c r="O6" s="148" t="s">
        <v>149</v>
      </c>
      <c r="P6" s="148" t="s">
        <v>150</v>
      </c>
      <c r="Q6" s="148" t="s">
        <v>151</v>
      </c>
      <c r="R6" s="148" t="s">
        <v>152</v>
      </c>
      <c r="S6" s="148" t="s">
        <v>153</v>
      </c>
      <c r="T6" s="148" t="s">
        <v>154</v>
      </c>
      <c r="U6" s="148" t="s">
        <v>155</v>
      </c>
      <c r="V6" s="148" t="s">
        <v>156</v>
      </c>
      <c r="W6" s="148" t="s">
        <v>157</v>
      </c>
      <c r="X6" s="148" t="s">
        <v>158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1" t="s">
        <v>159</v>
      </c>
      <c r="B8" s="162" t="s">
        <v>130</v>
      </c>
      <c r="C8" s="182" t="s">
        <v>27</v>
      </c>
      <c r="D8" s="163"/>
      <c r="E8" s="164"/>
      <c r="F8" s="165"/>
      <c r="G8" s="165">
        <f>SUMIF(AG9:AG22,"&lt;&gt;NOR",G9:G22)</f>
        <v>0</v>
      </c>
      <c r="H8" s="165"/>
      <c r="I8" s="165">
        <f>SUM(I9:I22)</f>
        <v>0</v>
      </c>
      <c r="J8" s="165"/>
      <c r="K8" s="165">
        <f>SUM(K9:K22)</f>
        <v>0</v>
      </c>
      <c r="L8" s="165"/>
      <c r="M8" s="165">
        <f>SUM(M9:M22)</f>
        <v>0</v>
      </c>
      <c r="N8" s="164"/>
      <c r="O8" s="164">
        <f>SUM(O9:O22)</f>
        <v>0</v>
      </c>
      <c r="P8" s="164"/>
      <c r="Q8" s="164">
        <f>SUM(Q9:Q22)</f>
        <v>0</v>
      </c>
      <c r="R8" s="165"/>
      <c r="S8" s="165"/>
      <c r="T8" s="166"/>
      <c r="U8" s="160"/>
      <c r="V8" s="160">
        <f>SUM(V9:V22)</f>
        <v>0</v>
      </c>
      <c r="W8" s="160"/>
      <c r="X8" s="160"/>
      <c r="AG8" t="s">
        <v>160</v>
      </c>
    </row>
    <row r="9" spans="1:60" outlineLevel="1" x14ac:dyDescent="0.2">
      <c r="A9" s="174">
        <v>1</v>
      </c>
      <c r="B9" s="175" t="s">
        <v>161</v>
      </c>
      <c r="C9" s="183" t="s">
        <v>162</v>
      </c>
      <c r="D9" s="176" t="s">
        <v>163</v>
      </c>
      <c r="E9" s="177">
        <v>1</v>
      </c>
      <c r="F9" s="178"/>
      <c r="G9" s="179">
        <f t="shared" ref="G9:G22" si="0">ROUND(E9*F9,2)</f>
        <v>0</v>
      </c>
      <c r="H9" s="178"/>
      <c r="I9" s="179">
        <f t="shared" ref="I9:I22" si="1">ROUND(E9*H9,2)</f>
        <v>0</v>
      </c>
      <c r="J9" s="178"/>
      <c r="K9" s="179">
        <f t="shared" ref="K9:K22" si="2">ROUND(E9*J9,2)</f>
        <v>0</v>
      </c>
      <c r="L9" s="179">
        <v>21</v>
      </c>
      <c r="M9" s="179">
        <f t="shared" ref="M9:M22" si="3">G9*(1+L9/100)</f>
        <v>0</v>
      </c>
      <c r="N9" s="177">
        <v>0</v>
      </c>
      <c r="O9" s="177">
        <f t="shared" ref="O9:O22" si="4">ROUND(E9*N9,2)</f>
        <v>0</v>
      </c>
      <c r="P9" s="177">
        <v>0</v>
      </c>
      <c r="Q9" s="177">
        <f t="shared" ref="Q9:Q22" si="5">ROUND(E9*P9,2)</f>
        <v>0</v>
      </c>
      <c r="R9" s="179"/>
      <c r="S9" s="179" t="s">
        <v>164</v>
      </c>
      <c r="T9" s="180" t="s">
        <v>165</v>
      </c>
      <c r="U9" s="159">
        <v>0</v>
      </c>
      <c r="V9" s="159">
        <f t="shared" ref="V9:V22" si="6">ROUND(E9*U9,2)</f>
        <v>0</v>
      </c>
      <c r="W9" s="159"/>
      <c r="X9" s="159" t="s">
        <v>166</v>
      </c>
      <c r="Y9" s="149"/>
      <c r="Z9" s="149"/>
      <c r="AA9" s="149"/>
      <c r="AB9" s="149"/>
      <c r="AC9" s="149"/>
      <c r="AD9" s="149"/>
      <c r="AE9" s="149"/>
      <c r="AF9" s="149"/>
      <c r="AG9" s="149" t="s">
        <v>167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74">
        <v>2</v>
      </c>
      <c r="B10" s="175" t="s">
        <v>168</v>
      </c>
      <c r="C10" s="183" t="s">
        <v>169</v>
      </c>
      <c r="D10" s="176" t="s">
        <v>163</v>
      </c>
      <c r="E10" s="177">
        <v>1</v>
      </c>
      <c r="F10" s="178"/>
      <c r="G10" s="179">
        <f t="shared" si="0"/>
        <v>0</v>
      </c>
      <c r="H10" s="178"/>
      <c r="I10" s="179">
        <f t="shared" si="1"/>
        <v>0</v>
      </c>
      <c r="J10" s="178"/>
      <c r="K10" s="179">
        <f t="shared" si="2"/>
        <v>0</v>
      </c>
      <c r="L10" s="179">
        <v>21</v>
      </c>
      <c r="M10" s="179">
        <f t="shared" si="3"/>
        <v>0</v>
      </c>
      <c r="N10" s="177">
        <v>0</v>
      </c>
      <c r="O10" s="177">
        <f t="shared" si="4"/>
        <v>0</v>
      </c>
      <c r="P10" s="177">
        <v>0</v>
      </c>
      <c r="Q10" s="177">
        <f t="shared" si="5"/>
        <v>0</v>
      </c>
      <c r="R10" s="179"/>
      <c r="S10" s="179" t="s">
        <v>164</v>
      </c>
      <c r="T10" s="180" t="s">
        <v>165</v>
      </c>
      <c r="U10" s="159">
        <v>0</v>
      </c>
      <c r="V10" s="159">
        <f t="shared" si="6"/>
        <v>0</v>
      </c>
      <c r="W10" s="159"/>
      <c r="X10" s="159" t="s">
        <v>166</v>
      </c>
      <c r="Y10" s="149"/>
      <c r="Z10" s="149"/>
      <c r="AA10" s="149"/>
      <c r="AB10" s="149"/>
      <c r="AC10" s="149"/>
      <c r="AD10" s="149"/>
      <c r="AE10" s="149"/>
      <c r="AF10" s="149"/>
      <c r="AG10" s="149" t="s">
        <v>167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74">
        <v>3</v>
      </c>
      <c r="B11" s="175" t="s">
        <v>170</v>
      </c>
      <c r="C11" s="183" t="s">
        <v>171</v>
      </c>
      <c r="D11" s="176" t="s">
        <v>163</v>
      </c>
      <c r="E11" s="177">
        <v>1</v>
      </c>
      <c r="F11" s="178"/>
      <c r="G11" s="179">
        <f t="shared" si="0"/>
        <v>0</v>
      </c>
      <c r="H11" s="178"/>
      <c r="I11" s="179">
        <f t="shared" si="1"/>
        <v>0</v>
      </c>
      <c r="J11" s="178"/>
      <c r="K11" s="179">
        <f t="shared" si="2"/>
        <v>0</v>
      </c>
      <c r="L11" s="179">
        <v>21</v>
      </c>
      <c r="M11" s="179">
        <f t="shared" si="3"/>
        <v>0</v>
      </c>
      <c r="N11" s="177">
        <v>0</v>
      </c>
      <c r="O11" s="177">
        <f t="shared" si="4"/>
        <v>0</v>
      </c>
      <c r="P11" s="177">
        <v>0</v>
      </c>
      <c r="Q11" s="177">
        <f t="shared" si="5"/>
        <v>0</v>
      </c>
      <c r="R11" s="179"/>
      <c r="S11" s="179" t="s">
        <v>164</v>
      </c>
      <c r="T11" s="180" t="s">
        <v>165</v>
      </c>
      <c r="U11" s="159">
        <v>0</v>
      </c>
      <c r="V11" s="159">
        <f t="shared" si="6"/>
        <v>0</v>
      </c>
      <c r="W11" s="159"/>
      <c r="X11" s="159" t="s">
        <v>166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172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74">
        <v>4</v>
      </c>
      <c r="B12" s="175" t="s">
        <v>173</v>
      </c>
      <c r="C12" s="183" t="s">
        <v>174</v>
      </c>
      <c r="D12" s="176" t="s">
        <v>163</v>
      </c>
      <c r="E12" s="177">
        <v>1</v>
      </c>
      <c r="F12" s="178"/>
      <c r="G12" s="179">
        <f t="shared" si="0"/>
        <v>0</v>
      </c>
      <c r="H12" s="178"/>
      <c r="I12" s="179">
        <f t="shared" si="1"/>
        <v>0</v>
      </c>
      <c r="J12" s="178"/>
      <c r="K12" s="179">
        <f t="shared" si="2"/>
        <v>0</v>
      </c>
      <c r="L12" s="179">
        <v>21</v>
      </c>
      <c r="M12" s="179">
        <f t="shared" si="3"/>
        <v>0</v>
      </c>
      <c r="N12" s="177">
        <v>0</v>
      </c>
      <c r="O12" s="177">
        <f t="shared" si="4"/>
        <v>0</v>
      </c>
      <c r="P12" s="177">
        <v>0</v>
      </c>
      <c r="Q12" s="177">
        <f t="shared" si="5"/>
        <v>0</v>
      </c>
      <c r="R12" s="179"/>
      <c r="S12" s="179" t="s">
        <v>164</v>
      </c>
      <c r="T12" s="180" t="s">
        <v>165</v>
      </c>
      <c r="U12" s="159">
        <v>0</v>
      </c>
      <c r="V12" s="159">
        <f t="shared" si="6"/>
        <v>0</v>
      </c>
      <c r="W12" s="159"/>
      <c r="X12" s="159" t="s">
        <v>166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167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74">
        <v>5</v>
      </c>
      <c r="B13" s="175" t="s">
        <v>175</v>
      </c>
      <c r="C13" s="183" t="s">
        <v>176</v>
      </c>
      <c r="D13" s="176" t="s">
        <v>163</v>
      </c>
      <c r="E13" s="177">
        <v>1</v>
      </c>
      <c r="F13" s="178"/>
      <c r="G13" s="179">
        <f t="shared" si="0"/>
        <v>0</v>
      </c>
      <c r="H13" s="178"/>
      <c r="I13" s="179">
        <f t="shared" si="1"/>
        <v>0</v>
      </c>
      <c r="J13" s="178"/>
      <c r="K13" s="179">
        <f t="shared" si="2"/>
        <v>0</v>
      </c>
      <c r="L13" s="179">
        <v>21</v>
      </c>
      <c r="M13" s="179">
        <f t="shared" si="3"/>
        <v>0</v>
      </c>
      <c r="N13" s="177">
        <v>0</v>
      </c>
      <c r="O13" s="177">
        <f t="shared" si="4"/>
        <v>0</v>
      </c>
      <c r="P13" s="177">
        <v>0</v>
      </c>
      <c r="Q13" s="177">
        <f t="shared" si="5"/>
        <v>0</v>
      </c>
      <c r="R13" s="179"/>
      <c r="S13" s="179" t="s">
        <v>164</v>
      </c>
      <c r="T13" s="180" t="s">
        <v>165</v>
      </c>
      <c r="U13" s="159">
        <v>0</v>
      </c>
      <c r="V13" s="159">
        <f t="shared" si="6"/>
        <v>0</v>
      </c>
      <c r="W13" s="159"/>
      <c r="X13" s="159" t="s">
        <v>166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167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74">
        <v>6</v>
      </c>
      <c r="B14" s="175" t="s">
        <v>177</v>
      </c>
      <c r="C14" s="183" t="s">
        <v>178</v>
      </c>
      <c r="D14" s="176" t="s">
        <v>163</v>
      </c>
      <c r="E14" s="177">
        <v>1</v>
      </c>
      <c r="F14" s="178"/>
      <c r="G14" s="179">
        <f t="shared" si="0"/>
        <v>0</v>
      </c>
      <c r="H14" s="178"/>
      <c r="I14" s="179">
        <f t="shared" si="1"/>
        <v>0</v>
      </c>
      <c r="J14" s="178"/>
      <c r="K14" s="179">
        <f t="shared" si="2"/>
        <v>0</v>
      </c>
      <c r="L14" s="179">
        <v>21</v>
      </c>
      <c r="M14" s="179">
        <f t="shared" si="3"/>
        <v>0</v>
      </c>
      <c r="N14" s="177">
        <v>0</v>
      </c>
      <c r="O14" s="177">
        <f t="shared" si="4"/>
        <v>0</v>
      </c>
      <c r="P14" s="177">
        <v>0</v>
      </c>
      <c r="Q14" s="177">
        <f t="shared" si="5"/>
        <v>0</v>
      </c>
      <c r="R14" s="179"/>
      <c r="S14" s="179" t="s">
        <v>179</v>
      </c>
      <c r="T14" s="180" t="s">
        <v>165</v>
      </c>
      <c r="U14" s="159">
        <v>0</v>
      </c>
      <c r="V14" s="159">
        <f t="shared" si="6"/>
        <v>0</v>
      </c>
      <c r="W14" s="159"/>
      <c r="X14" s="159" t="s">
        <v>166</v>
      </c>
      <c r="Y14" s="149"/>
      <c r="Z14" s="149"/>
      <c r="AA14" s="149"/>
      <c r="AB14" s="149"/>
      <c r="AC14" s="149"/>
      <c r="AD14" s="149"/>
      <c r="AE14" s="149"/>
      <c r="AF14" s="149"/>
      <c r="AG14" s="149" t="s">
        <v>167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74">
        <v>7</v>
      </c>
      <c r="B15" s="175" t="s">
        <v>180</v>
      </c>
      <c r="C15" s="183" t="s">
        <v>181</v>
      </c>
      <c r="D15" s="176" t="s">
        <v>163</v>
      </c>
      <c r="E15" s="177">
        <v>1</v>
      </c>
      <c r="F15" s="178"/>
      <c r="G15" s="179">
        <f t="shared" si="0"/>
        <v>0</v>
      </c>
      <c r="H15" s="178"/>
      <c r="I15" s="179">
        <f t="shared" si="1"/>
        <v>0</v>
      </c>
      <c r="J15" s="178"/>
      <c r="K15" s="179">
        <f t="shared" si="2"/>
        <v>0</v>
      </c>
      <c r="L15" s="179">
        <v>21</v>
      </c>
      <c r="M15" s="179">
        <f t="shared" si="3"/>
        <v>0</v>
      </c>
      <c r="N15" s="177">
        <v>0</v>
      </c>
      <c r="O15" s="177">
        <f t="shared" si="4"/>
        <v>0</v>
      </c>
      <c r="P15" s="177">
        <v>0</v>
      </c>
      <c r="Q15" s="177">
        <f t="shared" si="5"/>
        <v>0</v>
      </c>
      <c r="R15" s="179"/>
      <c r="S15" s="179" t="s">
        <v>179</v>
      </c>
      <c r="T15" s="180" t="s">
        <v>165</v>
      </c>
      <c r="U15" s="159">
        <v>0</v>
      </c>
      <c r="V15" s="159">
        <f t="shared" si="6"/>
        <v>0</v>
      </c>
      <c r="W15" s="159"/>
      <c r="X15" s="159" t="s">
        <v>166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167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74">
        <v>8</v>
      </c>
      <c r="B16" s="175" t="s">
        <v>182</v>
      </c>
      <c r="C16" s="183" t="s">
        <v>183</v>
      </c>
      <c r="D16" s="176" t="s">
        <v>163</v>
      </c>
      <c r="E16" s="177">
        <v>1</v>
      </c>
      <c r="F16" s="178"/>
      <c r="G16" s="179">
        <f t="shared" si="0"/>
        <v>0</v>
      </c>
      <c r="H16" s="178"/>
      <c r="I16" s="179">
        <f t="shared" si="1"/>
        <v>0</v>
      </c>
      <c r="J16" s="178"/>
      <c r="K16" s="179">
        <f t="shared" si="2"/>
        <v>0</v>
      </c>
      <c r="L16" s="179">
        <v>21</v>
      </c>
      <c r="M16" s="179">
        <f t="shared" si="3"/>
        <v>0</v>
      </c>
      <c r="N16" s="177">
        <v>0</v>
      </c>
      <c r="O16" s="177">
        <f t="shared" si="4"/>
        <v>0</v>
      </c>
      <c r="P16" s="177">
        <v>0</v>
      </c>
      <c r="Q16" s="177">
        <f t="shared" si="5"/>
        <v>0</v>
      </c>
      <c r="R16" s="179"/>
      <c r="S16" s="179" t="s">
        <v>179</v>
      </c>
      <c r="T16" s="180" t="s">
        <v>165</v>
      </c>
      <c r="U16" s="159">
        <v>0</v>
      </c>
      <c r="V16" s="159">
        <f t="shared" si="6"/>
        <v>0</v>
      </c>
      <c r="W16" s="159"/>
      <c r="X16" s="159" t="s">
        <v>166</v>
      </c>
      <c r="Y16" s="149"/>
      <c r="Z16" s="149"/>
      <c r="AA16" s="149"/>
      <c r="AB16" s="149"/>
      <c r="AC16" s="149"/>
      <c r="AD16" s="149"/>
      <c r="AE16" s="149"/>
      <c r="AF16" s="149"/>
      <c r="AG16" s="149" t="s">
        <v>167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74">
        <v>9</v>
      </c>
      <c r="B17" s="175" t="s">
        <v>184</v>
      </c>
      <c r="C17" s="183" t="s">
        <v>185</v>
      </c>
      <c r="D17" s="176" t="s">
        <v>163</v>
      </c>
      <c r="E17" s="177">
        <v>1</v>
      </c>
      <c r="F17" s="178"/>
      <c r="G17" s="179">
        <f t="shared" si="0"/>
        <v>0</v>
      </c>
      <c r="H17" s="178"/>
      <c r="I17" s="179">
        <f t="shared" si="1"/>
        <v>0</v>
      </c>
      <c r="J17" s="178"/>
      <c r="K17" s="179">
        <f t="shared" si="2"/>
        <v>0</v>
      </c>
      <c r="L17" s="179">
        <v>21</v>
      </c>
      <c r="M17" s="179">
        <f t="shared" si="3"/>
        <v>0</v>
      </c>
      <c r="N17" s="177">
        <v>0</v>
      </c>
      <c r="O17" s="177">
        <f t="shared" si="4"/>
        <v>0</v>
      </c>
      <c r="P17" s="177">
        <v>0</v>
      </c>
      <c r="Q17" s="177">
        <f t="shared" si="5"/>
        <v>0</v>
      </c>
      <c r="R17" s="179"/>
      <c r="S17" s="179" t="s">
        <v>179</v>
      </c>
      <c r="T17" s="180" t="s">
        <v>165</v>
      </c>
      <c r="U17" s="159">
        <v>0</v>
      </c>
      <c r="V17" s="159">
        <f t="shared" si="6"/>
        <v>0</v>
      </c>
      <c r="W17" s="159"/>
      <c r="X17" s="159" t="s">
        <v>166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167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74">
        <v>10</v>
      </c>
      <c r="B18" s="175" t="s">
        <v>186</v>
      </c>
      <c r="C18" s="183" t="s">
        <v>187</v>
      </c>
      <c r="D18" s="176" t="s">
        <v>163</v>
      </c>
      <c r="E18" s="177">
        <v>1</v>
      </c>
      <c r="F18" s="178"/>
      <c r="G18" s="179">
        <f t="shared" si="0"/>
        <v>0</v>
      </c>
      <c r="H18" s="178"/>
      <c r="I18" s="179">
        <f t="shared" si="1"/>
        <v>0</v>
      </c>
      <c r="J18" s="178"/>
      <c r="K18" s="179">
        <f t="shared" si="2"/>
        <v>0</v>
      </c>
      <c r="L18" s="179">
        <v>21</v>
      </c>
      <c r="M18" s="179">
        <f t="shared" si="3"/>
        <v>0</v>
      </c>
      <c r="N18" s="177">
        <v>0</v>
      </c>
      <c r="O18" s="177">
        <f t="shared" si="4"/>
        <v>0</v>
      </c>
      <c r="P18" s="177">
        <v>0</v>
      </c>
      <c r="Q18" s="177">
        <f t="shared" si="5"/>
        <v>0</v>
      </c>
      <c r="R18" s="179"/>
      <c r="S18" s="179" t="s">
        <v>179</v>
      </c>
      <c r="T18" s="180" t="s">
        <v>165</v>
      </c>
      <c r="U18" s="159">
        <v>0</v>
      </c>
      <c r="V18" s="159">
        <f t="shared" si="6"/>
        <v>0</v>
      </c>
      <c r="W18" s="159"/>
      <c r="X18" s="159" t="s">
        <v>166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167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74">
        <v>11</v>
      </c>
      <c r="B19" s="175" t="s">
        <v>188</v>
      </c>
      <c r="C19" s="183" t="s">
        <v>189</v>
      </c>
      <c r="D19" s="176" t="s">
        <v>163</v>
      </c>
      <c r="E19" s="177">
        <v>1</v>
      </c>
      <c r="F19" s="178"/>
      <c r="G19" s="179">
        <f t="shared" si="0"/>
        <v>0</v>
      </c>
      <c r="H19" s="178"/>
      <c r="I19" s="179">
        <f t="shared" si="1"/>
        <v>0</v>
      </c>
      <c r="J19" s="178"/>
      <c r="K19" s="179">
        <f t="shared" si="2"/>
        <v>0</v>
      </c>
      <c r="L19" s="179">
        <v>21</v>
      </c>
      <c r="M19" s="179">
        <f t="shared" si="3"/>
        <v>0</v>
      </c>
      <c r="N19" s="177">
        <v>0</v>
      </c>
      <c r="O19" s="177">
        <f t="shared" si="4"/>
        <v>0</v>
      </c>
      <c r="P19" s="177">
        <v>0</v>
      </c>
      <c r="Q19" s="177">
        <f t="shared" si="5"/>
        <v>0</v>
      </c>
      <c r="R19" s="179"/>
      <c r="S19" s="179" t="s">
        <v>179</v>
      </c>
      <c r="T19" s="180" t="s">
        <v>165</v>
      </c>
      <c r="U19" s="159">
        <v>0</v>
      </c>
      <c r="V19" s="159">
        <f t="shared" si="6"/>
        <v>0</v>
      </c>
      <c r="W19" s="159"/>
      <c r="X19" s="159" t="s">
        <v>166</v>
      </c>
      <c r="Y19" s="149"/>
      <c r="Z19" s="149"/>
      <c r="AA19" s="149"/>
      <c r="AB19" s="149"/>
      <c r="AC19" s="149"/>
      <c r="AD19" s="149"/>
      <c r="AE19" s="149"/>
      <c r="AF19" s="149"/>
      <c r="AG19" s="149" t="s">
        <v>167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74">
        <v>12</v>
      </c>
      <c r="B20" s="175" t="s">
        <v>190</v>
      </c>
      <c r="C20" s="183" t="s">
        <v>191</v>
      </c>
      <c r="D20" s="176" t="s">
        <v>163</v>
      </c>
      <c r="E20" s="177">
        <v>1</v>
      </c>
      <c r="F20" s="178"/>
      <c r="G20" s="179">
        <f t="shared" si="0"/>
        <v>0</v>
      </c>
      <c r="H20" s="178"/>
      <c r="I20" s="179">
        <f t="shared" si="1"/>
        <v>0</v>
      </c>
      <c r="J20" s="178"/>
      <c r="K20" s="179">
        <f t="shared" si="2"/>
        <v>0</v>
      </c>
      <c r="L20" s="179">
        <v>21</v>
      </c>
      <c r="M20" s="179">
        <f t="shared" si="3"/>
        <v>0</v>
      </c>
      <c r="N20" s="177">
        <v>0</v>
      </c>
      <c r="O20" s="177">
        <f t="shared" si="4"/>
        <v>0</v>
      </c>
      <c r="P20" s="177">
        <v>0</v>
      </c>
      <c r="Q20" s="177">
        <f t="shared" si="5"/>
        <v>0</v>
      </c>
      <c r="R20" s="179"/>
      <c r="S20" s="179" t="s">
        <v>179</v>
      </c>
      <c r="T20" s="180" t="s">
        <v>165</v>
      </c>
      <c r="U20" s="159">
        <v>0</v>
      </c>
      <c r="V20" s="159">
        <f t="shared" si="6"/>
        <v>0</v>
      </c>
      <c r="W20" s="159"/>
      <c r="X20" s="159" t="s">
        <v>166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167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74">
        <v>13</v>
      </c>
      <c r="B21" s="175" t="s">
        <v>192</v>
      </c>
      <c r="C21" s="183" t="s">
        <v>193</v>
      </c>
      <c r="D21" s="176" t="s">
        <v>163</v>
      </c>
      <c r="E21" s="177">
        <v>1</v>
      </c>
      <c r="F21" s="178"/>
      <c r="G21" s="179">
        <f t="shared" si="0"/>
        <v>0</v>
      </c>
      <c r="H21" s="178"/>
      <c r="I21" s="179">
        <f t="shared" si="1"/>
        <v>0</v>
      </c>
      <c r="J21" s="178"/>
      <c r="K21" s="179">
        <f t="shared" si="2"/>
        <v>0</v>
      </c>
      <c r="L21" s="179">
        <v>21</v>
      </c>
      <c r="M21" s="179">
        <f t="shared" si="3"/>
        <v>0</v>
      </c>
      <c r="N21" s="177">
        <v>0</v>
      </c>
      <c r="O21" s="177">
        <f t="shared" si="4"/>
        <v>0</v>
      </c>
      <c r="P21" s="177">
        <v>0</v>
      </c>
      <c r="Q21" s="177">
        <f t="shared" si="5"/>
        <v>0</v>
      </c>
      <c r="R21" s="179"/>
      <c r="S21" s="179" t="s">
        <v>179</v>
      </c>
      <c r="T21" s="180" t="s">
        <v>165</v>
      </c>
      <c r="U21" s="159">
        <v>0</v>
      </c>
      <c r="V21" s="159">
        <f t="shared" si="6"/>
        <v>0</v>
      </c>
      <c r="W21" s="159"/>
      <c r="X21" s="159" t="s">
        <v>166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167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74">
        <v>14</v>
      </c>
      <c r="B22" s="175" t="s">
        <v>194</v>
      </c>
      <c r="C22" s="183" t="s">
        <v>195</v>
      </c>
      <c r="D22" s="176" t="s">
        <v>163</v>
      </c>
      <c r="E22" s="177">
        <v>1</v>
      </c>
      <c r="F22" s="178"/>
      <c r="G22" s="179">
        <f t="shared" si="0"/>
        <v>0</v>
      </c>
      <c r="H22" s="178"/>
      <c r="I22" s="179">
        <f t="shared" si="1"/>
        <v>0</v>
      </c>
      <c r="J22" s="178"/>
      <c r="K22" s="179">
        <f t="shared" si="2"/>
        <v>0</v>
      </c>
      <c r="L22" s="179">
        <v>21</v>
      </c>
      <c r="M22" s="179">
        <f t="shared" si="3"/>
        <v>0</v>
      </c>
      <c r="N22" s="177">
        <v>0</v>
      </c>
      <c r="O22" s="177">
        <f t="shared" si="4"/>
        <v>0</v>
      </c>
      <c r="P22" s="177">
        <v>0</v>
      </c>
      <c r="Q22" s="177">
        <f t="shared" si="5"/>
        <v>0</v>
      </c>
      <c r="R22" s="179"/>
      <c r="S22" s="179" t="s">
        <v>179</v>
      </c>
      <c r="T22" s="180" t="s">
        <v>165</v>
      </c>
      <c r="U22" s="159">
        <v>0</v>
      </c>
      <c r="V22" s="159">
        <f t="shared" si="6"/>
        <v>0</v>
      </c>
      <c r="W22" s="159"/>
      <c r="X22" s="159" t="s">
        <v>166</v>
      </c>
      <c r="Y22" s="149"/>
      <c r="Z22" s="149"/>
      <c r="AA22" s="149"/>
      <c r="AB22" s="149"/>
      <c r="AC22" s="149"/>
      <c r="AD22" s="149"/>
      <c r="AE22" s="149"/>
      <c r="AF22" s="149"/>
      <c r="AG22" s="149" t="s">
        <v>167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x14ac:dyDescent="0.2">
      <c r="A23" s="161" t="s">
        <v>159</v>
      </c>
      <c r="B23" s="162" t="s">
        <v>131</v>
      </c>
      <c r="C23" s="182" t="s">
        <v>28</v>
      </c>
      <c r="D23" s="163"/>
      <c r="E23" s="164"/>
      <c r="F23" s="165"/>
      <c r="G23" s="165">
        <f>SUMIF(AG24:AG38,"&lt;&gt;NOR",G24:G38)</f>
        <v>520000</v>
      </c>
      <c r="H23" s="165"/>
      <c r="I23" s="165">
        <f>SUM(I24:I38)</f>
        <v>0</v>
      </c>
      <c r="J23" s="165"/>
      <c r="K23" s="165">
        <f>SUM(K24:K38)</f>
        <v>0</v>
      </c>
      <c r="L23" s="165"/>
      <c r="M23" s="165">
        <f>SUM(M24:M38)</f>
        <v>629200</v>
      </c>
      <c r="N23" s="164"/>
      <c r="O23" s="164">
        <f>SUM(O24:O38)</f>
        <v>0</v>
      </c>
      <c r="P23" s="164"/>
      <c r="Q23" s="164">
        <f>SUM(Q24:Q38)</f>
        <v>0</v>
      </c>
      <c r="R23" s="165"/>
      <c r="S23" s="165"/>
      <c r="T23" s="166"/>
      <c r="U23" s="160"/>
      <c r="V23" s="160">
        <f>SUM(V24:V38)</f>
        <v>0</v>
      </c>
      <c r="W23" s="160"/>
      <c r="X23" s="160"/>
      <c r="AG23" t="s">
        <v>160</v>
      </c>
    </row>
    <row r="24" spans="1:60" outlineLevel="1" x14ac:dyDescent="0.2">
      <c r="A24" s="174">
        <v>15</v>
      </c>
      <c r="B24" s="175" t="s">
        <v>196</v>
      </c>
      <c r="C24" s="183" t="s">
        <v>197</v>
      </c>
      <c r="D24" s="176" t="s">
        <v>163</v>
      </c>
      <c r="E24" s="177">
        <v>1</v>
      </c>
      <c r="F24" s="178"/>
      <c r="G24" s="179">
        <f t="shared" ref="G24:G38" si="7">ROUND(E24*F24,2)</f>
        <v>0</v>
      </c>
      <c r="H24" s="178"/>
      <c r="I24" s="179">
        <f t="shared" ref="I24:I38" si="8">ROUND(E24*H24,2)</f>
        <v>0</v>
      </c>
      <c r="J24" s="178"/>
      <c r="K24" s="179">
        <f t="shared" ref="K24:K38" si="9">ROUND(E24*J24,2)</f>
        <v>0</v>
      </c>
      <c r="L24" s="179">
        <v>21</v>
      </c>
      <c r="M24" s="179">
        <f t="shared" ref="M24:M38" si="10">G24*(1+L24/100)</f>
        <v>0</v>
      </c>
      <c r="N24" s="177">
        <v>0</v>
      </c>
      <c r="O24" s="177">
        <f t="shared" ref="O24:O38" si="11">ROUND(E24*N24,2)</f>
        <v>0</v>
      </c>
      <c r="P24" s="177">
        <v>0</v>
      </c>
      <c r="Q24" s="177">
        <f t="shared" ref="Q24:Q38" si="12">ROUND(E24*P24,2)</f>
        <v>0</v>
      </c>
      <c r="R24" s="179"/>
      <c r="S24" s="179" t="s">
        <v>164</v>
      </c>
      <c r="T24" s="180" t="s">
        <v>165</v>
      </c>
      <c r="U24" s="159">
        <v>0</v>
      </c>
      <c r="V24" s="159">
        <f t="shared" ref="V24:V38" si="13">ROUND(E24*U24,2)</f>
        <v>0</v>
      </c>
      <c r="W24" s="159"/>
      <c r="X24" s="159" t="s">
        <v>166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167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74">
        <v>16</v>
      </c>
      <c r="B25" s="175" t="s">
        <v>198</v>
      </c>
      <c r="C25" s="183" t="s">
        <v>199</v>
      </c>
      <c r="D25" s="176" t="s">
        <v>163</v>
      </c>
      <c r="E25" s="177">
        <v>1</v>
      </c>
      <c r="F25" s="178"/>
      <c r="G25" s="179">
        <f t="shared" si="7"/>
        <v>0</v>
      </c>
      <c r="H25" s="178"/>
      <c r="I25" s="179">
        <f t="shared" si="8"/>
        <v>0</v>
      </c>
      <c r="J25" s="178"/>
      <c r="K25" s="179">
        <f t="shared" si="9"/>
        <v>0</v>
      </c>
      <c r="L25" s="179">
        <v>21</v>
      </c>
      <c r="M25" s="179">
        <f t="shared" si="10"/>
        <v>0</v>
      </c>
      <c r="N25" s="177">
        <v>0</v>
      </c>
      <c r="O25" s="177">
        <f t="shared" si="11"/>
        <v>0</v>
      </c>
      <c r="P25" s="177">
        <v>0</v>
      </c>
      <c r="Q25" s="177">
        <f t="shared" si="12"/>
        <v>0</v>
      </c>
      <c r="R25" s="179"/>
      <c r="S25" s="179" t="s">
        <v>164</v>
      </c>
      <c r="T25" s="180" t="s">
        <v>165</v>
      </c>
      <c r="U25" s="159">
        <v>0</v>
      </c>
      <c r="V25" s="159">
        <f t="shared" si="13"/>
        <v>0</v>
      </c>
      <c r="W25" s="159"/>
      <c r="X25" s="159" t="s">
        <v>166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167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74">
        <v>17</v>
      </c>
      <c r="B26" s="175" t="s">
        <v>200</v>
      </c>
      <c r="C26" s="183" t="s">
        <v>201</v>
      </c>
      <c r="D26" s="176" t="s">
        <v>163</v>
      </c>
      <c r="E26" s="177">
        <v>1</v>
      </c>
      <c r="F26" s="178"/>
      <c r="G26" s="179">
        <f t="shared" si="7"/>
        <v>0</v>
      </c>
      <c r="H26" s="178"/>
      <c r="I26" s="179">
        <f t="shared" si="8"/>
        <v>0</v>
      </c>
      <c r="J26" s="178"/>
      <c r="K26" s="179">
        <f t="shared" si="9"/>
        <v>0</v>
      </c>
      <c r="L26" s="179">
        <v>21</v>
      </c>
      <c r="M26" s="179">
        <f t="shared" si="10"/>
        <v>0</v>
      </c>
      <c r="N26" s="177">
        <v>0</v>
      </c>
      <c r="O26" s="177">
        <f t="shared" si="11"/>
        <v>0</v>
      </c>
      <c r="P26" s="177">
        <v>0</v>
      </c>
      <c r="Q26" s="177">
        <f t="shared" si="12"/>
        <v>0</v>
      </c>
      <c r="R26" s="179"/>
      <c r="S26" s="179" t="s">
        <v>164</v>
      </c>
      <c r="T26" s="180" t="s">
        <v>165</v>
      </c>
      <c r="U26" s="159">
        <v>0</v>
      </c>
      <c r="V26" s="159">
        <f t="shared" si="13"/>
        <v>0</v>
      </c>
      <c r="W26" s="159"/>
      <c r="X26" s="159" t="s">
        <v>166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167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74">
        <v>18</v>
      </c>
      <c r="B27" s="175" t="s">
        <v>202</v>
      </c>
      <c r="C27" s="183" t="s">
        <v>203</v>
      </c>
      <c r="D27" s="176" t="s">
        <v>163</v>
      </c>
      <c r="E27" s="177">
        <v>1</v>
      </c>
      <c r="F27" s="178"/>
      <c r="G27" s="179">
        <f t="shared" si="7"/>
        <v>0</v>
      </c>
      <c r="H27" s="178"/>
      <c r="I27" s="179">
        <f t="shared" si="8"/>
        <v>0</v>
      </c>
      <c r="J27" s="178"/>
      <c r="K27" s="179">
        <f t="shared" si="9"/>
        <v>0</v>
      </c>
      <c r="L27" s="179">
        <v>21</v>
      </c>
      <c r="M27" s="179">
        <f t="shared" si="10"/>
        <v>0</v>
      </c>
      <c r="N27" s="177">
        <v>0</v>
      </c>
      <c r="O27" s="177">
        <f t="shared" si="11"/>
        <v>0</v>
      </c>
      <c r="P27" s="177">
        <v>0</v>
      </c>
      <c r="Q27" s="177">
        <f t="shared" si="12"/>
        <v>0</v>
      </c>
      <c r="R27" s="179"/>
      <c r="S27" s="179" t="s">
        <v>164</v>
      </c>
      <c r="T27" s="180" t="s">
        <v>165</v>
      </c>
      <c r="U27" s="159">
        <v>0</v>
      </c>
      <c r="V27" s="159">
        <f t="shared" si="13"/>
        <v>0</v>
      </c>
      <c r="W27" s="159"/>
      <c r="X27" s="159" t="s">
        <v>166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167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74">
        <v>19</v>
      </c>
      <c r="B28" s="175" t="s">
        <v>204</v>
      </c>
      <c r="C28" s="183" t="s">
        <v>205</v>
      </c>
      <c r="D28" s="176" t="s">
        <v>163</v>
      </c>
      <c r="E28" s="177">
        <v>1</v>
      </c>
      <c r="F28" s="178"/>
      <c r="G28" s="179">
        <f t="shared" si="7"/>
        <v>0</v>
      </c>
      <c r="H28" s="178"/>
      <c r="I28" s="179">
        <f t="shared" si="8"/>
        <v>0</v>
      </c>
      <c r="J28" s="178"/>
      <c r="K28" s="179">
        <f t="shared" si="9"/>
        <v>0</v>
      </c>
      <c r="L28" s="179">
        <v>21</v>
      </c>
      <c r="M28" s="179">
        <f t="shared" si="10"/>
        <v>0</v>
      </c>
      <c r="N28" s="177">
        <v>0</v>
      </c>
      <c r="O28" s="177">
        <f t="shared" si="11"/>
        <v>0</v>
      </c>
      <c r="P28" s="177">
        <v>0</v>
      </c>
      <c r="Q28" s="177">
        <f t="shared" si="12"/>
        <v>0</v>
      </c>
      <c r="R28" s="179"/>
      <c r="S28" s="179" t="s">
        <v>164</v>
      </c>
      <c r="T28" s="180" t="s">
        <v>165</v>
      </c>
      <c r="U28" s="159">
        <v>0</v>
      </c>
      <c r="V28" s="159">
        <f t="shared" si="13"/>
        <v>0</v>
      </c>
      <c r="W28" s="159"/>
      <c r="X28" s="159" t="s">
        <v>166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167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74">
        <v>20</v>
      </c>
      <c r="B29" s="175" t="s">
        <v>206</v>
      </c>
      <c r="C29" s="183" t="s">
        <v>207</v>
      </c>
      <c r="D29" s="176" t="s">
        <v>163</v>
      </c>
      <c r="E29" s="177">
        <v>1</v>
      </c>
      <c r="F29" s="178">
        <v>500000</v>
      </c>
      <c r="G29" s="179">
        <f t="shared" si="7"/>
        <v>500000</v>
      </c>
      <c r="H29" s="178"/>
      <c r="I29" s="179">
        <f t="shared" si="8"/>
        <v>0</v>
      </c>
      <c r="J29" s="178"/>
      <c r="K29" s="179">
        <f t="shared" si="9"/>
        <v>0</v>
      </c>
      <c r="L29" s="179">
        <v>21</v>
      </c>
      <c r="M29" s="179">
        <f t="shared" si="10"/>
        <v>605000</v>
      </c>
      <c r="N29" s="177">
        <v>0</v>
      </c>
      <c r="O29" s="177">
        <f t="shared" si="11"/>
        <v>0</v>
      </c>
      <c r="P29" s="177">
        <v>0</v>
      </c>
      <c r="Q29" s="177">
        <f t="shared" si="12"/>
        <v>0</v>
      </c>
      <c r="R29" s="179"/>
      <c r="S29" s="179" t="s">
        <v>164</v>
      </c>
      <c r="T29" s="180" t="s">
        <v>165</v>
      </c>
      <c r="U29" s="159">
        <v>0</v>
      </c>
      <c r="V29" s="159">
        <f t="shared" si="13"/>
        <v>0</v>
      </c>
      <c r="W29" s="159"/>
      <c r="X29" s="159" t="s">
        <v>166</v>
      </c>
      <c r="Y29" s="149"/>
      <c r="Z29" s="149"/>
      <c r="AA29" s="149"/>
      <c r="AB29" s="149"/>
      <c r="AC29" s="149"/>
      <c r="AD29" s="149"/>
      <c r="AE29" s="149"/>
      <c r="AF29" s="149"/>
      <c r="AG29" s="149" t="s">
        <v>167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74">
        <v>21</v>
      </c>
      <c r="B30" s="175" t="s">
        <v>208</v>
      </c>
      <c r="C30" s="183" t="s">
        <v>209</v>
      </c>
      <c r="D30" s="176" t="s">
        <v>163</v>
      </c>
      <c r="E30" s="177">
        <v>1</v>
      </c>
      <c r="F30" s="178"/>
      <c r="G30" s="179">
        <f t="shared" si="7"/>
        <v>0</v>
      </c>
      <c r="H30" s="178"/>
      <c r="I30" s="179">
        <f t="shared" si="8"/>
        <v>0</v>
      </c>
      <c r="J30" s="178"/>
      <c r="K30" s="179">
        <f t="shared" si="9"/>
        <v>0</v>
      </c>
      <c r="L30" s="179">
        <v>21</v>
      </c>
      <c r="M30" s="179">
        <f t="shared" si="10"/>
        <v>0</v>
      </c>
      <c r="N30" s="177">
        <v>0</v>
      </c>
      <c r="O30" s="177">
        <f t="shared" si="11"/>
        <v>0</v>
      </c>
      <c r="P30" s="177">
        <v>0</v>
      </c>
      <c r="Q30" s="177">
        <f t="shared" si="12"/>
        <v>0</v>
      </c>
      <c r="R30" s="179"/>
      <c r="S30" s="179" t="s">
        <v>164</v>
      </c>
      <c r="T30" s="180" t="s">
        <v>165</v>
      </c>
      <c r="U30" s="159">
        <v>0</v>
      </c>
      <c r="V30" s="159">
        <f t="shared" si="13"/>
        <v>0</v>
      </c>
      <c r="W30" s="159"/>
      <c r="X30" s="159" t="s">
        <v>166</v>
      </c>
      <c r="Y30" s="149"/>
      <c r="Z30" s="149"/>
      <c r="AA30" s="149"/>
      <c r="AB30" s="149"/>
      <c r="AC30" s="149"/>
      <c r="AD30" s="149"/>
      <c r="AE30" s="149"/>
      <c r="AF30" s="149"/>
      <c r="AG30" s="149" t="s">
        <v>167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74">
        <v>22</v>
      </c>
      <c r="B31" s="175" t="s">
        <v>210</v>
      </c>
      <c r="C31" s="183" t="s">
        <v>211</v>
      </c>
      <c r="D31" s="176" t="s">
        <v>163</v>
      </c>
      <c r="E31" s="177">
        <v>1</v>
      </c>
      <c r="F31" s="178">
        <v>20000</v>
      </c>
      <c r="G31" s="179">
        <f t="shared" si="7"/>
        <v>20000</v>
      </c>
      <c r="H31" s="178"/>
      <c r="I31" s="179">
        <f t="shared" si="8"/>
        <v>0</v>
      </c>
      <c r="J31" s="178"/>
      <c r="K31" s="179">
        <f t="shared" si="9"/>
        <v>0</v>
      </c>
      <c r="L31" s="179">
        <v>21</v>
      </c>
      <c r="M31" s="179">
        <f t="shared" si="10"/>
        <v>24200</v>
      </c>
      <c r="N31" s="177">
        <v>0</v>
      </c>
      <c r="O31" s="177">
        <f t="shared" si="11"/>
        <v>0</v>
      </c>
      <c r="P31" s="177">
        <v>0</v>
      </c>
      <c r="Q31" s="177">
        <f t="shared" si="12"/>
        <v>0</v>
      </c>
      <c r="R31" s="179"/>
      <c r="S31" s="179" t="s">
        <v>179</v>
      </c>
      <c r="T31" s="180" t="s">
        <v>165</v>
      </c>
      <c r="U31" s="159">
        <v>0</v>
      </c>
      <c r="V31" s="159">
        <f t="shared" si="13"/>
        <v>0</v>
      </c>
      <c r="W31" s="159"/>
      <c r="X31" s="159" t="s">
        <v>166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167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74">
        <v>23</v>
      </c>
      <c r="B32" s="175" t="s">
        <v>212</v>
      </c>
      <c r="C32" s="183" t="s">
        <v>213</v>
      </c>
      <c r="D32" s="176" t="s">
        <v>163</v>
      </c>
      <c r="E32" s="177">
        <v>1</v>
      </c>
      <c r="F32" s="178"/>
      <c r="G32" s="179">
        <f t="shared" si="7"/>
        <v>0</v>
      </c>
      <c r="H32" s="178"/>
      <c r="I32" s="179">
        <f t="shared" si="8"/>
        <v>0</v>
      </c>
      <c r="J32" s="178"/>
      <c r="K32" s="179">
        <f t="shared" si="9"/>
        <v>0</v>
      </c>
      <c r="L32" s="179">
        <v>21</v>
      </c>
      <c r="M32" s="179">
        <f t="shared" si="10"/>
        <v>0</v>
      </c>
      <c r="N32" s="177">
        <v>0</v>
      </c>
      <c r="O32" s="177">
        <f t="shared" si="11"/>
        <v>0</v>
      </c>
      <c r="P32" s="177">
        <v>0</v>
      </c>
      <c r="Q32" s="177">
        <f t="shared" si="12"/>
        <v>0</v>
      </c>
      <c r="R32" s="179"/>
      <c r="S32" s="179" t="s">
        <v>179</v>
      </c>
      <c r="T32" s="180" t="s">
        <v>165</v>
      </c>
      <c r="U32" s="159">
        <v>0</v>
      </c>
      <c r="V32" s="159">
        <f t="shared" si="13"/>
        <v>0</v>
      </c>
      <c r="W32" s="159"/>
      <c r="X32" s="159" t="s">
        <v>166</v>
      </c>
      <c r="Y32" s="149"/>
      <c r="Z32" s="149"/>
      <c r="AA32" s="149"/>
      <c r="AB32" s="149"/>
      <c r="AC32" s="149"/>
      <c r="AD32" s="149"/>
      <c r="AE32" s="149"/>
      <c r="AF32" s="149"/>
      <c r="AG32" s="149" t="s">
        <v>167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74">
        <v>24</v>
      </c>
      <c r="B33" s="175" t="s">
        <v>214</v>
      </c>
      <c r="C33" s="183" t="s">
        <v>215</v>
      </c>
      <c r="D33" s="176" t="s">
        <v>163</v>
      </c>
      <c r="E33" s="177">
        <v>1</v>
      </c>
      <c r="F33" s="178"/>
      <c r="G33" s="179">
        <f t="shared" si="7"/>
        <v>0</v>
      </c>
      <c r="H33" s="178"/>
      <c r="I33" s="179">
        <f t="shared" si="8"/>
        <v>0</v>
      </c>
      <c r="J33" s="178"/>
      <c r="K33" s="179">
        <f t="shared" si="9"/>
        <v>0</v>
      </c>
      <c r="L33" s="179">
        <v>21</v>
      </c>
      <c r="M33" s="179">
        <f t="shared" si="10"/>
        <v>0</v>
      </c>
      <c r="N33" s="177">
        <v>0</v>
      </c>
      <c r="O33" s="177">
        <f t="shared" si="11"/>
        <v>0</v>
      </c>
      <c r="P33" s="177">
        <v>0</v>
      </c>
      <c r="Q33" s="177">
        <f t="shared" si="12"/>
        <v>0</v>
      </c>
      <c r="R33" s="179"/>
      <c r="S33" s="179" t="s">
        <v>179</v>
      </c>
      <c r="T33" s="180" t="s">
        <v>165</v>
      </c>
      <c r="U33" s="159">
        <v>0</v>
      </c>
      <c r="V33" s="159">
        <f t="shared" si="13"/>
        <v>0</v>
      </c>
      <c r="W33" s="159"/>
      <c r="X33" s="159" t="s">
        <v>166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167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74">
        <v>25</v>
      </c>
      <c r="B34" s="175" t="s">
        <v>216</v>
      </c>
      <c r="C34" s="183" t="s">
        <v>217</v>
      </c>
      <c r="D34" s="176" t="s">
        <v>163</v>
      </c>
      <c r="E34" s="177">
        <v>1</v>
      </c>
      <c r="F34" s="178"/>
      <c r="G34" s="179">
        <f t="shared" si="7"/>
        <v>0</v>
      </c>
      <c r="H34" s="178"/>
      <c r="I34" s="179">
        <f t="shared" si="8"/>
        <v>0</v>
      </c>
      <c r="J34" s="178"/>
      <c r="K34" s="179">
        <f t="shared" si="9"/>
        <v>0</v>
      </c>
      <c r="L34" s="179">
        <v>21</v>
      </c>
      <c r="M34" s="179">
        <f t="shared" si="10"/>
        <v>0</v>
      </c>
      <c r="N34" s="177">
        <v>0</v>
      </c>
      <c r="O34" s="177">
        <f t="shared" si="11"/>
        <v>0</v>
      </c>
      <c r="P34" s="177">
        <v>0</v>
      </c>
      <c r="Q34" s="177">
        <f t="shared" si="12"/>
        <v>0</v>
      </c>
      <c r="R34" s="179"/>
      <c r="S34" s="179" t="s">
        <v>179</v>
      </c>
      <c r="T34" s="180" t="s">
        <v>165</v>
      </c>
      <c r="U34" s="159">
        <v>0</v>
      </c>
      <c r="V34" s="159">
        <f t="shared" si="13"/>
        <v>0</v>
      </c>
      <c r="W34" s="159"/>
      <c r="X34" s="159" t="s">
        <v>166</v>
      </c>
      <c r="Y34" s="149"/>
      <c r="Z34" s="149"/>
      <c r="AA34" s="149"/>
      <c r="AB34" s="149"/>
      <c r="AC34" s="149"/>
      <c r="AD34" s="149"/>
      <c r="AE34" s="149"/>
      <c r="AF34" s="149"/>
      <c r="AG34" s="149" t="s">
        <v>167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74">
        <v>26</v>
      </c>
      <c r="B35" s="175" t="s">
        <v>218</v>
      </c>
      <c r="C35" s="183" t="s">
        <v>219</v>
      </c>
      <c r="D35" s="176" t="s">
        <v>163</v>
      </c>
      <c r="E35" s="177">
        <v>1</v>
      </c>
      <c r="F35" s="178"/>
      <c r="G35" s="179">
        <f t="shared" si="7"/>
        <v>0</v>
      </c>
      <c r="H35" s="178"/>
      <c r="I35" s="179">
        <f t="shared" si="8"/>
        <v>0</v>
      </c>
      <c r="J35" s="178"/>
      <c r="K35" s="179">
        <f t="shared" si="9"/>
        <v>0</v>
      </c>
      <c r="L35" s="179">
        <v>21</v>
      </c>
      <c r="M35" s="179">
        <f t="shared" si="10"/>
        <v>0</v>
      </c>
      <c r="N35" s="177">
        <v>0</v>
      </c>
      <c r="O35" s="177">
        <f t="shared" si="11"/>
        <v>0</v>
      </c>
      <c r="P35" s="177">
        <v>0</v>
      </c>
      <c r="Q35" s="177">
        <f t="shared" si="12"/>
        <v>0</v>
      </c>
      <c r="R35" s="179"/>
      <c r="S35" s="179" t="s">
        <v>179</v>
      </c>
      <c r="T35" s="180" t="s">
        <v>165</v>
      </c>
      <c r="U35" s="159">
        <v>0</v>
      </c>
      <c r="V35" s="159">
        <f t="shared" si="13"/>
        <v>0</v>
      </c>
      <c r="W35" s="159"/>
      <c r="X35" s="159" t="s">
        <v>166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167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74">
        <v>27</v>
      </c>
      <c r="B36" s="175" t="s">
        <v>220</v>
      </c>
      <c r="C36" s="183" t="s">
        <v>221</v>
      </c>
      <c r="D36" s="176" t="s">
        <v>163</v>
      </c>
      <c r="E36" s="177">
        <v>0</v>
      </c>
      <c r="F36" s="178"/>
      <c r="G36" s="179">
        <f t="shared" si="7"/>
        <v>0</v>
      </c>
      <c r="H36" s="178"/>
      <c r="I36" s="179">
        <f t="shared" si="8"/>
        <v>0</v>
      </c>
      <c r="J36" s="178"/>
      <c r="K36" s="179">
        <f t="shared" si="9"/>
        <v>0</v>
      </c>
      <c r="L36" s="179">
        <v>21</v>
      </c>
      <c r="M36" s="179">
        <f t="shared" si="10"/>
        <v>0</v>
      </c>
      <c r="N36" s="177">
        <v>0</v>
      </c>
      <c r="O36" s="177">
        <f t="shared" si="11"/>
        <v>0</v>
      </c>
      <c r="P36" s="177">
        <v>0</v>
      </c>
      <c r="Q36" s="177">
        <f t="shared" si="12"/>
        <v>0</v>
      </c>
      <c r="R36" s="179"/>
      <c r="S36" s="179" t="s">
        <v>179</v>
      </c>
      <c r="T36" s="180" t="s">
        <v>165</v>
      </c>
      <c r="U36" s="159">
        <v>0</v>
      </c>
      <c r="V36" s="159">
        <f t="shared" si="13"/>
        <v>0</v>
      </c>
      <c r="W36" s="159"/>
      <c r="X36" s="159" t="s">
        <v>166</v>
      </c>
      <c r="Y36" s="149"/>
      <c r="Z36" s="149"/>
      <c r="AA36" s="149"/>
      <c r="AB36" s="149"/>
      <c r="AC36" s="149"/>
      <c r="AD36" s="149"/>
      <c r="AE36" s="149"/>
      <c r="AF36" s="149"/>
      <c r="AG36" s="149" t="s">
        <v>167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74">
        <v>28</v>
      </c>
      <c r="B37" s="175" t="s">
        <v>222</v>
      </c>
      <c r="C37" s="183" t="s">
        <v>223</v>
      </c>
      <c r="D37" s="176" t="s">
        <v>224</v>
      </c>
      <c r="E37" s="177">
        <v>5</v>
      </c>
      <c r="F37" s="178"/>
      <c r="G37" s="179">
        <f t="shared" si="7"/>
        <v>0</v>
      </c>
      <c r="H37" s="178"/>
      <c r="I37" s="179">
        <f t="shared" si="8"/>
        <v>0</v>
      </c>
      <c r="J37" s="178"/>
      <c r="K37" s="179">
        <f t="shared" si="9"/>
        <v>0</v>
      </c>
      <c r="L37" s="179">
        <v>21</v>
      </c>
      <c r="M37" s="179">
        <f t="shared" si="10"/>
        <v>0</v>
      </c>
      <c r="N37" s="177">
        <v>0</v>
      </c>
      <c r="O37" s="177">
        <f t="shared" si="11"/>
        <v>0</v>
      </c>
      <c r="P37" s="177">
        <v>0</v>
      </c>
      <c r="Q37" s="177">
        <f t="shared" si="12"/>
        <v>0</v>
      </c>
      <c r="R37" s="179"/>
      <c r="S37" s="179" t="s">
        <v>179</v>
      </c>
      <c r="T37" s="180" t="s">
        <v>165</v>
      </c>
      <c r="U37" s="159">
        <v>0</v>
      </c>
      <c r="V37" s="159">
        <f t="shared" si="13"/>
        <v>0</v>
      </c>
      <c r="W37" s="159"/>
      <c r="X37" s="159" t="s">
        <v>166</v>
      </c>
      <c r="Y37" s="149"/>
      <c r="Z37" s="149"/>
      <c r="AA37" s="149"/>
      <c r="AB37" s="149"/>
      <c r="AC37" s="149"/>
      <c r="AD37" s="149"/>
      <c r="AE37" s="149"/>
      <c r="AF37" s="149"/>
      <c r="AG37" s="149" t="s">
        <v>167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67">
        <v>29</v>
      </c>
      <c r="B38" s="168" t="s">
        <v>225</v>
      </c>
      <c r="C38" s="184" t="s">
        <v>226</v>
      </c>
      <c r="D38" s="169" t="s">
        <v>224</v>
      </c>
      <c r="E38" s="170">
        <v>10</v>
      </c>
      <c r="F38" s="171"/>
      <c r="G38" s="172">
        <f t="shared" si="7"/>
        <v>0</v>
      </c>
      <c r="H38" s="171"/>
      <c r="I38" s="172">
        <f t="shared" si="8"/>
        <v>0</v>
      </c>
      <c r="J38" s="171"/>
      <c r="K38" s="172">
        <f t="shared" si="9"/>
        <v>0</v>
      </c>
      <c r="L38" s="172">
        <v>21</v>
      </c>
      <c r="M38" s="172">
        <f t="shared" si="10"/>
        <v>0</v>
      </c>
      <c r="N38" s="170">
        <v>0</v>
      </c>
      <c r="O38" s="170">
        <f t="shared" si="11"/>
        <v>0</v>
      </c>
      <c r="P38" s="170">
        <v>0</v>
      </c>
      <c r="Q38" s="170">
        <f t="shared" si="12"/>
        <v>0</v>
      </c>
      <c r="R38" s="172"/>
      <c r="S38" s="172" t="s">
        <v>179</v>
      </c>
      <c r="T38" s="173" t="s">
        <v>165</v>
      </c>
      <c r="U38" s="159">
        <v>0</v>
      </c>
      <c r="V38" s="159">
        <f t="shared" si="13"/>
        <v>0</v>
      </c>
      <c r="W38" s="159"/>
      <c r="X38" s="159" t="s">
        <v>166</v>
      </c>
      <c r="Y38" s="149"/>
      <c r="Z38" s="149"/>
      <c r="AA38" s="149"/>
      <c r="AB38" s="149"/>
      <c r="AC38" s="149"/>
      <c r="AD38" s="149"/>
      <c r="AE38" s="149"/>
      <c r="AF38" s="149"/>
      <c r="AG38" s="149" t="s">
        <v>167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x14ac:dyDescent="0.2">
      <c r="A39" s="3"/>
      <c r="B39" s="4"/>
      <c r="C39" s="185"/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AE39">
        <v>15</v>
      </c>
      <c r="AF39">
        <v>21</v>
      </c>
      <c r="AG39" t="s">
        <v>146</v>
      </c>
    </row>
    <row r="40" spans="1:60" x14ac:dyDescent="0.2">
      <c r="A40" s="152"/>
      <c r="B40" s="153" t="s">
        <v>29</v>
      </c>
      <c r="C40" s="186"/>
      <c r="D40" s="154"/>
      <c r="E40" s="155"/>
      <c r="F40" s="155"/>
      <c r="G40" s="181">
        <f>G8+G23</f>
        <v>520000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AE40">
        <f>SUMIF(L7:L38,AE39,G7:G38)</f>
        <v>0</v>
      </c>
      <c r="AF40">
        <f>SUMIF(L7:L38,AF39,G7:G38)</f>
        <v>520000</v>
      </c>
      <c r="AG40" t="s">
        <v>227</v>
      </c>
    </row>
    <row r="41" spans="1:60" x14ac:dyDescent="0.2">
      <c r="C41" s="187"/>
      <c r="D41" s="10"/>
      <c r="AG41" t="s">
        <v>228</v>
      </c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E14A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63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7" t="s">
        <v>229</v>
      </c>
      <c r="B1" s="247"/>
      <c r="C1" s="247"/>
      <c r="D1" s="247"/>
      <c r="E1" s="247"/>
      <c r="F1" s="247"/>
      <c r="G1" s="247"/>
      <c r="AG1" t="s">
        <v>133</v>
      </c>
    </row>
    <row r="2" spans="1:60" ht="24.95" customHeight="1" x14ac:dyDescent="0.2">
      <c r="A2" s="141" t="s">
        <v>7</v>
      </c>
      <c r="B2" s="49" t="s">
        <v>43</v>
      </c>
      <c r="C2" s="248" t="s">
        <v>44</v>
      </c>
      <c r="D2" s="249"/>
      <c r="E2" s="249"/>
      <c r="F2" s="249"/>
      <c r="G2" s="250"/>
      <c r="AG2" t="s">
        <v>134</v>
      </c>
    </row>
    <row r="3" spans="1:60" ht="24.95" customHeight="1" x14ac:dyDescent="0.2">
      <c r="A3" s="141" t="s">
        <v>8</v>
      </c>
      <c r="B3" s="49" t="s">
        <v>50</v>
      </c>
      <c r="C3" s="248" t="s">
        <v>51</v>
      </c>
      <c r="D3" s="249"/>
      <c r="E3" s="249"/>
      <c r="F3" s="249"/>
      <c r="G3" s="250"/>
      <c r="AC3" s="123" t="s">
        <v>134</v>
      </c>
      <c r="AG3" t="s">
        <v>136</v>
      </c>
    </row>
    <row r="4" spans="1:60" ht="24.95" customHeight="1" x14ac:dyDescent="0.2">
      <c r="A4" s="142" t="s">
        <v>9</v>
      </c>
      <c r="B4" s="143" t="s">
        <v>52</v>
      </c>
      <c r="C4" s="251" t="s">
        <v>53</v>
      </c>
      <c r="D4" s="252"/>
      <c r="E4" s="252"/>
      <c r="F4" s="252"/>
      <c r="G4" s="253"/>
      <c r="AG4" t="s">
        <v>137</v>
      </c>
    </row>
    <row r="5" spans="1:60" x14ac:dyDescent="0.2">
      <c r="D5" s="10"/>
    </row>
    <row r="6" spans="1:60" ht="38.25" x14ac:dyDescent="0.2">
      <c r="A6" s="145" t="s">
        <v>138</v>
      </c>
      <c r="B6" s="147" t="s">
        <v>139</v>
      </c>
      <c r="C6" s="147" t="s">
        <v>140</v>
      </c>
      <c r="D6" s="146" t="s">
        <v>141</v>
      </c>
      <c r="E6" s="145" t="s">
        <v>142</v>
      </c>
      <c r="F6" s="144" t="s">
        <v>143</v>
      </c>
      <c r="G6" s="145" t="s">
        <v>29</v>
      </c>
      <c r="H6" s="148" t="s">
        <v>30</v>
      </c>
      <c r="I6" s="148" t="s">
        <v>144</v>
      </c>
      <c r="J6" s="148" t="s">
        <v>31</v>
      </c>
      <c r="K6" s="148" t="s">
        <v>145</v>
      </c>
      <c r="L6" s="148" t="s">
        <v>146</v>
      </c>
      <c r="M6" s="148" t="s">
        <v>147</v>
      </c>
      <c r="N6" s="148" t="s">
        <v>148</v>
      </c>
      <c r="O6" s="148" t="s">
        <v>149</v>
      </c>
      <c r="P6" s="148" t="s">
        <v>150</v>
      </c>
      <c r="Q6" s="148" t="s">
        <v>151</v>
      </c>
      <c r="R6" s="148" t="s">
        <v>152</v>
      </c>
      <c r="S6" s="148" t="s">
        <v>153</v>
      </c>
      <c r="T6" s="148" t="s">
        <v>154</v>
      </c>
      <c r="U6" s="148" t="s">
        <v>155</v>
      </c>
      <c r="V6" s="148" t="s">
        <v>156</v>
      </c>
      <c r="W6" s="148" t="s">
        <v>157</v>
      </c>
      <c r="X6" s="148" t="s">
        <v>158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1" t="s">
        <v>159</v>
      </c>
      <c r="B8" s="162" t="s">
        <v>99</v>
      </c>
      <c r="C8" s="182" t="s">
        <v>100</v>
      </c>
      <c r="D8" s="163"/>
      <c r="E8" s="164"/>
      <c r="F8" s="165"/>
      <c r="G8" s="165">
        <f>SUMIF(AG9:AG155,"&lt;&gt;NOR",G9:G155)</f>
        <v>0</v>
      </c>
      <c r="H8" s="165"/>
      <c r="I8" s="165">
        <f>SUM(I9:I155)</f>
        <v>0</v>
      </c>
      <c r="J8" s="165"/>
      <c r="K8" s="165">
        <f>SUM(K9:K155)</f>
        <v>0</v>
      </c>
      <c r="L8" s="165"/>
      <c r="M8" s="165">
        <f>SUM(M9:M155)</f>
        <v>0</v>
      </c>
      <c r="N8" s="164"/>
      <c r="O8" s="164">
        <f>SUM(O9:O155)</f>
        <v>979.21</v>
      </c>
      <c r="P8" s="164"/>
      <c r="Q8" s="164">
        <f>SUM(Q9:Q155)</f>
        <v>488.47</v>
      </c>
      <c r="R8" s="165"/>
      <c r="S8" s="165"/>
      <c r="T8" s="166"/>
      <c r="U8" s="160"/>
      <c r="V8" s="160">
        <f>SUM(V9:V155)</f>
        <v>4660.63</v>
      </c>
      <c r="W8" s="160"/>
      <c r="X8" s="160"/>
      <c r="AG8" t="s">
        <v>160</v>
      </c>
    </row>
    <row r="9" spans="1:60" ht="33.75" outlineLevel="1" x14ac:dyDescent="0.2">
      <c r="A9" s="167">
        <v>1</v>
      </c>
      <c r="B9" s="168" t="s">
        <v>230</v>
      </c>
      <c r="C9" s="184" t="s">
        <v>231</v>
      </c>
      <c r="D9" s="169" t="s">
        <v>232</v>
      </c>
      <c r="E9" s="170">
        <v>322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0">
        <v>0</v>
      </c>
      <c r="O9" s="170">
        <f>ROUND(E9*N9,2)</f>
        <v>0</v>
      </c>
      <c r="P9" s="170">
        <v>0.41699999999999998</v>
      </c>
      <c r="Q9" s="170">
        <f>ROUND(E9*P9,2)</f>
        <v>134.27000000000001</v>
      </c>
      <c r="R9" s="172" t="s">
        <v>233</v>
      </c>
      <c r="S9" s="172" t="s">
        <v>164</v>
      </c>
      <c r="T9" s="173" t="s">
        <v>164</v>
      </c>
      <c r="U9" s="159">
        <v>0.13</v>
      </c>
      <c r="V9" s="159">
        <f>ROUND(E9*U9,2)</f>
        <v>41.86</v>
      </c>
      <c r="W9" s="159"/>
      <c r="X9" s="159" t="s">
        <v>234</v>
      </c>
      <c r="Y9" s="149"/>
      <c r="Z9" s="149"/>
      <c r="AA9" s="149"/>
      <c r="AB9" s="149"/>
      <c r="AC9" s="149"/>
      <c r="AD9" s="149"/>
      <c r="AE9" s="149"/>
      <c r="AF9" s="149"/>
      <c r="AG9" s="149" t="s">
        <v>235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254" t="s">
        <v>236</v>
      </c>
      <c r="D10" s="255"/>
      <c r="E10" s="255"/>
      <c r="F10" s="255"/>
      <c r="G10" s="255"/>
      <c r="H10" s="159"/>
      <c r="I10" s="159"/>
      <c r="J10" s="159"/>
      <c r="K10" s="159"/>
      <c r="L10" s="159"/>
      <c r="M10" s="159"/>
      <c r="N10" s="158"/>
      <c r="O10" s="158"/>
      <c r="P10" s="158"/>
      <c r="Q10" s="158"/>
      <c r="R10" s="159"/>
      <c r="S10" s="159"/>
      <c r="T10" s="159"/>
      <c r="U10" s="159"/>
      <c r="V10" s="159"/>
      <c r="W10" s="159"/>
      <c r="X10" s="159"/>
      <c r="Y10" s="149"/>
      <c r="Z10" s="149"/>
      <c r="AA10" s="149"/>
      <c r="AB10" s="149"/>
      <c r="AC10" s="149"/>
      <c r="AD10" s="149"/>
      <c r="AE10" s="149"/>
      <c r="AF10" s="149"/>
      <c r="AG10" s="149" t="s">
        <v>237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ht="22.5" outlineLevel="1" x14ac:dyDescent="0.2">
      <c r="A11" s="174">
        <v>2</v>
      </c>
      <c r="B11" s="175" t="s">
        <v>238</v>
      </c>
      <c r="C11" s="183" t="s">
        <v>239</v>
      </c>
      <c r="D11" s="176" t="s">
        <v>232</v>
      </c>
      <c r="E11" s="177">
        <v>322</v>
      </c>
      <c r="F11" s="178"/>
      <c r="G11" s="179">
        <f>ROUND(E11*F11,2)</f>
        <v>0</v>
      </c>
      <c r="H11" s="178"/>
      <c r="I11" s="179">
        <f>ROUND(E11*H11,2)</f>
        <v>0</v>
      </c>
      <c r="J11" s="178"/>
      <c r="K11" s="179">
        <f>ROUND(E11*J11,2)</f>
        <v>0</v>
      </c>
      <c r="L11" s="179">
        <v>21</v>
      </c>
      <c r="M11" s="179">
        <f>G11*(1+L11/100)</f>
        <v>0</v>
      </c>
      <c r="N11" s="177">
        <v>0</v>
      </c>
      <c r="O11" s="177">
        <f>ROUND(E11*N11,2)</f>
        <v>0</v>
      </c>
      <c r="P11" s="177">
        <v>0.66</v>
      </c>
      <c r="Q11" s="177">
        <f>ROUND(E11*P11,2)</f>
        <v>212.52</v>
      </c>
      <c r="R11" s="179" t="s">
        <v>233</v>
      </c>
      <c r="S11" s="179" t="s">
        <v>164</v>
      </c>
      <c r="T11" s="180" t="s">
        <v>164</v>
      </c>
      <c r="U11" s="159">
        <v>0.1</v>
      </c>
      <c r="V11" s="159">
        <f>ROUND(E11*U11,2)</f>
        <v>32.200000000000003</v>
      </c>
      <c r="W11" s="159"/>
      <c r="X11" s="159" t="s">
        <v>234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235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ht="22.5" outlineLevel="1" x14ac:dyDescent="0.2">
      <c r="A12" s="174">
        <v>3</v>
      </c>
      <c r="B12" s="175" t="s">
        <v>240</v>
      </c>
      <c r="C12" s="183" t="s">
        <v>241</v>
      </c>
      <c r="D12" s="176" t="s">
        <v>232</v>
      </c>
      <c r="E12" s="177">
        <v>322</v>
      </c>
      <c r="F12" s="178"/>
      <c r="G12" s="179">
        <f>ROUND(E12*F12,2)</f>
        <v>0</v>
      </c>
      <c r="H12" s="178"/>
      <c r="I12" s="179">
        <f>ROUND(E12*H12,2)</f>
        <v>0</v>
      </c>
      <c r="J12" s="178"/>
      <c r="K12" s="179">
        <f>ROUND(E12*J12,2)</f>
        <v>0</v>
      </c>
      <c r="L12" s="179">
        <v>21</v>
      </c>
      <c r="M12" s="179">
        <f>G12*(1+L12/100)</f>
        <v>0</v>
      </c>
      <c r="N12" s="177">
        <v>0</v>
      </c>
      <c r="O12" s="177">
        <f>ROUND(E12*N12,2)</f>
        <v>0</v>
      </c>
      <c r="P12" s="177">
        <v>0.22</v>
      </c>
      <c r="Q12" s="177">
        <f>ROUND(E12*P12,2)</f>
        <v>70.84</v>
      </c>
      <c r="R12" s="179" t="s">
        <v>233</v>
      </c>
      <c r="S12" s="179" t="s">
        <v>164</v>
      </c>
      <c r="T12" s="180" t="s">
        <v>164</v>
      </c>
      <c r="U12" s="159">
        <v>7.0000000000000007E-2</v>
      </c>
      <c r="V12" s="159">
        <f>ROUND(E12*U12,2)</f>
        <v>22.54</v>
      </c>
      <c r="W12" s="159"/>
      <c r="X12" s="159" t="s">
        <v>234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235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33.75" outlineLevel="1" x14ac:dyDescent="0.2">
      <c r="A13" s="167">
        <v>4</v>
      </c>
      <c r="B13" s="168" t="s">
        <v>242</v>
      </c>
      <c r="C13" s="184" t="s">
        <v>243</v>
      </c>
      <c r="D13" s="169" t="s">
        <v>232</v>
      </c>
      <c r="E13" s="170">
        <v>322</v>
      </c>
      <c r="F13" s="171"/>
      <c r="G13" s="172">
        <f>ROUND(E13*F13,2)</f>
        <v>0</v>
      </c>
      <c r="H13" s="171"/>
      <c r="I13" s="172">
        <f>ROUND(E13*H13,2)</f>
        <v>0</v>
      </c>
      <c r="J13" s="171"/>
      <c r="K13" s="172">
        <f>ROUND(E13*J13,2)</f>
        <v>0</v>
      </c>
      <c r="L13" s="172">
        <v>21</v>
      </c>
      <c r="M13" s="172">
        <f>G13*(1+L13/100)</f>
        <v>0</v>
      </c>
      <c r="N13" s="170">
        <v>0</v>
      </c>
      <c r="O13" s="170">
        <f>ROUND(E13*N13,2)</f>
        <v>0</v>
      </c>
      <c r="P13" s="170">
        <v>0.22</v>
      </c>
      <c r="Q13" s="170">
        <f>ROUND(E13*P13,2)</f>
        <v>70.84</v>
      </c>
      <c r="R13" s="172" t="s">
        <v>233</v>
      </c>
      <c r="S13" s="172" t="s">
        <v>164</v>
      </c>
      <c r="T13" s="173" t="s">
        <v>164</v>
      </c>
      <c r="U13" s="159">
        <v>0.05</v>
      </c>
      <c r="V13" s="159">
        <f>ROUND(E13*U13,2)</f>
        <v>16.100000000000001</v>
      </c>
      <c r="W13" s="159"/>
      <c r="X13" s="159" t="s">
        <v>234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235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22.5" outlineLevel="1" x14ac:dyDescent="0.2">
      <c r="A14" s="156"/>
      <c r="B14" s="157"/>
      <c r="C14" s="254" t="s">
        <v>244</v>
      </c>
      <c r="D14" s="255"/>
      <c r="E14" s="255"/>
      <c r="F14" s="255"/>
      <c r="G14" s="255"/>
      <c r="H14" s="159"/>
      <c r="I14" s="159"/>
      <c r="J14" s="159"/>
      <c r="K14" s="159"/>
      <c r="L14" s="159"/>
      <c r="M14" s="159"/>
      <c r="N14" s="158"/>
      <c r="O14" s="158"/>
      <c r="P14" s="158"/>
      <c r="Q14" s="158"/>
      <c r="R14" s="159"/>
      <c r="S14" s="159"/>
      <c r="T14" s="159"/>
      <c r="U14" s="159"/>
      <c r="V14" s="159"/>
      <c r="W14" s="159"/>
      <c r="X14" s="159"/>
      <c r="Y14" s="149"/>
      <c r="Z14" s="149"/>
      <c r="AA14" s="149"/>
      <c r="AB14" s="149"/>
      <c r="AC14" s="149"/>
      <c r="AD14" s="149"/>
      <c r="AE14" s="149"/>
      <c r="AF14" s="149"/>
      <c r="AG14" s="149" t="s">
        <v>237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90" t="str">
        <f>C14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67">
        <v>5</v>
      </c>
      <c r="B15" s="168" t="s">
        <v>245</v>
      </c>
      <c r="C15" s="184" t="s">
        <v>246</v>
      </c>
      <c r="D15" s="169" t="s">
        <v>247</v>
      </c>
      <c r="E15" s="170">
        <v>180</v>
      </c>
      <c r="F15" s="171"/>
      <c r="G15" s="172">
        <f>ROUND(E15*F15,2)</f>
        <v>0</v>
      </c>
      <c r="H15" s="171"/>
      <c r="I15" s="172">
        <f>ROUND(E15*H15,2)</f>
        <v>0</v>
      </c>
      <c r="J15" s="171"/>
      <c r="K15" s="172">
        <f>ROUND(E15*J15,2)</f>
        <v>0</v>
      </c>
      <c r="L15" s="172">
        <v>21</v>
      </c>
      <c r="M15" s="172">
        <f>G15*(1+L15/100)</f>
        <v>0</v>
      </c>
      <c r="N15" s="170">
        <v>8.3800000000000003E-3</v>
      </c>
      <c r="O15" s="170">
        <f>ROUND(E15*N15,2)</f>
        <v>1.51</v>
      </c>
      <c r="P15" s="170">
        <v>0</v>
      </c>
      <c r="Q15" s="170">
        <f>ROUND(E15*P15,2)</f>
        <v>0</v>
      </c>
      <c r="R15" s="172" t="s">
        <v>248</v>
      </c>
      <c r="S15" s="172" t="s">
        <v>164</v>
      </c>
      <c r="T15" s="173" t="s">
        <v>164</v>
      </c>
      <c r="U15" s="159">
        <v>0.53400000000000003</v>
      </c>
      <c r="V15" s="159">
        <f>ROUND(E15*U15,2)</f>
        <v>96.12</v>
      </c>
      <c r="W15" s="159"/>
      <c r="X15" s="159" t="s">
        <v>234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235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ht="22.5" outlineLevel="1" x14ac:dyDescent="0.2">
      <c r="A16" s="156"/>
      <c r="B16" s="157"/>
      <c r="C16" s="254" t="s">
        <v>249</v>
      </c>
      <c r="D16" s="255"/>
      <c r="E16" s="255"/>
      <c r="F16" s="255"/>
      <c r="G16" s="255"/>
      <c r="H16" s="159"/>
      <c r="I16" s="159"/>
      <c r="J16" s="159"/>
      <c r="K16" s="159"/>
      <c r="L16" s="159"/>
      <c r="M16" s="159"/>
      <c r="N16" s="158"/>
      <c r="O16" s="158"/>
      <c r="P16" s="158"/>
      <c r="Q16" s="158"/>
      <c r="R16" s="159"/>
      <c r="S16" s="159"/>
      <c r="T16" s="159"/>
      <c r="U16" s="159"/>
      <c r="V16" s="159"/>
      <c r="W16" s="159"/>
      <c r="X16" s="159"/>
      <c r="Y16" s="149"/>
      <c r="Z16" s="149"/>
      <c r="AA16" s="149"/>
      <c r="AB16" s="149"/>
      <c r="AC16" s="149"/>
      <c r="AD16" s="149"/>
      <c r="AE16" s="149"/>
      <c r="AF16" s="149"/>
      <c r="AG16" s="149" t="s">
        <v>237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90" t="str">
        <f>C16</f>
        <v>získané při čerpání, potrubím nebo žlaby. Montáž, demontáž a opotřebení potrubí nebo žlabu a jeho utěsnění po dobu provozu. Včetně nutné podpěrné konstrukce.</v>
      </c>
      <c r="BB16" s="149"/>
      <c r="BC16" s="149"/>
      <c r="BD16" s="149"/>
      <c r="BE16" s="149"/>
      <c r="BF16" s="149"/>
      <c r="BG16" s="149"/>
      <c r="BH16" s="149"/>
    </row>
    <row r="17" spans="1:60" ht="22.5" outlineLevel="1" x14ac:dyDescent="0.2">
      <c r="A17" s="167">
        <v>6</v>
      </c>
      <c r="B17" s="168" t="s">
        <v>250</v>
      </c>
      <c r="C17" s="184" t="s">
        <v>251</v>
      </c>
      <c r="D17" s="169" t="s">
        <v>252</v>
      </c>
      <c r="E17" s="170">
        <v>1080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21</v>
      </c>
      <c r="M17" s="172">
        <f>G17*(1+L17/100)</f>
        <v>0</v>
      </c>
      <c r="N17" s="170">
        <v>4.0000000000000003E-5</v>
      </c>
      <c r="O17" s="170">
        <f>ROUND(E17*N17,2)</f>
        <v>0.04</v>
      </c>
      <c r="P17" s="170">
        <v>0</v>
      </c>
      <c r="Q17" s="170">
        <f>ROUND(E17*P17,2)</f>
        <v>0</v>
      </c>
      <c r="R17" s="172" t="s">
        <v>248</v>
      </c>
      <c r="S17" s="172" t="s">
        <v>164</v>
      </c>
      <c r="T17" s="173" t="s">
        <v>164</v>
      </c>
      <c r="U17" s="159">
        <v>0.3</v>
      </c>
      <c r="V17" s="159">
        <f>ROUND(E17*U17,2)</f>
        <v>324</v>
      </c>
      <c r="W17" s="159"/>
      <c r="X17" s="159" t="s">
        <v>234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235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ht="22.5" outlineLevel="1" x14ac:dyDescent="0.2">
      <c r="A18" s="156"/>
      <c r="B18" s="157"/>
      <c r="C18" s="254" t="s">
        <v>253</v>
      </c>
      <c r="D18" s="255"/>
      <c r="E18" s="255"/>
      <c r="F18" s="255"/>
      <c r="G18" s="255"/>
      <c r="H18" s="159"/>
      <c r="I18" s="159"/>
      <c r="J18" s="159"/>
      <c r="K18" s="159"/>
      <c r="L18" s="159"/>
      <c r="M18" s="159"/>
      <c r="N18" s="158"/>
      <c r="O18" s="158"/>
      <c r="P18" s="158"/>
      <c r="Q18" s="158"/>
      <c r="R18" s="159"/>
      <c r="S18" s="159"/>
      <c r="T18" s="159"/>
      <c r="U18" s="159"/>
      <c r="V18" s="159"/>
      <c r="W18" s="159"/>
      <c r="X18" s="159"/>
      <c r="Y18" s="149"/>
      <c r="Z18" s="149"/>
      <c r="AA18" s="149"/>
      <c r="AB18" s="149"/>
      <c r="AC18" s="149"/>
      <c r="AD18" s="149"/>
      <c r="AE18" s="149"/>
      <c r="AF18" s="149"/>
      <c r="AG18" s="149" t="s">
        <v>237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90" t="str">
        <f>C18</f>
        <v>na vzdálenost od hladiny vody v jímce po výšku roviny proložené osou nejvyššího bodu výtlačného potrubí. Včetně odpadní potrubí v délce do 20 m.</v>
      </c>
      <c r="BB18" s="149"/>
      <c r="BC18" s="149"/>
      <c r="BD18" s="149"/>
      <c r="BE18" s="149"/>
      <c r="BF18" s="149"/>
      <c r="BG18" s="149"/>
      <c r="BH18" s="149"/>
    </row>
    <row r="19" spans="1:60" ht="22.5" outlineLevel="1" x14ac:dyDescent="0.2">
      <c r="A19" s="167">
        <v>7</v>
      </c>
      <c r="B19" s="168" t="s">
        <v>254</v>
      </c>
      <c r="C19" s="184" t="s">
        <v>255</v>
      </c>
      <c r="D19" s="169" t="s">
        <v>252</v>
      </c>
      <c r="E19" s="170">
        <v>720</v>
      </c>
      <c r="F19" s="171"/>
      <c r="G19" s="172">
        <f>ROUND(E19*F19,2)</f>
        <v>0</v>
      </c>
      <c r="H19" s="171"/>
      <c r="I19" s="172">
        <f>ROUND(E19*H19,2)</f>
        <v>0</v>
      </c>
      <c r="J19" s="171"/>
      <c r="K19" s="172">
        <f>ROUND(E19*J19,2)</f>
        <v>0</v>
      </c>
      <c r="L19" s="172">
        <v>21</v>
      </c>
      <c r="M19" s="172">
        <f>G19*(1+L19/100)</f>
        <v>0</v>
      </c>
      <c r="N19" s="170">
        <v>4.0000000000000003E-5</v>
      </c>
      <c r="O19" s="170">
        <f>ROUND(E19*N19,2)</f>
        <v>0.03</v>
      </c>
      <c r="P19" s="170">
        <v>0</v>
      </c>
      <c r="Q19" s="170">
        <f>ROUND(E19*P19,2)</f>
        <v>0</v>
      </c>
      <c r="R19" s="172" t="s">
        <v>248</v>
      </c>
      <c r="S19" s="172" t="s">
        <v>164</v>
      </c>
      <c r="T19" s="173" t="s">
        <v>164</v>
      </c>
      <c r="U19" s="159">
        <v>0.4</v>
      </c>
      <c r="V19" s="159">
        <f>ROUND(E19*U19,2)</f>
        <v>288</v>
      </c>
      <c r="W19" s="159"/>
      <c r="X19" s="159" t="s">
        <v>234</v>
      </c>
      <c r="Y19" s="149"/>
      <c r="Z19" s="149"/>
      <c r="AA19" s="149"/>
      <c r="AB19" s="149"/>
      <c r="AC19" s="149"/>
      <c r="AD19" s="149"/>
      <c r="AE19" s="149"/>
      <c r="AF19" s="149"/>
      <c r="AG19" s="149" t="s">
        <v>235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56"/>
      <c r="B20" s="157"/>
      <c r="C20" s="254" t="s">
        <v>253</v>
      </c>
      <c r="D20" s="255"/>
      <c r="E20" s="255"/>
      <c r="F20" s="255"/>
      <c r="G20" s="255"/>
      <c r="H20" s="159"/>
      <c r="I20" s="159"/>
      <c r="J20" s="159"/>
      <c r="K20" s="159"/>
      <c r="L20" s="159"/>
      <c r="M20" s="159"/>
      <c r="N20" s="158"/>
      <c r="O20" s="158"/>
      <c r="P20" s="158"/>
      <c r="Q20" s="158"/>
      <c r="R20" s="159"/>
      <c r="S20" s="159"/>
      <c r="T20" s="159"/>
      <c r="U20" s="159"/>
      <c r="V20" s="159"/>
      <c r="W20" s="159"/>
      <c r="X20" s="159"/>
      <c r="Y20" s="149"/>
      <c r="Z20" s="149"/>
      <c r="AA20" s="149"/>
      <c r="AB20" s="149"/>
      <c r="AC20" s="149"/>
      <c r="AD20" s="149"/>
      <c r="AE20" s="149"/>
      <c r="AF20" s="149"/>
      <c r="AG20" s="149" t="s">
        <v>237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90" t="str">
        <f>C20</f>
        <v>na vzdálenost od hladiny vody v jímce po výšku roviny proložené osou nejvyššího bodu výtlačného potrubí. Včetně odpadní potrubí v délce do 20 m.</v>
      </c>
      <c r="BB20" s="149"/>
      <c r="BC20" s="149"/>
      <c r="BD20" s="149"/>
      <c r="BE20" s="149"/>
      <c r="BF20" s="149"/>
      <c r="BG20" s="149"/>
      <c r="BH20" s="149"/>
    </row>
    <row r="21" spans="1:60" ht="22.5" outlineLevel="1" x14ac:dyDescent="0.2">
      <c r="A21" s="167">
        <v>8</v>
      </c>
      <c r="B21" s="168" t="s">
        <v>256</v>
      </c>
      <c r="C21" s="184" t="s">
        <v>257</v>
      </c>
      <c r="D21" s="169" t="s">
        <v>258</v>
      </c>
      <c r="E21" s="170">
        <v>180</v>
      </c>
      <c r="F21" s="171"/>
      <c r="G21" s="172">
        <f>ROUND(E21*F21,2)</f>
        <v>0</v>
      </c>
      <c r="H21" s="171"/>
      <c r="I21" s="172">
        <f>ROUND(E21*H21,2)</f>
        <v>0</v>
      </c>
      <c r="J21" s="171"/>
      <c r="K21" s="172">
        <f>ROUND(E21*J21,2)</f>
        <v>0</v>
      </c>
      <c r="L21" s="172">
        <v>21</v>
      </c>
      <c r="M21" s="172">
        <f>G21*(1+L21/100)</f>
        <v>0</v>
      </c>
      <c r="N21" s="170">
        <v>0</v>
      </c>
      <c r="O21" s="170">
        <f>ROUND(E21*N21,2)</f>
        <v>0</v>
      </c>
      <c r="P21" s="170">
        <v>0</v>
      </c>
      <c r="Q21" s="170">
        <f>ROUND(E21*P21,2)</f>
        <v>0</v>
      </c>
      <c r="R21" s="172" t="s">
        <v>248</v>
      </c>
      <c r="S21" s="172" t="s">
        <v>164</v>
      </c>
      <c r="T21" s="173" t="s">
        <v>164</v>
      </c>
      <c r="U21" s="159">
        <v>0</v>
      </c>
      <c r="V21" s="159">
        <f>ROUND(E21*U21,2)</f>
        <v>0</v>
      </c>
      <c r="W21" s="159"/>
      <c r="X21" s="159" t="s">
        <v>234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235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ht="22.5" outlineLevel="1" x14ac:dyDescent="0.2">
      <c r="A22" s="156"/>
      <c r="B22" s="157"/>
      <c r="C22" s="254" t="s">
        <v>259</v>
      </c>
      <c r="D22" s="255"/>
      <c r="E22" s="255"/>
      <c r="F22" s="255"/>
      <c r="G22" s="255"/>
      <c r="H22" s="159"/>
      <c r="I22" s="159"/>
      <c r="J22" s="159"/>
      <c r="K22" s="159"/>
      <c r="L22" s="159"/>
      <c r="M22" s="159"/>
      <c r="N22" s="158"/>
      <c r="O22" s="158"/>
      <c r="P22" s="158"/>
      <c r="Q22" s="158"/>
      <c r="R22" s="159"/>
      <c r="S22" s="159"/>
      <c r="T22" s="159"/>
      <c r="U22" s="159"/>
      <c r="V22" s="159"/>
      <c r="W22" s="159"/>
      <c r="X22" s="159"/>
      <c r="Y22" s="149"/>
      <c r="Z22" s="149"/>
      <c r="AA22" s="149"/>
      <c r="AB22" s="149"/>
      <c r="AC22" s="149"/>
      <c r="AD22" s="149"/>
      <c r="AE22" s="149"/>
      <c r="AF22" s="149"/>
      <c r="AG22" s="149" t="s">
        <v>237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90" t="str">
        <f>C22</f>
        <v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v>
      </c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91" t="s">
        <v>260</v>
      </c>
      <c r="D23" s="188"/>
      <c r="E23" s="189">
        <v>180</v>
      </c>
      <c r="F23" s="159"/>
      <c r="G23" s="159"/>
      <c r="H23" s="159"/>
      <c r="I23" s="159"/>
      <c r="J23" s="159"/>
      <c r="K23" s="159"/>
      <c r="L23" s="159"/>
      <c r="M23" s="159"/>
      <c r="N23" s="158"/>
      <c r="O23" s="158"/>
      <c r="P23" s="158"/>
      <c r="Q23" s="158"/>
      <c r="R23" s="159"/>
      <c r="S23" s="159"/>
      <c r="T23" s="159"/>
      <c r="U23" s="159"/>
      <c r="V23" s="159"/>
      <c r="W23" s="159"/>
      <c r="X23" s="159"/>
      <c r="Y23" s="149"/>
      <c r="Z23" s="149"/>
      <c r="AA23" s="149"/>
      <c r="AB23" s="149"/>
      <c r="AC23" s="149"/>
      <c r="AD23" s="149"/>
      <c r="AE23" s="149"/>
      <c r="AF23" s="149"/>
      <c r="AG23" s="149" t="s">
        <v>261</v>
      </c>
      <c r="AH23" s="149">
        <v>0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ht="22.5" outlineLevel="1" x14ac:dyDescent="0.2">
      <c r="A24" s="167">
        <v>9</v>
      </c>
      <c r="B24" s="168" t="s">
        <v>262</v>
      </c>
      <c r="C24" s="184" t="s">
        <v>263</v>
      </c>
      <c r="D24" s="169" t="s">
        <v>258</v>
      </c>
      <c r="E24" s="170">
        <v>60</v>
      </c>
      <c r="F24" s="171"/>
      <c r="G24" s="172">
        <f>ROUND(E24*F24,2)</f>
        <v>0</v>
      </c>
      <c r="H24" s="171"/>
      <c r="I24" s="172">
        <f>ROUND(E24*H24,2)</f>
        <v>0</v>
      </c>
      <c r="J24" s="171"/>
      <c r="K24" s="172">
        <f>ROUND(E24*J24,2)</f>
        <v>0</v>
      </c>
      <c r="L24" s="172">
        <v>21</v>
      </c>
      <c r="M24" s="172">
        <f>G24*(1+L24/100)</f>
        <v>0</v>
      </c>
      <c r="N24" s="170">
        <v>0</v>
      </c>
      <c r="O24" s="170">
        <f>ROUND(E24*N24,2)</f>
        <v>0</v>
      </c>
      <c r="P24" s="170">
        <v>0</v>
      </c>
      <c r="Q24" s="170">
        <f>ROUND(E24*P24,2)</f>
        <v>0</v>
      </c>
      <c r="R24" s="172" t="s">
        <v>248</v>
      </c>
      <c r="S24" s="172" t="s">
        <v>164</v>
      </c>
      <c r="T24" s="173" t="s">
        <v>164</v>
      </c>
      <c r="U24" s="159">
        <v>0</v>
      </c>
      <c r="V24" s="159">
        <f>ROUND(E24*U24,2)</f>
        <v>0</v>
      </c>
      <c r="W24" s="159"/>
      <c r="X24" s="159" t="s">
        <v>234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235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ht="22.5" outlineLevel="1" x14ac:dyDescent="0.2">
      <c r="A25" s="156"/>
      <c r="B25" s="157"/>
      <c r="C25" s="254" t="s">
        <v>259</v>
      </c>
      <c r="D25" s="255"/>
      <c r="E25" s="255"/>
      <c r="F25" s="255"/>
      <c r="G25" s="255"/>
      <c r="H25" s="159"/>
      <c r="I25" s="159"/>
      <c r="J25" s="159"/>
      <c r="K25" s="159"/>
      <c r="L25" s="159"/>
      <c r="M25" s="159"/>
      <c r="N25" s="158"/>
      <c r="O25" s="158"/>
      <c r="P25" s="158"/>
      <c r="Q25" s="158"/>
      <c r="R25" s="159"/>
      <c r="S25" s="159"/>
      <c r="T25" s="159"/>
      <c r="U25" s="159"/>
      <c r="V25" s="159"/>
      <c r="W25" s="159"/>
      <c r="X25" s="159"/>
      <c r="Y25" s="149"/>
      <c r="Z25" s="149"/>
      <c r="AA25" s="149"/>
      <c r="AB25" s="149"/>
      <c r="AC25" s="149"/>
      <c r="AD25" s="149"/>
      <c r="AE25" s="149"/>
      <c r="AF25" s="149"/>
      <c r="AG25" s="149" t="s">
        <v>237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90" t="str">
        <f>C25</f>
        <v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v>
      </c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56"/>
      <c r="B26" s="157"/>
      <c r="C26" s="191" t="s">
        <v>264</v>
      </c>
      <c r="D26" s="188"/>
      <c r="E26" s="189">
        <v>60</v>
      </c>
      <c r="F26" s="159"/>
      <c r="G26" s="159"/>
      <c r="H26" s="159"/>
      <c r="I26" s="159"/>
      <c r="J26" s="159"/>
      <c r="K26" s="159"/>
      <c r="L26" s="159"/>
      <c r="M26" s="159"/>
      <c r="N26" s="158"/>
      <c r="O26" s="158"/>
      <c r="P26" s="158"/>
      <c r="Q26" s="158"/>
      <c r="R26" s="159"/>
      <c r="S26" s="159"/>
      <c r="T26" s="159"/>
      <c r="U26" s="159"/>
      <c r="V26" s="159"/>
      <c r="W26" s="159"/>
      <c r="X26" s="159"/>
      <c r="Y26" s="149"/>
      <c r="Z26" s="149"/>
      <c r="AA26" s="149"/>
      <c r="AB26" s="149"/>
      <c r="AC26" s="149"/>
      <c r="AD26" s="149"/>
      <c r="AE26" s="149"/>
      <c r="AF26" s="149"/>
      <c r="AG26" s="149" t="s">
        <v>261</v>
      </c>
      <c r="AH26" s="149">
        <v>0</v>
      </c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ht="22.5" outlineLevel="1" x14ac:dyDescent="0.2">
      <c r="A27" s="167">
        <v>10</v>
      </c>
      <c r="B27" s="168" t="s">
        <v>265</v>
      </c>
      <c r="C27" s="184" t="s">
        <v>266</v>
      </c>
      <c r="D27" s="169" t="s">
        <v>247</v>
      </c>
      <c r="E27" s="170">
        <v>90</v>
      </c>
      <c r="F27" s="171"/>
      <c r="G27" s="172">
        <f>ROUND(E27*F27,2)</f>
        <v>0</v>
      </c>
      <c r="H27" s="171"/>
      <c r="I27" s="172">
        <f>ROUND(E27*H27,2)</f>
        <v>0</v>
      </c>
      <c r="J27" s="171"/>
      <c r="K27" s="172">
        <f>ROUND(E27*J27,2)</f>
        <v>0</v>
      </c>
      <c r="L27" s="172">
        <v>21</v>
      </c>
      <c r="M27" s="172">
        <f>G27*(1+L27/100)</f>
        <v>0</v>
      </c>
      <c r="N27" s="170">
        <v>1.0699999999999999E-2</v>
      </c>
      <c r="O27" s="170">
        <f>ROUND(E27*N27,2)</f>
        <v>0.96</v>
      </c>
      <c r="P27" s="170">
        <v>0</v>
      </c>
      <c r="Q27" s="170">
        <f>ROUND(E27*P27,2)</f>
        <v>0</v>
      </c>
      <c r="R27" s="172" t="s">
        <v>248</v>
      </c>
      <c r="S27" s="172" t="s">
        <v>164</v>
      </c>
      <c r="T27" s="173" t="s">
        <v>164</v>
      </c>
      <c r="U27" s="159">
        <v>0.91</v>
      </c>
      <c r="V27" s="159">
        <f>ROUND(E27*U27,2)</f>
        <v>81.900000000000006</v>
      </c>
      <c r="W27" s="159"/>
      <c r="X27" s="159" t="s">
        <v>234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235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22.5" outlineLevel="1" x14ac:dyDescent="0.2">
      <c r="A28" s="156"/>
      <c r="B28" s="157"/>
      <c r="C28" s="254" t="s">
        <v>267</v>
      </c>
      <c r="D28" s="255"/>
      <c r="E28" s="255"/>
      <c r="F28" s="255"/>
      <c r="G28" s="255"/>
      <c r="H28" s="159"/>
      <c r="I28" s="159"/>
      <c r="J28" s="159"/>
      <c r="K28" s="159"/>
      <c r="L28" s="159"/>
      <c r="M28" s="159"/>
      <c r="N28" s="158"/>
      <c r="O28" s="158"/>
      <c r="P28" s="158"/>
      <c r="Q28" s="158"/>
      <c r="R28" s="159"/>
      <c r="S28" s="159"/>
      <c r="T28" s="159"/>
      <c r="U28" s="159"/>
      <c r="V28" s="159"/>
      <c r="W28" s="159"/>
      <c r="X28" s="159"/>
      <c r="Y28" s="149"/>
      <c r="Z28" s="149"/>
      <c r="AA28" s="149"/>
      <c r="AB28" s="149"/>
      <c r="AC28" s="149"/>
      <c r="AD28" s="149"/>
      <c r="AE28" s="149"/>
      <c r="AF28" s="149"/>
      <c r="AG28" s="149" t="s">
        <v>237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90" t="str">
        <f>C28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191" t="s">
        <v>268</v>
      </c>
      <c r="D29" s="188"/>
      <c r="E29" s="189">
        <v>90</v>
      </c>
      <c r="F29" s="159"/>
      <c r="G29" s="159"/>
      <c r="H29" s="159"/>
      <c r="I29" s="159"/>
      <c r="J29" s="159"/>
      <c r="K29" s="159"/>
      <c r="L29" s="159"/>
      <c r="M29" s="159"/>
      <c r="N29" s="158"/>
      <c r="O29" s="158"/>
      <c r="P29" s="158"/>
      <c r="Q29" s="158"/>
      <c r="R29" s="159"/>
      <c r="S29" s="159"/>
      <c r="T29" s="159"/>
      <c r="U29" s="159"/>
      <c r="V29" s="159"/>
      <c r="W29" s="159"/>
      <c r="X29" s="159"/>
      <c r="Y29" s="149"/>
      <c r="Z29" s="149"/>
      <c r="AA29" s="149"/>
      <c r="AB29" s="149"/>
      <c r="AC29" s="149"/>
      <c r="AD29" s="149"/>
      <c r="AE29" s="149"/>
      <c r="AF29" s="149"/>
      <c r="AG29" s="149" t="s">
        <v>261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ht="22.5" outlineLevel="1" x14ac:dyDescent="0.2">
      <c r="A30" s="167">
        <v>11</v>
      </c>
      <c r="B30" s="168" t="s">
        <v>269</v>
      </c>
      <c r="C30" s="184" t="s">
        <v>270</v>
      </c>
      <c r="D30" s="169" t="s">
        <v>247</v>
      </c>
      <c r="E30" s="170">
        <v>45</v>
      </c>
      <c r="F30" s="171"/>
      <c r="G30" s="172">
        <f>ROUND(E30*F30,2)</f>
        <v>0</v>
      </c>
      <c r="H30" s="171"/>
      <c r="I30" s="172">
        <f>ROUND(E30*H30,2)</f>
        <v>0</v>
      </c>
      <c r="J30" s="171"/>
      <c r="K30" s="172">
        <f>ROUND(E30*J30,2)</f>
        <v>0</v>
      </c>
      <c r="L30" s="172">
        <v>21</v>
      </c>
      <c r="M30" s="172">
        <f>G30*(1+L30/100)</f>
        <v>0</v>
      </c>
      <c r="N30" s="170">
        <v>1.2710000000000001E-2</v>
      </c>
      <c r="O30" s="170">
        <f>ROUND(E30*N30,2)</f>
        <v>0.56999999999999995</v>
      </c>
      <c r="P30" s="170">
        <v>0</v>
      </c>
      <c r="Q30" s="170">
        <f>ROUND(E30*P30,2)</f>
        <v>0</v>
      </c>
      <c r="R30" s="172" t="s">
        <v>248</v>
      </c>
      <c r="S30" s="172" t="s">
        <v>164</v>
      </c>
      <c r="T30" s="173" t="s">
        <v>164</v>
      </c>
      <c r="U30" s="159">
        <v>1.1499999999999999</v>
      </c>
      <c r="V30" s="159">
        <f>ROUND(E30*U30,2)</f>
        <v>51.75</v>
      </c>
      <c r="W30" s="159"/>
      <c r="X30" s="159" t="s">
        <v>234</v>
      </c>
      <c r="Y30" s="149"/>
      <c r="Z30" s="149"/>
      <c r="AA30" s="149"/>
      <c r="AB30" s="149"/>
      <c r="AC30" s="149"/>
      <c r="AD30" s="149"/>
      <c r="AE30" s="149"/>
      <c r="AF30" s="149"/>
      <c r="AG30" s="149" t="s">
        <v>235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ht="22.5" outlineLevel="1" x14ac:dyDescent="0.2">
      <c r="A31" s="156"/>
      <c r="B31" s="157"/>
      <c r="C31" s="254" t="s">
        <v>267</v>
      </c>
      <c r="D31" s="255"/>
      <c r="E31" s="255"/>
      <c r="F31" s="255"/>
      <c r="G31" s="255"/>
      <c r="H31" s="159"/>
      <c r="I31" s="159"/>
      <c r="J31" s="159"/>
      <c r="K31" s="159"/>
      <c r="L31" s="159"/>
      <c r="M31" s="159"/>
      <c r="N31" s="158"/>
      <c r="O31" s="158"/>
      <c r="P31" s="158"/>
      <c r="Q31" s="158"/>
      <c r="R31" s="159"/>
      <c r="S31" s="159"/>
      <c r="T31" s="159"/>
      <c r="U31" s="159"/>
      <c r="V31" s="159"/>
      <c r="W31" s="159"/>
      <c r="X31" s="159"/>
      <c r="Y31" s="149"/>
      <c r="Z31" s="149"/>
      <c r="AA31" s="149"/>
      <c r="AB31" s="149"/>
      <c r="AC31" s="149"/>
      <c r="AD31" s="149"/>
      <c r="AE31" s="149"/>
      <c r="AF31" s="149"/>
      <c r="AG31" s="149" t="s">
        <v>237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90" t="str">
        <f>C31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191" t="s">
        <v>271</v>
      </c>
      <c r="D32" s="188"/>
      <c r="E32" s="189">
        <v>45</v>
      </c>
      <c r="F32" s="159"/>
      <c r="G32" s="159"/>
      <c r="H32" s="159"/>
      <c r="I32" s="159"/>
      <c r="J32" s="159"/>
      <c r="K32" s="159"/>
      <c r="L32" s="159"/>
      <c r="M32" s="159"/>
      <c r="N32" s="158"/>
      <c r="O32" s="158"/>
      <c r="P32" s="158"/>
      <c r="Q32" s="158"/>
      <c r="R32" s="159"/>
      <c r="S32" s="159"/>
      <c r="T32" s="159"/>
      <c r="U32" s="159"/>
      <c r="V32" s="159"/>
      <c r="W32" s="159"/>
      <c r="X32" s="159"/>
      <c r="Y32" s="149"/>
      <c r="Z32" s="149"/>
      <c r="AA32" s="149"/>
      <c r="AB32" s="149"/>
      <c r="AC32" s="149"/>
      <c r="AD32" s="149"/>
      <c r="AE32" s="149"/>
      <c r="AF32" s="149"/>
      <c r="AG32" s="149" t="s">
        <v>261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67">
        <v>12</v>
      </c>
      <c r="B33" s="168" t="s">
        <v>272</v>
      </c>
      <c r="C33" s="184" t="s">
        <v>273</v>
      </c>
      <c r="D33" s="169" t="s">
        <v>247</v>
      </c>
      <c r="E33" s="170">
        <v>30</v>
      </c>
      <c r="F33" s="171"/>
      <c r="G33" s="172">
        <f>ROUND(E33*F33,2)</f>
        <v>0</v>
      </c>
      <c r="H33" s="171"/>
      <c r="I33" s="172">
        <f>ROUND(E33*H33,2)</f>
        <v>0</v>
      </c>
      <c r="J33" s="171"/>
      <c r="K33" s="172">
        <f>ROUND(E33*J33,2)</f>
        <v>0</v>
      </c>
      <c r="L33" s="172">
        <v>21</v>
      </c>
      <c r="M33" s="172">
        <f>G33*(1+L33/100)</f>
        <v>0</v>
      </c>
      <c r="N33" s="170">
        <v>2.478E-2</v>
      </c>
      <c r="O33" s="170">
        <f>ROUND(E33*N33,2)</f>
        <v>0.74</v>
      </c>
      <c r="P33" s="170">
        <v>0</v>
      </c>
      <c r="Q33" s="170">
        <f>ROUND(E33*P33,2)</f>
        <v>0</v>
      </c>
      <c r="R33" s="172" t="s">
        <v>248</v>
      </c>
      <c r="S33" s="172" t="s">
        <v>164</v>
      </c>
      <c r="T33" s="173" t="s">
        <v>164</v>
      </c>
      <c r="U33" s="159">
        <v>0.55000000000000004</v>
      </c>
      <c r="V33" s="159">
        <f>ROUND(E33*U33,2)</f>
        <v>16.5</v>
      </c>
      <c r="W33" s="159"/>
      <c r="X33" s="159" t="s">
        <v>234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235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ht="22.5" outlineLevel="1" x14ac:dyDescent="0.2">
      <c r="A34" s="156"/>
      <c r="B34" s="157"/>
      <c r="C34" s="254" t="s">
        <v>267</v>
      </c>
      <c r="D34" s="255"/>
      <c r="E34" s="255"/>
      <c r="F34" s="255"/>
      <c r="G34" s="255"/>
      <c r="H34" s="159"/>
      <c r="I34" s="159"/>
      <c r="J34" s="159"/>
      <c r="K34" s="159"/>
      <c r="L34" s="159"/>
      <c r="M34" s="159"/>
      <c r="N34" s="158"/>
      <c r="O34" s="158"/>
      <c r="P34" s="158"/>
      <c r="Q34" s="158"/>
      <c r="R34" s="159"/>
      <c r="S34" s="159"/>
      <c r="T34" s="159"/>
      <c r="U34" s="159"/>
      <c r="V34" s="159"/>
      <c r="W34" s="159"/>
      <c r="X34" s="159"/>
      <c r="Y34" s="149"/>
      <c r="Z34" s="149"/>
      <c r="AA34" s="149"/>
      <c r="AB34" s="149"/>
      <c r="AC34" s="149"/>
      <c r="AD34" s="149"/>
      <c r="AE34" s="149"/>
      <c r="AF34" s="149"/>
      <c r="AG34" s="149" t="s">
        <v>237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90" t="str">
        <f>C34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67">
        <v>13</v>
      </c>
      <c r="B35" s="168" t="s">
        <v>274</v>
      </c>
      <c r="C35" s="184" t="s">
        <v>275</v>
      </c>
      <c r="D35" s="169" t="s">
        <v>276</v>
      </c>
      <c r="E35" s="170">
        <v>495</v>
      </c>
      <c r="F35" s="171"/>
      <c r="G35" s="172">
        <f>ROUND(E35*F35,2)</f>
        <v>0</v>
      </c>
      <c r="H35" s="171"/>
      <c r="I35" s="172">
        <f>ROUND(E35*H35,2)</f>
        <v>0</v>
      </c>
      <c r="J35" s="171"/>
      <c r="K35" s="172">
        <f>ROUND(E35*J35,2)</f>
        <v>0</v>
      </c>
      <c r="L35" s="172">
        <v>21</v>
      </c>
      <c r="M35" s="172">
        <f>G35*(1+L35/100)</f>
        <v>0</v>
      </c>
      <c r="N35" s="170">
        <v>0</v>
      </c>
      <c r="O35" s="170">
        <f>ROUND(E35*N35,2)</f>
        <v>0</v>
      </c>
      <c r="P35" s="170">
        <v>0</v>
      </c>
      <c r="Q35" s="170">
        <f>ROUND(E35*P35,2)</f>
        <v>0</v>
      </c>
      <c r="R35" s="172" t="s">
        <v>248</v>
      </c>
      <c r="S35" s="172" t="s">
        <v>164</v>
      </c>
      <c r="T35" s="173" t="s">
        <v>164</v>
      </c>
      <c r="U35" s="159">
        <v>1.55</v>
      </c>
      <c r="V35" s="159">
        <f>ROUND(E35*U35,2)</f>
        <v>767.25</v>
      </c>
      <c r="W35" s="159"/>
      <c r="X35" s="159" t="s">
        <v>234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235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56"/>
      <c r="B36" s="157"/>
      <c r="C36" s="254" t="s">
        <v>277</v>
      </c>
      <c r="D36" s="255"/>
      <c r="E36" s="255"/>
      <c r="F36" s="255"/>
      <c r="G36" s="255"/>
      <c r="H36" s="159"/>
      <c r="I36" s="159"/>
      <c r="J36" s="159"/>
      <c r="K36" s="159"/>
      <c r="L36" s="159"/>
      <c r="M36" s="159"/>
      <c r="N36" s="158"/>
      <c r="O36" s="158"/>
      <c r="P36" s="158"/>
      <c r="Q36" s="158"/>
      <c r="R36" s="159"/>
      <c r="S36" s="159"/>
      <c r="T36" s="159"/>
      <c r="U36" s="159"/>
      <c r="V36" s="159"/>
      <c r="W36" s="159"/>
      <c r="X36" s="159"/>
      <c r="Y36" s="149"/>
      <c r="Z36" s="149"/>
      <c r="AA36" s="149"/>
      <c r="AB36" s="149"/>
      <c r="AC36" s="149"/>
      <c r="AD36" s="149"/>
      <c r="AE36" s="149"/>
      <c r="AF36" s="149"/>
      <c r="AG36" s="149" t="s">
        <v>237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90" t="str">
        <f>C36</f>
        <v>příplatek k cenám vykopávek za ztížení vykopávky v blízkosti podzemního vedení nebo výbušnin v horninách jakékoliv třídy,</v>
      </c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91" t="s">
        <v>278</v>
      </c>
      <c r="D37" s="188"/>
      <c r="E37" s="189">
        <v>495</v>
      </c>
      <c r="F37" s="159"/>
      <c r="G37" s="159"/>
      <c r="H37" s="159"/>
      <c r="I37" s="159"/>
      <c r="J37" s="159"/>
      <c r="K37" s="159"/>
      <c r="L37" s="159"/>
      <c r="M37" s="159"/>
      <c r="N37" s="158"/>
      <c r="O37" s="158"/>
      <c r="P37" s="158"/>
      <c r="Q37" s="158"/>
      <c r="R37" s="159"/>
      <c r="S37" s="159"/>
      <c r="T37" s="159"/>
      <c r="U37" s="159"/>
      <c r="V37" s="159"/>
      <c r="W37" s="159"/>
      <c r="X37" s="159"/>
      <c r="Y37" s="149"/>
      <c r="Z37" s="149"/>
      <c r="AA37" s="149"/>
      <c r="AB37" s="149"/>
      <c r="AC37" s="149"/>
      <c r="AD37" s="149"/>
      <c r="AE37" s="149"/>
      <c r="AF37" s="149"/>
      <c r="AG37" s="149" t="s">
        <v>261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ht="22.5" outlineLevel="1" x14ac:dyDescent="0.2">
      <c r="A38" s="167">
        <v>14</v>
      </c>
      <c r="B38" s="168" t="s">
        <v>279</v>
      </c>
      <c r="C38" s="184" t="s">
        <v>280</v>
      </c>
      <c r="D38" s="169" t="s">
        <v>276</v>
      </c>
      <c r="E38" s="170">
        <v>4.5</v>
      </c>
      <c r="F38" s="171"/>
      <c r="G38" s="172">
        <f>ROUND(E38*F38,2)</f>
        <v>0</v>
      </c>
      <c r="H38" s="171"/>
      <c r="I38" s="172">
        <f>ROUND(E38*H38,2)</f>
        <v>0</v>
      </c>
      <c r="J38" s="171"/>
      <c r="K38" s="172">
        <f>ROUND(E38*J38,2)</f>
        <v>0</v>
      </c>
      <c r="L38" s="172">
        <v>21</v>
      </c>
      <c r="M38" s="172">
        <f>G38*(1+L38/100)</f>
        <v>0</v>
      </c>
      <c r="N38" s="170">
        <v>0</v>
      </c>
      <c r="O38" s="170">
        <f>ROUND(E38*N38,2)</f>
        <v>0</v>
      </c>
      <c r="P38" s="170">
        <v>0</v>
      </c>
      <c r="Q38" s="170">
        <f>ROUND(E38*P38,2)</f>
        <v>0</v>
      </c>
      <c r="R38" s="172" t="s">
        <v>248</v>
      </c>
      <c r="S38" s="172" t="s">
        <v>164</v>
      </c>
      <c r="T38" s="173" t="s">
        <v>164</v>
      </c>
      <c r="U38" s="159">
        <v>16.54</v>
      </c>
      <c r="V38" s="159">
        <f>ROUND(E38*U38,2)</f>
        <v>74.430000000000007</v>
      </c>
      <c r="W38" s="159"/>
      <c r="X38" s="159" t="s">
        <v>234</v>
      </c>
      <c r="Y38" s="149"/>
      <c r="Z38" s="149"/>
      <c r="AA38" s="149"/>
      <c r="AB38" s="149"/>
      <c r="AC38" s="149"/>
      <c r="AD38" s="149"/>
      <c r="AE38" s="149"/>
      <c r="AF38" s="149"/>
      <c r="AG38" s="149" t="s">
        <v>235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ht="22.5" outlineLevel="1" x14ac:dyDescent="0.2">
      <c r="A39" s="156"/>
      <c r="B39" s="157"/>
      <c r="C39" s="254" t="s">
        <v>281</v>
      </c>
      <c r="D39" s="255"/>
      <c r="E39" s="255"/>
      <c r="F39" s="255"/>
      <c r="G39" s="255"/>
      <c r="H39" s="159"/>
      <c r="I39" s="159"/>
      <c r="J39" s="159"/>
      <c r="K39" s="159"/>
      <c r="L39" s="159"/>
      <c r="M39" s="159"/>
      <c r="N39" s="158"/>
      <c r="O39" s="158"/>
      <c r="P39" s="158"/>
      <c r="Q39" s="158"/>
      <c r="R39" s="159"/>
      <c r="S39" s="159"/>
      <c r="T39" s="159"/>
      <c r="U39" s="159"/>
      <c r="V39" s="159"/>
      <c r="W39" s="159"/>
      <c r="X39" s="159"/>
      <c r="Y39" s="149"/>
      <c r="Z39" s="149"/>
      <c r="AA39" s="149"/>
      <c r="AB39" s="149"/>
      <c r="AC39" s="149"/>
      <c r="AD39" s="149"/>
      <c r="AE39" s="149"/>
      <c r="AF39" s="149"/>
      <c r="AG39" s="149" t="s">
        <v>237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90" t="str">
        <f>C39</f>
        <v>korytech vodotečí, melioračních kanálech s přemístěním suti na hromady na vzdálenost do 20 m nebo s naložením na dopravní prostředek,</v>
      </c>
      <c r="BB39" s="149"/>
      <c r="BC39" s="149"/>
      <c r="BD39" s="149"/>
      <c r="BE39" s="149"/>
      <c r="BF39" s="149"/>
      <c r="BG39" s="149"/>
      <c r="BH39" s="149"/>
    </row>
    <row r="40" spans="1:60" ht="22.5" outlineLevel="1" x14ac:dyDescent="0.2">
      <c r="A40" s="167">
        <v>15</v>
      </c>
      <c r="B40" s="168" t="s">
        <v>282</v>
      </c>
      <c r="C40" s="184" t="s">
        <v>283</v>
      </c>
      <c r="D40" s="169" t="s">
        <v>276</v>
      </c>
      <c r="E40" s="170">
        <v>47.25</v>
      </c>
      <c r="F40" s="171"/>
      <c r="G40" s="172">
        <f>ROUND(E40*F40,2)</f>
        <v>0</v>
      </c>
      <c r="H40" s="171"/>
      <c r="I40" s="172">
        <f>ROUND(E40*H40,2)</f>
        <v>0</v>
      </c>
      <c r="J40" s="171"/>
      <c r="K40" s="172">
        <f>ROUND(E40*J40,2)</f>
        <v>0</v>
      </c>
      <c r="L40" s="172">
        <v>21</v>
      </c>
      <c r="M40" s="172">
        <f>G40*(1+L40/100)</f>
        <v>0</v>
      </c>
      <c r="N40" s="170">
        <v>0</v>
      </c>
      <c r="O40" s="170">
        <f>ROUND(E40*N40,2)</f>
        <v>0</v>
      </c>
      <c r="P40" s="170">
        <v>0</v>
      </c>
      <c r="Q40" s="170">
        <f>ROUND(E40*P40,2)</f>
        <v>0</v>
      </c>
      <c r="R40" s="172" t="s">
        <v>248</v>
      </c>
      <c r="S40" s="172" t="s">
        <v>164</v>
      </c>
      <c r="T40" s="173" t="s">
        <v>164</v>
      </c>
      <c r="U40" s="159">
        <v>0.77</v>
      </c>
      <c r="V40" s="159">
        <f>ROUND(E40*U40,2)</f>
        <v>36.380000000000003</v>
      </c>
      <c r="W40" s="159"/>
      <c r="X40" s="159" t="s">
        <v>234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235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ht="22.5" outlineLevel="1" x14ac:dyDescent="0.2">
      <c r="A41" s="156"/>
      <c r="B41" s="157"/>
      <c r="C41" s="254" t="s">
        <v>281</v>
      </c>
      <c r="D41" s="255"/>
      <c r="E41" s="255"/>
      <c r="F41" s="255"/>
      <c r="G41" s="255"/>
      <c r="H41" s="159"/>
      <c r="I41" s="159"/>
      <c r="J41" s="159"/>
      <c r="K41" s="159"/>
      <c r="L41" s="159"/>
      <c r="M41" s="159"/>
      <c r="N41" s="158"/>
      <c r="O41" s="158"/>
      <c r="P41" s="158"/>
      <c r="Q41" s="158"/>
      <c r="R41" s="159"/>
      <c r="S41" s="159"/>
      <c r="T41" s="159"/>
      <c r="U41" s="159"/>
      <c r="V41" s="159"/>
      <c r="W41" s="159"/>
      <c r="X41" s="159"/>
      <c r="Y41" s="149"/>
      <c r="Z41" s="149"/>
      <c r="AA41" s="149"/>
      <c r="AB41" s="149"/>
      <c r="AC41" s="149"/>
      <c r="AD41" s="149"/>
      <c r="AE41" s="149"/>
      <c r="AF41" s="149"/>
      <c r="AG41" s="149" t="s">
        <v>237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90" t="str">
        <f>C41</f>
        <v>korytech vodotečí, melioračních kanálech s přemístěním suti na hromady na vzdálenost do 20 m nebo s naložením na dopravní prostředek,</v>
      </c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56"/>
      <c r="B42" s="157"/>
      <c r="C42" s="191" t="s">
        <v>284</v>
      </c>
      <c r="D42" s="188"/>
      <c r="E42" s="189">
        <v>47.25</v>
      </c>
      <c r="F42" s="159"/>
      <c r="G42" s="159"/>
      <c r="H42" s="159"/>
      <c r="I42" s="159"/>
      <c r="J42" s="159"/>
      <c r="K42" s="159"/>
      <c r="L42" s="159"/>
      <c r="M42" s="159"/>
      <c r="N42" s="158"/>
      <c r="O42" s="158"/>
      <c r="P42" s="158"/>
      <c r="Q42" s="158"/>
      <c r="R42" s="159"/>
      <c r="S42" s="159"/>
      <c r="T42" s="159"/>
      <c r="U42" s="159"/>
      <c r="V42" s="159"/>
      <c r="W42" s="159"/>
      <c r="X42" s="159"/>
      <c r="Y42" s="149"/>
      <c r="Z42" s="149"/>
      <c r="AA42" s="149"/>
      <c r="AB42" s="149"/>
      <c r="AC42" s="149"/>
      <c r="AD42" s="149"/>
      <c r="AE42" s="149"/>
      <c r="AF42" s="149"/>
      <c r="AG42" s="149" t="s">
        <v>261</v>
      </c>
      <c r="AH42" s="149">
        <v>0</v>
      </c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67">
        <v>16</v>
      </c>
      <c r="B43" s="168" t="s">
        <v>285</v>
      </c>
      <c r="C43" s="184" t="s">
        <v>286</v>
      </c>
      <c r="D43" s="169" t="s">
        <v>276</v>
      </c>
      <c r="E43" s="170">
        <v>218.37126000000001</v>
      </c>
      <c r="F43" s="171"/>
      <c r="G43" s="172">
        <f>ROUND(E43*F43,2)</f>
        <v>0</v>
      </c>
      <c r="H43" s="171"/>
      <c r="I43" s="172">
        <f>ROUND(E43*H43,2)</f>
        <v>0</v>
      </c>
      <c r="J43" s="171"/>
      <c r="K43" s="172">
        <f>ROUND(E43*J43,2)</f>
        <v>0</v>
      </c>
      <c r="L43" s="172">
        <v>21</v>
      </c>
      <c r="M43" s="172">
        <f>G43*(1+L43/100)</f>
        <v>0</v>
      </c>
      <c r="N43" s="170">
        <v>0</v>
      </c>
      <c r="O43" s="170">
        <f>ROUND(E43*N43,2)</f>
        <v>0</v>
      </c>
      <c r="P43" s="170">
        <v>0</v>
      </c>
      <c r="Q43" s="170">
        <f>ROUND(E43*P43,2)</f>
        <v>0</v>
      </c>
      <c r="R43" s="172" t="s">
        <v>248</v>
      </c>
      <c r="S43" s="172" t="s">
        <v>164</v>
      </c>
      <c r="T43" s="173" t="s">
        <v>164</v>
      </c>
      <c r="U43" s="159">
        <v>0.2</v>
      </c>
      <c r="V43" s="159">
        <f>ROUND(E43*U43,2)</f>
        <v>43.67</v>
      </c>
      <c r="W43" s="159"/>
      <c r="X43" s="159" t="s">
        <v>234</v>
      </c>
      <c r="Y43" s="149"/>
      <c r="Z43" s="149"/>
      <c r="AA43" s="149"/>
      <c r="AB43" s="149"/>
      <c r="AC43" s="149"/>
      <c r="AD43" s="149"/>
      <c r="AE43" s="149"/>
      <c r="AF43" s="149"/>
      <c r="AG43" s="149" t="s">
        <v>235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ht="33.75" outlineLevel="1" x14ac:dyDescent="0.2">
      <c r="A44" s="156"/>
      <c r="B44" s="157"/>
      <c r="C44" s="254" t="s">
        <v>287</v>
      </c>
      <c r="D44" s="255"/>
      <c r="E44" s="255"/>
      <c r="F44" s="255"/>
      <c r="G44" s="255"/>
      <c r="H44" s="159"/>
      <c r="I44" s="159"/>
      <c r="J44" s="159"/>
      <c r="K44" s="159"/>
      <c r="L44" s="159"/>
      <c r="M44" s="159"/>
      <c r="N44" s="158"/>
      <c r="O44" s="158"/>
      <c r="P44" s="158"/>
      <c r="Q44" s="158"/>
      <c r="R44" s="159"/>
      <c r="S44" s="159"/>
      <c r="T44" s="159"/>
      <c r="U44" s="159"/>
      <c r="V44" s="159"/>
      <c r="W44" s="159"/>
      <c r="X44" s="159"/>
      <c r="Y44" s="149"/>
      <c r="Z44" s="149"/>
      <c r="AA44" s="149"/>
      <c r="AB44" s="149"/>
      <c r="AC44" s="149"/>
      <c r="AD44" s="149"/>
      <c r="AE44" s="149"/>
      <c r="AF44" s="149"/>
      <c r="AG44" s="149" t="s">
        <v>237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90" t="str">
        <f>C44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56"/>
      <c r="B45" s="157"/>
      <c r="C45" s="191" t="s">
        <v>288</v>
      </c>
      <c r="D45" s="188"/>
      <c r="E45" s="189">
        <v>165.85061999999999</v>
      </c>
      <c r="F45" s="159"/>
      <c r="G45" s="159"/>
      <c r="H45" s="159"/>
      <c r="I45" s="159"/>
      <c r="J45" s="159"/>
      <c r="K45" s="159"/>
      <c r="L45" s="159"/>
      <c r="M45" s="159"/>
      <c r="N45" s="158"/>
      <c r="O45" s="158"/>
      <c r="P45" s="158"/>
      <c r="Q45" s="158"/>
      <c r="R45" s="159"/>
      <c r="S45" s="159"/>
      <c r="T45" s="159"/>
      <c r="U45" s="159"/>
      <c r="V45" s="159"/>
      <c r="W45" s="159"/>
      <c r="X45" s="159"/>
      <c r="Y45" s="149"/>
      <c r="Z45" s="149"/>
      <c r="AA45" s="149"/>
      <c r="AB45" s="149"/>
      <c r="AC45" s="149"/>
      <c r="AD45" s="149"/>
      <c r="AE45" s="149"/>
      <c r="AF45" s="149"/>
      <c r="AG45" s="149" t="s">
        <v>261</v>
      </c>
      <c r="AH45" s="149">
        <v>0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56"/>
      <c r="B46" s="157"/>
      <c r="C46" s="191" t="s">
        <v>289</v>
      </c>
      <c r="D46" s="188"/>
      <c r="E46" s="189">
        <v>117.45864</v>
      </c>
      <c r="F46" s="159"/>
      <c r="G46" s="159"/>
      <c r="H46" s="159"/>
      <c r="I46" s="159"/>
      <c r="J46" s="159"/>
      <c r="K46" s="159"/>
      <c r="L46" s="159"/>
      <c r="M46" s="159"/>
      <c r="N46" s="158"/>
      <c r="O46" s="158"/>
      <c r="P46" s="158"/>
      <c r="Q46" s="158"/>
      <c r="R46" s="159"/>
      <c r="S46" s="159"/>
      <c r="T46" s="159"/>
      <c r="U46" s="159"/>
      <c r="V46" s="159"/>
      <c r="W46" s="159"/>
      <c r="X46" s="159"/>
      <c r="Y46" s="149"/>
      <c r="Z46" s="149"/>
      <c r="AA46" s="149"/>
      <c r="AB46" s="149"/>
      <c r="AC46" s="149"/>
      <c r="AD46" s="149"/>
      <c r="AE46" s="149"/>
      <c r="AF46" s="149"/>
      <c r="AG46" s="149" t="s">
        <v>261</v>
      </c>
      <c r="AH46" s="149">
        <v>0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191" t="s">
        <v>290</v>
      </c>
      <c r="D47" s="188"/>
      <c r="E47" s="189">
        <v>24.48</v>
      </c>
      <c r="F47" s="159"/>
      <c r="G47" s="159"/>
      <c r="H47" s="159"/>
      <c r="I47" s="159"/>
      <c r="J47" s="159"/>
      <c r="K47" s="159"/>
      <c r="L47" s="159"/>
      <c r="M47" s="159"/>
      <c r="N47" s="158"/>
      <c r="O47" s="158"/>
      <c r="P47" s="158"/>
      <c r="Q47" s="158"/>
      <c r="R47" s="159"/>
      <c r="S47" s="159"/>
      <c r="T47" s="159"/>
      <c r="U47" s="159"/>
      <c r="V47" s="159"/>
      <c r="W47" s="159"/>
      <c r="X47" s="159"/>
      <c r="Y47" s="149"/>
      <c r="Z47" s="149"/>
      <c r="AA47" s="149"/>
      <c r="AB47" s="149"/>
      <c r="AC47" s="149"/>
      <c r="AD47" s="149"/>
      <c r="AE47" s="149"/>
      <c r="AF47" s="149"/>
      <c r="AG47" s="149" t="s">
        <v>261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56"/>
      <c r="B48" s="157"/>
      <c r="C48" s="191" t="s">
        <v>291</v>
      </c>
      <c r="D48" s="188"/>
      <c r="E48" s="189">
        <v>8.8620000000000001</v>
      </c>
      <c r="F48" s="159"/>
      <c r="G48" s="159"/>
      <c r="H48" s="159"/>
      <c r="I48" s="159"/>
      <c r="J48" s="159"/>
      <c r="K48" s="159"/>
      <c r="L48" s="159"/>
      <c r="M48" s="159"/>
      <c r="N48" s="158"/>
      <c r="O48" s="158"/>
      <c r="P48" s="158"/>
      <c r="Q48" s="158"/>
      <c r="R48" s="159"/>
      <c r="S48" s="159"/>
      <c r="T48" s="159"/>
      <c r="U48" s="159"/>
      <c r="V48" s="159"/>
      <c r="W48" s="159"/>
      <c r="X48" s="159"/>
      <c r="Y48" s="149"/>
      <c r="Z48" s="149"/>
      <c r="AA48" s="149"/>
      <c r="AB48" s="149"/>
      <c r="AC48" s="149"/>
      <c r="AD48" s="149"/>
      <c r="AE48" s="149"/>
      <c r="AF48" s="149"/>
      <c r="AG48" s="149" t="s">
        <v>261</v>
      </c>
      <c r="AH48" s="149">
        <v>0</v>
      </c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191" t="s">
        <v>292</v>
      </c>
      <c r="D49" s="188"/>
      <c r="E49" s="189">
        <v>11.97</v>
      </c>
      <c r="F49" s="159"/>
      <c r="G49" s="159"/>
      <c r="H49" s="159"/>
      <c r="I49" s="159"/>
      <c r="J49" s="159"/>
      <c r="K49" s="159"/>
      <c r="L49" s="159"/>
      <c r="M49" s="159"/>
      <c r="N49" s="158"/>
      <c r="O49" s="158"/>
      <c r="P49" s="158"/>
      <c r="Q49" s="158"/>
      <c r="R49" s="159"/>
      <c r="S49" s="159"/>
      <c r="T49" s="159"/>
      <c r="U49" s="159"/>
      <c r="V49" s="159"/>
      <c r="W49" s="159"/>
      <c r="X49" s="159"/>
      <c r="Y49" s="149"/>
      <c r="Z49" s="149"/>
      <c r="AA49" s="149"/>
      <c r="AB49" s="149"/>
      <c r="AC49" s="149"/>
      <c r="AD49" s="149"/>
      <c r="AE49" s="149"/>
      <c r="AF49" s="149"/>
      <c r="AG49" s="149" t="s">
        <v>261</v>
      </c>
      <c r="AH49" s="149">
        <v>0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56"/>
      <c r="B50" s="157"/>
      <c r="C50" s="191" t="s">
        <v>293</v>
      </c>
      <c r="D50" s="188"/>
      <c r="E50" s="189">
        <v>-110.25</v>
      </c>
      <c r="F50" s="159"/>
      <c r="G50" s="159"/>
      <c r="H50" s="159"/>
      <c r="I50" s="159"/>
      <c r="J50" s="159"/>
      <c r="K50" s="159"/>
      <c r="L50" s="159"/>
      <c r="M50" s="159"/>
      <c r="N50" s="158"/>
      <c r="O50" s="158"/>
      <c r="P50" s="158"/>
      <c r="Q50" s="158"/>
      <c r="R50" s="159"/>
      <c r="S50" s="159"/>
      <c r="T50" s="159"/>
      <c r="U50" s="159"/>
      <c r="V50" s="159"/>
      <c r="W50" s="159"/>
      <c r="X50" s="159"/>
      <c r="Y50" s="149"/>
      <c r="Z50" s="149"/>
      <c r="AA50" s="149"/>
      <c r="AB50" s="149"/>
      <c r="AC50" s="149"/>
      <c r="AD50" s="149"/>
      <c r="AE50" s="149"/>
      <c r="AF50" s="149"/>
      <c r="AG50" s="149" t="s">
        <v>261</v>
      </c>
      <c r="AH50" s="149">
        <v>0</v>
      </c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67">
        <v>17</v>
      </c>
      <c r="B51" s="168" t="s">
        <v>294</v>
      </c>
      <c r="C51" s="184" t="s">
        <v>295</v>
      </c>
      <c r="D51" s="169" t="s">
        <v>276</v>
      </c>
      <c r="E51" s="170">
        <v>218.37126000000001</v>
      </c>
      <c r="F51" s="171"/>
      <c r="G51" s="172">
        <f>ROUND(E51*F51,2)</f>
        <v>0</v>
      </c>
      <c r="H51" s="171"/>
      <c r="I51" s="172">
        <f>ROUND(E51*H51,2)</f>
        <v>0</v>
      </c>
      <c r="J51" s="171"/>
      <c r="K51" s="172">
        <f>ROUND(E51*J51,2)</f>
        <v>0</v>
      </c>
      <c r="L51" s="172">
        <v>21</v>
      </c>
      <c r="M51" s="172">
        <f>G51*(1+L51/100)</f>
        <v>0</v>
      </c>
      <c r="N51" s="170">
        <v>0</v>
      </c>
      <c r="O51" s="170">
        <f>ROUND(E51*N51,2)</f>
        <v>0</v>
      </c>
      <c r="P51" s="170">
        <v>0</v>
      </c>
      <c r="Q51" s="170">
        <f>ROUND(E51*P51,2)</f>
        <v>0</v>
      </c>
      <c r="R51" s="172" t="s">
        <v>248</v>
      </c>
      <c r="S51" s="172" t="s">
        <v>164</v>
      </c>
      <c r="T51" s="173" t="s">
        <v>164</v>
      </c>
      <c r="U51" s="159">
        <v>0.08</v>
      </c>
      <c r="V51" s="159">
        <f>ROUND(E51*U51,2)</f>
        <v>17.47</v>
      </c>
      <c r="W51" s="159"/>
      <c r="X51" s="159" t="s">
        <v>234</v>
      </c>
      <c r="Y51" s="149"/>
      <c r="Z51" s="149"/>
      <c r="AA51" s="149"/>
      <c r="AB51" s="149"/>
      <c r="AC51" s="149"/>
      <c r="AD51" s="149"/>
      <c r="AE51" s="149"/>
      <c r="AF51" s="149"/>
      <c r="AG51" s="149" t="s">
        <v>235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ht="33.75" outlineLevel="1" x14ac:dyDescent="0.2">
      <c r="A52" s="156"/>
      <c r="B52" s="157"/>
      <c r="C52" s="254" t="s">
        <v>287</v>
      </c>
      <c r="D52" s="255"/>
      <c r="E52" s="255"/>
      <c r="F52" s="255"/>
      <c r="G52" s="255"/>
      <c r="H52" s="159"/>
      <c r="I52" s="159"/>
      <c r="J52" s="159"/>
      <c r="K52" s="159"/>
      <c r="L52" s="159"/>
      <c r="M52" s="159"/>
      <c r="N52" s="158"/>
      <c r="O52" s="158"/>
      <c r="P52" s="158"/>
      <c r="Q52" s="158"/>
      <c r="R52" s="159"/>
      <c r="S52" s="159"/>
      <c r="T52" s="159"/>
      <c r="U52" s="159"/>
      <c r="V52" s="159"/>
      <c r="W52" s="159"/>
      <c r="X52" s="159"/>
      <c r="Y52" s="149"/>
      <c r="Z52" s="149"/>
      <c r="AA52" s="149"/>
      <c r="AB52" s="149"/>
      <c r="AC52" s="149"/>
      <c r="AD52" s="149"/>
      <c r="AE52" s="149"/>
      <c r="AF52" s="149"/>
      <c r="AG52" s="149" t="s">
        <v>237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90" t="str">
        <f>C52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56"/>
      <c r="B53" s="157"/>
      <c r="C53" s="191" t="s">
        <v>288</v>
      </c>
      <c r="D53" s="188"/>
      <c r="E53" s="189">
        <v>165.85061999999999</v>
      </c>
      <c r="F53" s="159"/>
      <c r="G53" s="159"/>
      <c r="H53" s="159"/>
      <c r="I53" s="159"/>
      <c r="J53" s="159"/>
      <c r="K53" s="159"/>
      <c r="L53" s="159"/>
      <c r="M53" s="159"/>
      <c r="N53" s="158"/>
      <c r="O53" s="158"/>
      <c r="P53" s="158"/>
      <c r="Q53" s="158"/>
      <c r="R53" s="159"/>
      <c r="S53" s="159"/>
      <c r="T53" s="159"/>
      <c r="U53" s="159"/>
      <c r="V53" s="159"/>
      <c r="W53" s="159"/>
      <c r="X53" s="159"/>
      <c r="Y53" s="149"/>
      <c r="Z53" s="149"/>
      <c r="AA53" s="149"/>
      <c r="AB53" s="149"/>
      <c r="AC53" s="149"/>
      <c r="AD53" s="149"/>
      <c r="AE53" s="149"/>
      <c r="AF53" s="149"/>
      <c r="AG53" s="149" t="s">
        <v>261</v>
      </c>
      <c r="AH53" s="149">
        <v>0</v>
      </c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191" t="s">
        <v>289</v>
      </c>
      <c r="D54" s="188"/>
      <c r="E54" s="189">
        <v>117.45864</v>
      </c>
      <c r="F54" s="159"/>
      <c r="G54" s="159"/>
      <c r="H54" s="159"/>
      <c r="I54" s="159"/>
      <c r="J54" s="159"/>
      <c r="K54" s="159"/>
      <c r="L54" s="159"/>
      <c r="M54" s="159"/>
      <c r="N54" s="158"/>
      <c r="O54" s="158"/>
      <c r="P54" s="158"/>
      <c r="Q54" s="158"/>
      <c r="R54" s="159"/>
      <c r="S54" s="159"/>
      <c r="T54" s="159"/>
      <c r="U54" s="159"/>
      <c r="V54" s="159"/>
      <c r="W54" s="159"/>
      <c r="X54" s="159"/>
      <c r="Y54" s="149"/>
      <c r="Z54" s="149"/>
      <c r="AA54" s="149"/>
      <c r="AB54" s="149"/>
      <c r="AC54" s="149"/>
      <c r="AD54" s="149"/>
      <c r="AE54" s="149"/>
      <c r="AF54" s="149"/>
      <c r="AG54" s="149" t="s">
        <v>261</v>
      </c>
      <c r="AH54" s="149">
        <v>0</v>
      </c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56"/>
      <c r="B55" s="157"/>
      <c r="C55" s="191" t="s">
        <v>290</v>
      </c>
      <c r="D55" s="188"/>
      <c r="E55" s="189">
        <v>24.48</v>
      </c>
      <c r="F55" s="159"/>
      <c r="G55" s="159"/>
      <c r="H55" s="159"/>
      <c r="I55" s="159"/>
      <c r="J55" s="159"/>
      <c r="K55" s="159"/>
      <c r="L55" s="159"/>
      <c r="M55" s="159"/>
      <c r="N55" s="158"/>
      <c r="O55" s="158"/>
      <c r="P55" s="158"/>
      <c r="Q55" s="158"/>
      <c r="R55" s="159"/>
      <c r="S55" s="159"/>
      <c r="T55" s="159"/>
      <c r="U55" s="159"/>
      <c r="V55" s="159"/>
      <c r="W55" s="159"/>
      <c r="X55" s="159"/>
      <c r="Y55" s="149"/>
      <c r="Z55" s="149"/>
      <c r="AA55" s="149"/>
      <c r="AB55" s="149"/>
      <c r="AC55" s="149"/>
      <c r="AD55" s="149"/>
      <c r="AE55" s="149"/>
      <c r="AF55" s="149"/>
      <c r="AG55" s="149" t="s">
        <v>261</v>
      </c>
      <c r="AH55" s="149">
        <v>0</v>
      </c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56"/>
      <c r="B56" s="157"/>
      <c r="C56" s="191" t="s">
        <v>291</v>
      </c>
      <c r="D56" s="188"/>
      <c r="E56" s="189">
        <v>8.8620000000000001</v>
      </c>
      <c r="F56" s="159"/>
      <c r="G56" s="159"/>
      <c r="H56" s="159"/>
      <c r="I56" s="159"/>
      <c r="J56" s="159"/>
      <c r="K56" s="159"/>
      <c r="L56" s="159"/>
      <c r="M56" s="159"/>
      <c r="N56" s="158"/>
      <c r="O56" s="158"/>
      <c r="P56" s="158"/>
      <c r="Q56" s="158"/>
      <c r="R56" s="159"/>
      <c r="S56" s="159"/>
      <c r="T56" s="159"/>
      <c r="U56" s="159"/>
      <c r="V56" s="159"/>
      <c r="W56" s="159"/>
      <c r="X56" s="159"/>
      <c r="Y56" s="149"/>
      <c r="Z56" s="149"/>
      <c r="AA56" s="149"/>
      <c r="AB56" s="149"/>
      <c r="AC56" s="149"/>
      <c r="AD56" s="149"/>
      <c r="AE56" s="149"/>
      <c r="AF56" s="149"/>
      <c r="AG56" s="149" t="s">
        <v>261</v>
      </c>
      <c r="AH56" s="149">
        <v>0</v>
      </c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56"/>
      <c r="B57" s="157"/>
      <c r="C57" s="191" t="s">
        <v>292</v>
      </c>
      <c r="D57" s="188"/>
      <c r="E57" s="189">
        <v>11.97</v>
      </c>
      <c r="F57" s="159"/>
      <c r="G57" s="159"/>
      <c r="H57" s="159"/>
      <c r="I57" s="159"/>
      <c r="J57" s="159"/>
      <c r="K57" s="159"/>
      <c r="L57" s="159"/>
      <c r="M57" s="159"/>
      <c r="N57" s="158"/>
      <c r="O57" s="158"/>
      <c r="P57" s="158"/>
      <c r="Q57" s="158"/>
      <c r="R57" s="159"/>
      <c r="S57" s="159"/>
      <c r="T57" s="159"/>
      <c r="U57" s="159"/>
      <c r="V57" s="159"/>
      <c r="W57" s="159"/>
      <c r="X57" s="159"/>
      <c r="Y57" s="149"/>
      <c r="Z57" s="149"/>
      <c r="AA57" s="149"/>
      <c r="AB57" s="149"/>
      <c r="AC57" s="149"/>
      <c r="AD57" s="149"/>
      <c r="AE57" s="149"/>
      <c r="AF57" s="149"/>
      <c r="AG57" s="149" t="s">
        <v>261</v>
      </c>
      <c r="AH57" s="149">
        <v>0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191" t="s">
        <v>293</v>
      </c>
      <c r="D58" s="188"/>
      <c r="E58" s="189">
        <v>-110.25</v>
      </c>
      <c r="F58" s="159"/>
      <c r="G58" s="159"/>
      <c r="H58" s="159"/>
      <c r="I58" s="159"/>
      <c r="J58" s="159"/>
      <c r="K58" s="159"/>
      <c r="L58" s="159"/>
      <c r="M58" s="159"/>
      <c r="N58" s="158"/>
      <c r="O58" s="158"/>
      <c r="P58" s="158"/>
      <c r="Q58" s="158"/>
      <c r="R58" s="159"/>
      <c r="S58" s="159"/>
      <c r="T58" s="159"/>
      <c r="U58" s="159"/>
      <c r="V58" s="159"/>
      <c r="W58" s="159"/>
      <c r="X58" s="159"/>
      <c r="Y58" s="149"/>
      <c r="Z58" s="149"/>
      <c r="AA58" s="149"/>
      <c r="AB58" s="149"/>
      <c r="AC58" s="149"/>
      <c r="AD58" s="149"/>
      <c r="AE58" s="149"/>
      <c r="AF58" s="149"/>
      <c r="AG58" s="149" t="s">
        <v>261</v>
      </c>
      <c r="AH58" s="149">
        <v>0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67">
        <v>18</v>
      </c>
      <c r="B59" s="168" t="s">
        <v>296</v>
      </c>
      <c r="C59" s="184" t="s">
        <v>297</v>
      </c>
      <c r="D59" s="169" t="s">
        <v>276</v>
      </c>
      <c r="E59" s="170">
        <v>438.16167999999999</v>
      </c>
      <c r="F59" s="171"/>
      <c r="G59" s="172">
        <f>ROUND(E59*F59,2)</f>
        <v>0</v>
      </c>
      <c r="H59" s="171"/>
      <c r="I59" s="172">
        <f>ROUND(E59*H59,2)</f>
        <v>0</v>
      </c>
      <c r="J59" s="171"/>
      <c r="K59" s="172">
        <f>ROUND(E59*J59,2)</f>
        <v>0</v>
      </c>
      <c r="L59" s="172">
        <v>21</v>
      </c>
      <c r="M59" s="172">
        <f>G59*(1+L59/100)</f>
        <v>0</v>
      </c>
      <c r="N59" s="170">
        <v>0</v>
      </c>
      <c r="O59" s="170">
        <f>ROUND(E59*N59,2)</f>
        <v>0</v>
      </c>
      <c r="P59" s="170">
        <v>0</v>
      </c>
      <c r="Q59" s="170">
        <f>ROUND(E59*P59,2)</f>
        <v>0</v>
      </c>
      <c r="R59" s="172" t="s">
        <v>248</v>
      </c>
      <c r="S59" s="172" t="s">
        <v>164</v>
      </c>
      <c r="T59" s="173" t="s">
        <v>164</v>
      </c>
      <c r="U59" s="159">
        <v>0.35</v>
      </c>
      <c r="V59" s="159">
        <f>ROUND(E59*U59,2)</f>
        <v>153.36000000000001</v>
      </c>
      <c r="W59" s="159"/>
      <c r="X59" s="159" t="s">
        <v>234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235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ht="33.75" outlineLevel="1" x14ac:dyDescent="0.2">
      <c r="A60" s="156"/>
      <c r="B60" s="157"/>
      <c r="C60" s="254" t="s">
        <v>287</v>
      </c>
      <c r="D60" s="255"/>
      <c r="E60" s="255"/>
      <c r="F60" s="255"/>
      <c r="G60" s="255"/>
      <c r="H60" s="159"/>
      <c r="I60" s="159"/>
      <c r="J60" s="159"/>
      <c r="K60" s="159"/>
      <c r="L60" s="159"/>
      <c r="M60" s="159"/>
      <c r="N60" s="158"/>
      <c r="O60" s="158"/>
      <c r="P60" s="158"/>
      <c r="Q60" s="158"/>
      <c r="R60" s="159"/>
      <c r="S60" s="159"/>
      <c r="T60" s="159"/>
      <c r="U60" s="159"/>
      <c r="V60" s="159"/>
      <c r="W60" s="159"/>
      <c r="X60" s="159"/>
      <c r="Y60" s="149"/>
      <c r="Z60" s="149"/>
      <c r="AA60" s="149"/>
      <c r="AB60" s="149"/>
      <c r="AC60" s="149"/>
      <c r="AD60" s="149"/>
      <c r="AE60" s="149"/>
      <c r="AF60" s="149"/>
      <c r="AG60" s="149" t="s">
        <v>237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90" t="str">
        <f>C60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56"/>
      <c r="B61" s="157"/>
      <c r="C61" s="191" t="s">
        <v>298</v>
      </c>
      <c r="D61" s="188"/>
      <c r="E61" s="189">
        <v>221.13416000000001</v>
      </c>
      <c r="F61" s="159"/>
      <c r="G61" s="159"/>
      <c r="H61" s="159"/>
      <c r="I61" s="159"/>
      <c r="J61" s="159"/>
      <c r="K61" s="159"/>
      <c r="L61" s="159"/>
      <c r="M61" s="159"/>
      <c r="N61" s="158"/>
      <c r="O61" s="158"/>
      <c r="P61" s="158"/>
      <c r="Q61" s="158"/>
      <c r="R61" s="159"/>
      <c r="S61" s="159"/>
      <c r="T61" s="159"/>
      <c r="U61" s="159"/>
      <c r="V61" s="159"/>
      <c r="W61" s="159"/>
      <c r="X61" s="159"/>
      <c r="Y61" s="149"/>
      <c r="Z61" s="149"/>
      <c r="AA61" s="149"/>
      <c r="AB61" s="149"/>
      <c r="AC61" s="149"/>
      <c r="AD61" s="149"/>
      <c r="AE61" s="149"/>
      <c r="AF61" s="149"/>
      <c r="AG61" s="149" t="s">
        <v>261</v>
      </c>
      <c r="AH61" s="149">
        <v>0</v>
      </c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191" t="s">
        <v>299</v>
      </c>
      <c r="D62" s="188"/>
      <c r="E62" s="189">
        <v>156.61152000000001</v>
      </c>
      <c r="F62" s="159"/>
      <c r="G62" s="159"/>
      <c r="H62" s="159"/>
      <c r="I62" s="159"/>
      <c r="J62" s="159"/>
      <c r="K62" s="159"/>
      <c r="L62" s="159"/>
      <c r="M62" s="159"/>
      <c r="N62" s="158"/>
      <c r="O62" s="158"/>
      <c r="P62" s="158"/>
      <c r="Q62" s="158"/>
      <c r="R62" s="159"/>
      <c r="S62" s="159"/>
      <c r="T62" s="159"/>
      <c r="U62" s="159"/>
      <c r="V62" s="159"/>
      <c r="W62" s="159"/>
      <c r="X62" s="159"/>
      <c r="Y62" s="149"/>
      <c r="Z62" s="149"/>
      <c r="AA62" s="149"/>
      <c r="AB62" s="149"/>
      <c r="AC62" s="149"/>
      <c r="AD62" s="149"/>
      <c r="AE62" s="149"/>
      <c r="AF62" s="149"/>
      <c r="AG62" s="149" t="s">
        <v>261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56"/>
      <c r="B63" s="157"/>
      <c r="C63" s="191" t="s">
        <v>300</v>
      </c>
      <c r="D63" s="188"/>
      <c r="E63" s="189">
        <v>32.64</v>
      </c>
      <c r="F63" s="159"/>
      <c r="G63" s="159"/>
      <c r="H63" s="159"/>
      <c r="I63" s="159"/>
      <c r="J63" s="159"/>
      <c r="K63" s="159"/>
      <c r="L63" s="159"/>
      <c r="M63" s="159"/>
      <c r="N63" s="158"/>
      <c r="O63" s="158"/>
      <c r="P63" s="158"/>
      <c r="Q63" s="158"/>
      <c r="R63" s="159"/>
      <c r="S63" s="159"/>
      <c r="T63" s="159"/>
      <c r="U63" s="159"/>
      <c r="V63" s="159"/>
      <c r="W63" s="159"/>
      <c r="X63" s="159"/>
      <c r="Y63" s="149"/>
      <c r="Z63" s="149"/>
      <c r="AA63" s="149"/>
      <c r="AB63" s="149"/>
      <c r="AC63" s="149"/>
      <c r="AD63" s="149"/>
      <c r="AE63" s="149"/>
      <c r="AF63" s="149"/>
      <c r="AG63" s="149" t="s">
        <v>261</v>
      </c>
      <c r="AH63" s="149">
        <v>0</v>
      </c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191" t="s">
        <v>301</v>
      </c>
      <c r="D64" s="188"/>
      <c r="E64" s="189">
        <v>11.816000000000001</v>
      </c>
      <c r="F64" s="159"/>
      <c r="G64" s="159"/>
      <c r="H64" s="159"/>
      <c r="I64" s="159"/>
      <c r="J64" s="159"/>
      <c r="K64" s="159"/>
      <c r="L64" s="159"/>
      <c r="M64" s="159"/>
      <c r="N64" s="158"/>
      <c r="O64" s="158"/>
      <c r="P64" s="158"/>
      <c r="Q64" s="158"/>
      <c r="R64" s="159"/>
      <c r="S64" s="159"/>
      <c r="T64" s="159"/>
      <c r="U64" s="159"/>
      <c r="V64" s="159"/>
      <c r="W64" s="159"/>
      <c r="X64" s="159"/>
      <c r="Y64" s="149"/>
      <c r="Z64" s="149"/>
      <c r="AA64" s="149"/>
      <c r="AB64" s="149"/>
      <c r="AC64" s="149"/>
      <c r="AD64" s="149"/>
      <c r="AE64" s="149"/>
      <c r="AF64" s="149"/>
      <c r="AG64" s="149" t="s">
        <v>261</v>
      </c>
      <c r="AH64" s="149">
        <v>0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56"/>
      <c r="B65" s="157"/>
      <c r="C65" s="191" t="s">
        <v>302</v>
      </c>
      <c r="D65" s="188"/>
      <c r="E65" s="189">
        <v>15.96</v>
      </c>
      <c r="F65" s="159"/>
      <c r="G65" s="159"/>
      <c r="H65" s="159"/>
      <c r="I65" s="159"/>
      <c r="J65" s="159"/>
      <c r="K65" s="159"/>
      <c r="L65" s="159"/>
      <c r="M65" s="159"/>
      <c r="N65" s="158"/>
      <c r="O65" s="158"/>
      <c r="P65" s="158"/>
      <c r="Q65" s="158"/>
      <c r="R65" s="159"/>
      <c r="S65" s="159"/>
      <c r="T65" s="159"/>
      <c r="U65" s="159"/>
      <c r="V65" s="159"/>
      <c r="W65" s="159"/>
      <c r="X65" s="159"/>
      <c r="Y65" s="149"/>
      <c r="Z65" s="149"/>
      <c r="AA65" s="149"/>
      <c r="AB65" s="149"/>
      <c r="AC65" s="149"/>
      <c r="AD65" s="149"/>
      <c r="AE65" s="149"/>
      <c r="AF65" s="149"/>
      <c r="AG65" s="149" t="s">
        <v>261</v>
      </c>
      <c r="AH65" s="149">
        <v>0</v>
      </c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67">
        <v>19</v>
      </c>
      <c r="B66" s="168" t="s">
        <v>303</v>
      </c>
      <c r="C66" s="184" t="s">
        <v>304</v>
      </c>
      <c r="D66" s="169" t="s">
        <v>276</v>
      </c>
      <c r="E66" s="170">
        <v>438.16167999999999</v>
      </c>
      <c r="F66" s="171"/>
      <c r="G66" s="172">
        <f>ROUND(E66*F66,2)</f>
        <v>0</v>
      </c>
      <c r="H66" s="171"/>
      <c r="I66" s="172">
        <f>ROUND(E66*H66,2)</f>
        <v>0</v>
      </c>
      <c r="J66" s="171"/>
      <c r="K66" s="172">
        <f>ROUND(E66*J66,2)</f>
        <v>0</v>
      </c>
      <c r="L66" s="172">
        <v>21</v>
      </c>
      <c r="M66" s="172">
        <f>G66*(1+L66/100)</f>
        <v>0</v>
      </c>
      <c r="N66" s="170">
        <v>0</v>
      </c>
      <c r="O66" s="170">
        <f>ROUND(E66*N66,2)</f>
        <v>0</v>
      </c>
      <c r="P66" s="170">
        <v>0</v>
      </c>
      <c r="Q66" s="170">
        <f>ROUND(E66*P66,2)</f>
        <v>0</v>
      </c>
      <c r="R66" s="172" t="s">
        <v>248</v>
      </c>
      <c r="S66" s="172" t="s">
        <v>164</v>
      </c>
      <c r="T66" s="173" t="s">
        <v>164</v>
      </c>
      <c r="U66" s="159">
        <v>0.15</v>
      </c>
      <c r="V66" s="159">
        <f>ROUND(E66*U66,2)</f>
        <v>65.72</v>
      </c>
      <c r="W66" s="159"/>
      <c r="X66" s="159" t="s">
        <v>234</v>
      </c>
      <c r="Y66" s="149"/>
      <c r="Z66" s="149"/>
      <c r="AA66" s="149"/>
      <c r="AB66" s="149"/>
      <c r="AC66" s="149"/>
      <c r="AD66" s="149"/>
      <c r="AE66" s="149"/>
      <c r="AF66" s="149"/>
      <c r="AG66" s="149" t="s">
        <v>235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ht="33.75" outlineLevel="1" x14ac:dyDescent="0.2">
      <c r="A67" s="156"/>
      <c r="B67" s="157"/>
      <c r="C67" s="254" t="s">
        <v>287</v>
      </c>
      <c r="D67" s="255"/>
      <c r="E67" s="255"/>
      <c r="F67" s="255"/>
      <c r="G67" s="255"/>
      <c r="H67" s="159"/>
      <c r="I67" s="159"/>
      <c r="J67" s="159"/>
      <c r="K67" s="159"/>
      <c r="L67" s="159"/>
      <c r="M67" s="159"/>
      <c r="N67" s="158"/>
      <c r="O67" s="158"/>
      <c r="P67" s="158"/>
      <c r="Q67" s="158"/>
      <c r="R67" s="159"/>
      <c r="S67" s="159"/>
      <c r="T67" s="159"/>
      <c r="U67" s="159"/>
      <c r="V67" s="159"/>
      <c r="W67" s="159"/>
      <c r="X67" s="159"/>
      <c r="Y67" s="149"/>
      <c r="Z67" s="149"/>
      <c r="AA67" s="149"/>
      <c r="AB67" s="149"/>
      <c r="AC67" s="149"/>
      <c r="AD67" s="149"/>
      <c r="AE67" s="149"/>
      <c r="AF67" s="149"/>
      <c r="AG67" s="149" t="s">
        <v>237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90" t="str">
        <f>C67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56"/>
      <c r="B68" s="157"/>
      <c r="C68" s="191" t="s">
        <v>298</v>
      </c>
      <c r="D68" s="188"/>
      <c r="E68" s="189">
        <v>221.13416000000001</v>
      </c>
      <c r="F68" s="159"/>
      <c r="G68" s="159"/>
      <c r="H68" s="159"/>
      <c r="I68" s="159"/>
      <c r="J68" s="159"/>
      <c r="K68" s="159"/>
      <c r="L68" s="159"/>
      <c r="M68" s="159"/>
      <c r="N68" s="158"/>
      <c r="O68" s="158"/>
      <c r="P68" s="158"/>
      <c r="Q68" s="158"/>
      <c r="R68" s="159"/>
      <c r="S68" s="159"/>
      <c r="T68" s="159"/>
      <c r="U68" s="159"/>
      <c r="V68" s="159"/>
      <c r="W68" s="159"/>
      <c r="X68" s="159"/>
      <c r="Y68" s="149"/>
      <c r="Z68" s="149"/>
      <c r="AA68" s="149"/>
      <c r="AB68" s="149"/>
      <c r="AC68" s="149"/>
      <c r="AD68" s="149"/>
      <c r="AE68" s="149"/>
      <c r="AF68" s="149"/>
      <c r="AG68" s="149" t="s">
        <v>261</v>
      </c>
      <c r="AH68" s="149">
        <v>0</v>
      </c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191" t="s">
        <v>299</v>
      </c>
      <c r="D69" s="188"/>
      <c r="E69" s="189">
        <v>156.61152000000001</v>
      </c>
      <c r="F69" s="159"/>
      <c r="G69" s="159"/>
      <c r="H69" s="159"/>
      <c r="I69" s="159"/>
      <c r="J69" s="159"/>
      <c r="K69" s="159"/>
      <c r="L69" s="159"/>
      <c r="M69" s="159"/>
      <c r="N69" s="158"/>
      <c r="O69" s="158"/>
      <c r="P69" s="158"/>
      <c r="Q69" s="158"/>
      <c r="R69" s="159"/>
      <c r="S69" s="159"/>
      <c r="T69" s="159"/>
      <c r="U69" s="159"/>
      <c r="V69" s="159"/>
      <c r="W69" s="159"/>
      <c r="X69" s="159"/>
      <c r="Y69" s="149"/>
      <c r="Z69" s="149"/>
      <c r="AA69" s="149"/>
      <c r="AB69" s="149"/>
      <c r="AC69" s="149"/>
      <c r="AD69" s="149"/>
      <c r="AE69" s="149"/>
      <c r="AF69" s="149"/>
      <c r="AG69" s="149" t="s">
        <v>261</v>
      </c>
      <c r="AH69" s="149">
        <v>0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56"/>
      <c r="B70" s="157"/>
      <c r="C70" s="191" t="s">
        <v>300</v>
      </c>
      <c r="D70" s="188"/>
      <c r="E70" s="189">
        <v>32.64</v>
      </c>
      <c r="F70" s="159"/>
      <c r="G70" s="159"/>
      <c r="H70" s="159"/>
      <c r="I70" s="159"/>
      <c r="J70" s="159"/>
      <c r="K70" s="159"/>
      <c r="L70" s="159"/>
      <c r="M70" s="159"/>
      <c r="N70" s="158"/>
      <c r="O70" s="158"/>
      <c r="P70" s="158"/>
      <c r="Q70" s="158"/>
      <c r="R70" s="159"/>
      <c r="S70" s="159"/>
      <c r="T70" s="159"/>
      <c r="U70" s="159"/>
      <c r="V70" s="159"/>
      <c r="W70" s="159"/>
      <c r="X70" s="159"/>
      <c r="Y70" s="149"/>
      <c r="Z70" s="149"/>
      <c r="AA70" s="149"/>
      <c r="AB70" s="149"/>
      <c r="AC70" s="149"/>
      <c r="AD70" s="149"/>
      <c r="AE70" s="149"/>
      <c r="AF70" s="149"/>
      <c r="AG70" s="149" t="s">
        <v>261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56"/>
      <c r="B71" s="157"/>
      <c r="C71" s="191" t="s">
        <v>301</v>
      </c>
      <c r="D71" s="188"/>
      <c r="E71" s="189">
        <v>11.816000000000001</v>
      </c>
      <c r="F71" s="159"/>
      <c r="G71" s="159"/>
      <c r="H71" s="159"/>
      <c r="I71" s="159"/>
      <c r="J71" s="159"/>
      <c r="K71" s="159"/>
      <c r="L71" s="159"/>
      <c r="M71" s="159"/>
      <c r="N71" s="158"/>
      <c r="O71" s="158"/>
      <c r="P71" s="158"/>
      <c r="Q71" s="158"/>
      <c r="R71" s="159"/>
      <c r="S71" s="159"/>
      <c r="T71" s="159"/>
      <c r="U71" s="159"/>
      <c r="V71" s="159"/>
      <c r="W71" s="159"/>
      <c r="X71" s="159"/>
      <c r="Y71" s="149"/>
      <c r="Z71" s="149"/>
      <c r="AA71" s="149"/>
      <c r="AB71" s="149"/>
      <c r="AC71" s="149"/>
      <c r="AD71" s="149"/>
      <c r="AE71" s="149"/>
      <c r="AF71" s="149"/>
      <c r="AG71" s="149" t="s">
        <v>261</v>
      </c>
      <c r="AH71" s="149">
        <v>0</v>
      </c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56"/>
      <c r="B72" s="157"/>
      <c r="C72" s="191" t="s">
        <v>302</v>
      </c>
      <c r="D72" s="188"/>
      <c r="E72" s="189">
        <v>15.96</v>
      </c>
      <c r="F72" s="159"/>
      <c r="G72" s="159"/>
      <c r="H72" s="159"/>
      <c r="I72" s="159"/>
      <c r="J72" s="159"/>
      <c r="K72" s="159"/>
      <c r="L72" s="159"/>
      <c r="M72" s="159"/>
      <c r="N72" s="158"/>
      <c r="O72" s="158"/>
      <c r="P72" s="158"/>
      <c r="Q72" s="158"/>
      <c r="R72" s="159"/>
      <c r="S72" s="159"/>
      <c r="T72" s="159"/>
      <c r="U72" s="159"/>
      <c r="V72" s="159"/>
      <c r="W72" s="159"/>
      <c r="X72" s="159"/>
      <c r="Y72" s="149"/>
      <c r="Z72" s="149"/>
      <c r="AA72" s="149"/>
      <c r="AB72" s="149"/>
      <c r="AC72" s="149"/>
      <c r="AD72" s="149"/>
      <c r="AE72" s="149"/>
      <c r="AF72" s="149"/>
      <c r="AG72" s="149" t="s">
        <v>261</v>
      </c>
      <c r="AH72" s="149">
        <v>0</v>
      </c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67">
        <v>20</v>
      </c>
      <c r="B73" s="168" t="s">
        <v>305</v>
      </c>
      <c r="C73" s="184" t="s">
        <v>306</v>
      </c>
      <c r="D73" s="169" t="s">
        <v>276</v>
      </c>
      <c r="E73" s="170">
        <v>219.08083999999999</v>
      </c>
      <c r="F73" s="171"/>
      <c r="G73" s="172">
        <f>ROUND(E73*F73,2)</f>
        <v>0</v>
      </c>
      <c r="H73" s="171"/>
      <c r="I73" s="172">
        <f>ROUND(E73*H73,2)</f>
        <v>0</v>
      </c>
      <c r="J73" s="171"/>
      <c r="K73" s="172">
        <f>ROUND(E73*J73,2)</f>
        <v>0</v>
      </c>
      <c r="L73" s="172">
        <v>21</v>
      </c>
      <c r="M73" s="172">
        <f>G73*(1+L73/100)</f>
        <v>0</v>
      </c>
      <c r="N73" s="170">
        <v>0</v>
      </c>
      <c r="O73" s="170">
        <f>ROUND(E73*N73,2)</f>
        <v>0</v>
      </c>
      <c r="P73" s="170">
        <v>0</v>
      </c>
      <c r="Q73" s="170">
        <f>ROUND(E73*P73,2)</f>
        <v>0</v>
      </c>
      <c r="R73" s="172" t="s">
        <v>248</v>
      </c>
      <c r="S73" s="172" t="s">
        <v>164</v>
      </c>
      <c r="T73" s="173" t="s">
        <v>164</v>
      </c>
      <c r="U73" s="159">
        <v>0.53</v>
      </c>
      <c r="V73" s="159">
        <f>ROUND(E73*U73,2)</f>
        <v>116.11</v>
      </c>
      <c r="W73" s="159"/>
      <c r="X73" s="159" t="s">
        <v>234</v>
      </c>
      <c r="Y73" s="149"/>
      <c r="Z73" s="149"/>
      <c r="AA73" s="149"/>
      <c r="AB73" s="149"/>
      <c r="AC73" s="149"/>
      <c r="AD73" s="149"/>
      <c r="AE73" s="149"/>
      <c r="AF73" s="149"/>
      <c r="AG73" s="149" t="s">
        <v>235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ht="33.75" outlineLevel="1" x14ac:dyDescent="0.2">
      <c r="A74" s="156"/>
      <c r="B74" s="157"/>
      <c r="C74" s="254" t="s">
        <v>287</v>
      </c>
      <c r="D74" s="255"/>
      <c r="E74" s="255"/>
      <c r="F74" s="255"/>
      <c r="G74" s="255"/>
      <c r="H74" s="159"/>
      <c r="I74" s="159"/>
      <c r="J74" s="159"/>
      <c r="K74" s="159"/>
      <c r="L74" s="159"/>
      <c r="M74" s="159"/>
      <c r="N74" s="158"/>
      <c r="O74" s="158"/>
      <c r="P74" s="158"/>
      <c r="Q74" s="158"/>
      <c r="R74" s="159"/>
      <c r="S74" s="159"/>
      <c r="T74" s="159"/>
      <c r="U74" s="159"/>
      <c r="V74" s="159"/>
      <c r="W74" s="159"/>
      <c r="X74" s="159"/>
      <c r="Y74" s="149"/>
      <c r="Z74" s="149"/>
      <c r="AA74" s="149"/>
      <c r="AB74" s="149"/>
      <c r="AC74" s="149"/>
      <c r="AD74" s="149"/>
      <c r="AE74" s="149"/>
      <c r="AF74" s="149"/>
      <c r="AG74" s="149" t="s">
        <v>237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90" t="str">
        <f>C74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91" t="s">
        <v>307</v>
      </c>
      <c r="D75" s="188"/>
      <c r="E75" s="189">
        <v>110.56708</v>
      </c>
      <c r="F75" s="159"/>
      <c r="G75" s="159"/>
      <c r="H75" s="159"/>
      <c r="I75" s="159"/>
      <c r="J75" s="159"/>
      <c r="K75" s="159"/>
      <c r="L75" s="159"/>
      <c r="M75" s="159"/>
      <c r="N75" s="158"/>
      <c r="O75" s="158"/>
      <c r="P75" s="158"/>
      <c r="Q75" s="158"/>
      <c r="R75" s="159"/>
      <c r="S75" s="159"/>
      <c r="T75" s="159"/>
      <c r="U75" s="159"/>
      <c r="V75" s="159"/>
      <c r="W75" s="159"/>
      <c r="X75" s="159"/>
      <c r="Y75" s="149"/>
      <c r="Z75" s="149"/>
      <c r="AA75" s="149"/>
      <c r="AB75" s="149"/>
      <c r="AC75" s="149"/>
      <c r="AD75" s="149"/>
      <c r="AE75" s="149"/>
      <c r="AF75" s="149"/>
      <c r="AG75" s="149" t="s">
        <v>261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56"/>
      <c r="B76" s="157"/>
      <c r="C76" s="191" t="s">
        <v>308</v>
      </c>
      <c r="D76" s="188"/>
      <c r="E76" s="189">
        <v>78.305760000000006</v>
      </c>
      <c r="F76" s="159"/>
      <c r="G76" s="159"/>
      <c r="H76" s="159"/>
      <c r="I76" s="159"/>
      <c r="J76" s="159"/>
      <c r="K76" s="159"/>
      <c r="L76" s="159"/>
      <c r="M76" s="159"/>
      <c r="N76" s="158"/>
      <c r="O76" s="158"/>
      <c r="P76" s="158"/>
      <c r="Q76" s="158"/>
      <c r="R76" s="159"/>
      <c r="S76" s="159"/>
      <c r="T76" s="159"/>
      <c r="U76" s="159"/>
      <c r="V76" s="159"/>
      <c r="W76" s="159"/>
      <c r="X76" s="159"/>
      <c r="Y76" s="149"/>
      <c r="Z76" s="149"/>
      <c r="AA76" s="149"/>
      <c r="AB76" s="149"/>
      <c r="AC76" s="149"/>
      <c r="AD76" s="149"/>
      <c r="AE76" s="149"/>
      <c r="AF76" s="149"/>
      <c r="AG76" s="149" t="s">
        <v>261</v>
      </c>
      <c r="AH76" s="149">
        <v>0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56"/>
      <c r="B77" s="157"/>
      <c r="C77" s="191" t="s">
        <v>309</v>
      </c>
      <c r="D77" s="188"/>
      <c r="E77" s="189">
        <v>16.32</v>
      </c>
      <c r="F77" s="159"/>
      <c r="G77" s="159"/>
      <c r="H77" s="159"/>
      <c r="I77" s="159"/>
      <c r="J77" s="159"/>
      <c r="K77" s="159"/>
      <c r="L77" s="159"/>
      <c r="M77" s="159"/>
      <c r="N77" s="158"/>
      <c r="O77" s="158"/>
      <c r="P77" s="158"/>
      <c r="Q77" s="158"/>
      <c r="R77" s="159"/>
      <c r="S77" s="159"/>
      <c r="T77" s="159"/>
      <c r="U77" s="159"/>
      <c r="V77" s="159"/>
      <c r="W77" s="159"/>
      <c r="X77" s="159"/>
      <c r="Y77" s="149"/>
      <c r="Z77" s="149"/>
      <c r="AA77" s="149"/>
      <c r="AB77" s="149"/>
      <c r="AC77" s="149"/>
      <c r="AD77" s="149"/>
      <c r="AE77" s="149"/>
      <c r="AF77" s="149"/>
      <c r="AG77" s="149" t="s">
        <v>261</v>
      </c>
      <c r="AH77" s="149">
        <v>0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56"/>
      <c r="B78" s="157"/>
      <c r="C78" s="191" t="s">
        <v>310</v>
      </c>
      <c r="D78" s="188"/>
      <c r="E78" s="189">
        <v>5.9080000000000004</v>
      </c>
      <c r="F78" s="159"/>
      <c r="G78" s="159"/>
      <c r="H78" s="159"/>
      <c r="I78" s="159"/>
      <c r="J78" s="159"/>
      <c r="K78" s="159"/>
      <c r="L78" s="159"/>
      <c r="M78" s="159"/>
      <c r="N78" s="158"/>
      <c r="O78" s="158"/>
      <c r="P78" s="158"/>
      <c r="Q78" s="158"/>
      <c r="R78" s="159"/>
      <c r="S78" s="159"/>
      <c r="T78" s="159"/>
      <c r="U78" s="159"/>
      <c r="V78" s="159"/>
      <c r="W78" s="159"/>
      <c r="X78" s="159"/>
      <c r="Y78" s="149"/>
      <c r="Z78" s="149"/>
      <c r="AA78" s="149"/>
      <c r="AB78" s="149"/>
      <c r="AC78" s="149"/>
      <c r="AD78" s="149"/>
      <c r="AE78" s="149"/>
      <c r="AF78" s="149"/>
      <c r="AG78" s="149" t="s">
        <v>261</v>
      </c>
      <c r="AH78" s="149">
        <v>0</v>
      </c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191" t="s">
        <v>311</v>
      </c>
      <c r="D79" s="188"/>
      <c r="E79" s="189">
        <v>7.98</v>
      </c>
      <c r="F79" s="159"/>
      <c r="G79" s="159"/>
      <c r="H79" s="159"/>
      <c r="I79" s="159"/>
      <c r="J79" s="159"/>
      <c r="K79" s="159"/>
      <c r="L79" s="159"/>
      <c r="M79" s="159"/>
      <c r="N79" s="158"/>
      <c r="O79" s="158"/>
      <c r="P79" s="158"/>
      <c r="Q79" s="158"/>
      <c r="R79" s="159"/>
      <c r="S79" s="159"/>
      <c r="T79" s="159"/>
      <c r="U79" s="159"/>
      <c r="V79" s="159"/>
      <c r="W79" s="159"/>
      <c r="X79" s="159"/>
      <c r="Y79" s="149"/>
      <c r="Z79" s="149"/>
      <c r="AA79" s="149"/>
      <c r="AB79" s="149"/>
      <c r="AC79" s="149"/>
      <c r="AD79" s="149"/>
      <c r="AE79" s="149"/>
      <c r="AF79" s="149"/>
      <c r="AG79" s="149" t="s">
        <v>261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67">
        <v>21</v>
      </c>
      <c r="B80" s="168" t="s">
        <v>312</v>
      </c>
      <c r="C80" s="184" t="s">
        <v>313</v>
      </c>
      <c r="D80" s="169" t="s">
        <v>276</v>
      </c>
      <c r="E80" s="170">
        <v>109.54042</v>
      </c>
      <c r="F80" s="171"/>
      <c r="G80" s="172">
        <f>ROUND(E80*F80,2)</f>
        <v>0</v>
      </c>
      <c r="H80" s="171"/>
      <c r="I80" s="172">
        <f>ROUND(E80*H80,2)</f>
        <v>0</v>
      </c>
      <c r="J80" s="171"/>
      <c r="K80" s="172">
        <f>ROUND(E80*J80,2)</f>
        <v>0</v>
      </c>
      <c r="L80" s="172">
        <v>21</v>
      </c>
      <c r="M80" s="172">
        <f>G80*(1+L80/100)</f>
        <v>0</v>
      </c>
      <c r="N80" s="170">
        <v>0</v>
      </c>
      <c r="O80" s="170">
        <f>ROUND(E80*N80,2)</f>
        <v>0</v>
      </c>
      <c r="P80" s="170">
        <v>0</v>
      </c>
      <c r="Q80" s="170">
        <f>ROUND(E80*P80,2)</f>
        <v>0</v>
      </c>
      <c r="R80" s="172" t="s">
        <v>248</v>
      </c>
      <c r="S80" s="172" t="s">
        <v>164</v>
      </c>
      <c r="T80" s="173" t="s">
        <v>164</v>
      </c>
      <c r="U80" s="159">
        <v>0.25</v>
      </c>
      <c r="V80" s="159">
        <f>ROUND(E80*U80,2)</f>
        <v>27.39</v>
      </c>
      <c r="W80" s="159"/>
      <c r="X80" s="159" t="s">
        <v>234</v>
      </c>
      <c r="Y80" s="149"/>
      <c r="Z80" s="149"/>
      <c r="AA80" s="149"/>
      <c r="AB80" s="149"/>
      <c r="AC80" s="149"/>
      <c r="AD80" s="149"/>
      <c r="AE80" s="149"/>
      <c r="AF80" s="149"/>
      <c r="AG80" s="149" t="s">
        <v>235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ht="33.75" outlineLevel="1" x14ac:dyDescent="0.2">
      <c r="A81" s="156"/>
      <c r="B81" s="157"/>
      <c r="C81" s="254" t="s">
        <v>287</v>
      </c>
      <c r="D81" s="255"/>
      <c r="E81" s="255"/>
      <c r="F81" s="255"/>
      <c r="G81" s="255"/>
      <c r="H81" s="159"/>
      <c r="I81" s="159"/>
      <c r="J81" s="159"/>
      <c r="K81" s="159"/>
      <c r="L81" s="159"/>
      <c r="M81" s="159"/>
      <c r="N81" s="158"/>
      <c r="O81" s="158"/>
      <c r="P81" s="158"/>
      <c r="Q81" s="158"/>
      <c r="R81" s="159"/>
      <c r="S81" s="159"/>
      <c r="T81" s="159"/>
      <c r="U81" s="159"/>
      <c r="V81" s="159"/>
      <c r="W81" s="159"/>
      <c r="X81" s="159"/>
      <c r="Y81" s="149"/>
      <c r="Z81" s="149"/>
      <c r="AA81" s="149"/>
      <c r="AB81" s="149"/>
      <c r="AC81" s="149"/>
      <c r="AD81" s="149"/>
      <c r="AE81" s="149"/>
      <c r="AF81" s="149"/>
      <c r="AG81" s="149" t="s">
        <v>237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90" t="str">
        <f>C81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56"/>
      <c r="B82" s="157"/>
      <c r="C82" s="191" t="s">
        <v>314</v>
      </c>
      <c r="D82" s="188"/>
      <c r="E82" s="189">
        <v>55.283540000000002</v>
      </c>
      <c r="F82" s="159"/>
      <c r="G82" s="159"/>
      <c r="H82" s="159"/>
      <c r="I82" s="159"/>
      <c r="J82" s="159"/>
      <c r="K82" s="159"/>
      <c r="L82" s="159"/>
      <c r="M82" s="159"/>
      <c r="N82" s="158"/>
      <c r="O82" s="158"/>
      <c r="P82" s="158"/>
      <c r="Q82" s="158"/>
      <c r="R82" s="159"/>
      <c r="S82" s="159"/>
      <c r="T82" s="159"/>
      <c r="U82" s="159"/>
      <c r="V82" s="159"/>
      <c r="W82" s="159"/>
      <c r="X82" s="159"/>
      <c r="Y82" s="149"/>
      <c r="Z82" s="149"/>
      <c r="AA82" s="149"/>
      <c r="AB82" s="149"/>
      <c r="AC82" s="149"/>
      <c r="AD82" s="149"/>
      <c r="AE82" s="149"/>
      <c r="AF82" s="149"/>
      <c r="AG82" s="149" t="s">
        <v>261</v>
      </c>
      <c r="AH82" s="149">
        <v>0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56"/>
      <c r="B83" s="157"/>
      <c r="C83" s="191" t="s">
        <v>315</v>
      </c>
      <c r="D83" s="188"/>
      <c r="E83" s="189">
        <v>39.152880000000003</v>
      </c>
      <c r="F83" s="159"/>
      <c r="G83" s="159"/>
      <c r="H83" s="159"/>
      <c r="I83" s="159"/>
      <c r="J83" s="159"/>
      <c r="K83" s="159"/>
      <c r="L83" s="159"/>
      <c r="M83" s="159"/>
      <c r="N83" s="158"/>
      <c r="O83" s="158"/>
      <c r="P83" s="158"/>
      <c r="Q83" s="158"/>
      <c r="R83" s="159"/>
      <c r="S83" s="159"/>
      <c r="T83" s="159"/>
      <c r="U83" s="159"/>
      <c r="V83" s="159"/>
      <c r="W83" s="159"/>
      <c r="X83" s="159"/>
      <c r="Y83" s="149"/>
      <c r="Z83" s="149"/>
      <c r="AA83" s="149"/>
      <c r="AB83" s="149"/>
      <c r="AC83" s="149"/>
      <c r="AD83" s="149"/>
      <c r="AE83" s="149"/>
      <c r="AF83" s="149"/>
      <c r="AG83" s="149" t="s">
        <v>261</v>
      </c>
      <c r="AH83" s="149">
        <v>0</v>
      </c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56"/>
      <c r="B84" s="157"/>
      <c r="C84" s="191" t="s">
        <v>316</v>
      </c>
      <c r="D84" s="188"/>
      <c r="E84" s="189">
        <v>8.16</v>
      </c>
      <c r="F84" s="159"/>
      <c r="G84" s="159"/>
      <c r="H84" s="159"/>
      <c r="I84" s="159"/>
      <c r="J84" s="159"/>
      <c r="K84" s="159"/>
      <c r="L84" s="159"/>
      <c r="M84" s="159"/>
      <c r="N84" s="158"/>
      <c r="O84" s="158"/>
      <c r="P84" s="158"/>
      <c r="Q84" s="158"/>
      <c r="R84" s="159"/>
      <c r="S84" s="159"/>
      <c r="T84" s="159"/>
      <c r="U84" s="159"/>
      <c r="V84" s="159"/>
      <c r="W84" s="159"/>
      <c r="X84" s="159"/>
      <c r="Y84" s="149"/>
      <c r="Z84" s="149"/>
      <c r="AA84" s="149"/>
      <c r="AB84" s="149"/>
      <c r="AC84" s="149"/>
      <c r="AD84" s="149"/>
      <c r="AE84" s="149"/>
      <c r="AF84" s="149"/>
      <c r="AG84" s="149" t="s">
        <v>261</v>
      </c>
      <c r="AH84" s="149">
        <v>0</v>
      </c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56"/>
      <c r="B85" s="157"/>
      <c r="C85" s="191" t="s">
        <v>317</v>
      </c>
      <c r="D85" s="188"/>
      <c r="E85" s="189">
        <v>2.9540000000000002</v>
      </c>
      <c r="F85" s="159"/>
      <c r="G85" s="159"/>
      <c r="H85" s="159"/>
      <c r="I85" s="159"/>
      <c r="J85" s="159"/>
      <c r="K85" s="159"/>
      <c r="L85" s="159"/>
      <c r="M85" s="159"/>
      <c r="N85" s="158"/>
      <c r="O85" s="158"/>
      <c r="P85" s="158"/>
      <c r="Q85" s="158"/>
      <c r="R85" s="159"/>
      <c r="S85" s="159"/>
      <c r="T85" s="159"/>
      <c r="U85" s="159"/>
      <c r="V85" s="159"/>
      <c r="W85" s="159"/>
      <c r="X85" s="159"/>
      <c r="Y85" s="149"/>
      <c r="Z85" s="149"/>
      <c r="AA85" s="149"/>
      <c r="AB85" s="149"/>
      <c r="AC85" s="149"/>
      <c r="AD85" s="149"/>
      <c r="AE85" s="149"/>
      <c r="AF85" s="149"/>
      <c r="AG85" s="149" t="s">
        <v>261</v>
      </c>
      <c r="AH85" s="149">
        <v>0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56"/>
      <c r="B86" s="157"/>
      <c r="C86" s="191" t="s">
        <v>318</v>
      </c>
      <c r="D86" s="188"/>
      <c r="E86" s="189">
        <v>3.99</v>
      </c>
      <c r="F86" s="159"/>
      <c r="G86" s="159"/>
      <c r="H86" s="159"/>
      <c r="I86" s="159"/>
      <c r="J86" s="159"/>
      <c r="K86" s="159"/>
      <c r="L86" s="159"/>
      <c r="M86" s="159"/>
      <c r="N86" s="158"/>
      <c r="O86" s="158"/>
      <c r="P86" s="158"/>
      <c r="Q86" s="158"/>
      <c r="R86" s="159"/>
      <c r="S86" s="159"/>
      <c r="T86" s="159"/>
      <c r="U86" s="159"/>
      <c r="V86" s="159"/>
      <c r="W86" s="159"/>
      <c r="X86" s="159"/>
      <c r="Y86" s="149"/>
      <c r="Z86" s="149"/>
      <c r="AA86" s="149"/>
      <c r="AB86" s="149"/>
      <c r="AC86" s="149"/>
      <c r="AD86" s="149"/>
      <c r="AE86" s="149"/>
      <c r="AF86" s="149"/>
      <c r="AG86" s="149" t="s">
        <v>261</v>
      </c>
      <c r="AH86" s="149">
        <v>0</v>
      </c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ht="22.5" outlineLevel="1" x14ac:dyDescent="0.2">
      <c r="A87" s="167">
        <v>22</v>
      </c>
      <c r="B87" s="168" t="s">
        <v>319</v>
      </c>
      <c r="C87" s="184" t="s">
        <v>320</v>
      </c>
      <c r="D87" s="169" t="s">
        <v>276</v>
      </c>
      <c r="E87" s="170">
        <v>109.54042</v>
      </c>
      <c r="F87" s="171"/>
      <c r="G87" s="172">
        <f>ROUND(E87*F87,2)</f>
        <v>0</v>
      </c>
      <c r="H87" s="171"/>
      <c r="I87" s="172">
        <f>ROUND(E87*H87,2)</f>
        <v>0</v>
      </c>
      <c r="J87" s="171"/>
      <c r="K87" s="172">
        <f>ROUND(E87*J87,2)</f>
        <v>0</v>
      </c>
      <c r="L87" s="172">
        <v>21</v>
      </c>
      <c r="M87" s="172">
        <f>G87*(1+L87/100)</f>
        <v>0</v>
      </c>
      <c r="N87" s="170">
        <v>0</v>
      </c>
      <c r="O87" s="170">
        <f>ROUND(E87*N87,2)</f>
        <v>0</v>
      </c>
      <c r="P87" s="170">
        <v>0</v>
      </c>
      <c r="Q87" s="170">
        <f>ROUND(E87*P87,2)</f>
        <v>0</v>
      </c>
      <c r="R87" s="172" t="s">
        <v>248</v>
      </c>
      <c r="S87" s="172" t="s">
        <v>164</v>
      </c>
      <c r="T87" s="173" t="s">
        <v>164</v>
      </c>
      <c r="U87" s="159">
        <v>10.583</v>
      </c>
      <c r="V87" s="159">
        <f>ROUND(E87*U87,2)</f>
        <v>1159.27</v>
      </c>
      <c r="W87" s="159"/>
      <c r="X87" s="159" t="s">
        <v>234</v>
      </c>
      <c r="Y87" s="149"/>
      <c r="Z87" s="149"/>
      <c r="AA87" s="149"/>
      <c r="AB87" s="149"/>
      <c r="AC87" s="149"/>
      <c r="AD87" s="149"/>
      <c r="AE87" s="149"/>
      <c r="AF87" s="149"/>
      <c r="AG87" s="149" t="s">
        <v>235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ht="22.5" outlineLevel="1" x14ac:dyDescent="0.2">
      <c r="A88" s="156"/>
      <c r="B88" s="157"/>
      <c r="C88" s="254" t="s">
        <v>321</v>
      </c>
      <c r="D88" s="255"/>
      <c r="E88" s="255"/>
      <c r="F88" s="255"/>
      <c r="G88" s="255"/>
      <c r="H88" s="159"/>
      <c r="I88" s="159"/>
      <c r="J88" s="159"/>
      <c r="K88" s="159"/>
      <c r="L88" s="159"/>
      <c r="M88" s="159"/>
      <c r="N88" s="158"/>
      <c r="O88" s="158"/>
      <c r="P88" s="158"/>
      <c r="Q88" s="158"/>
      <c r="R88" s="159"/>
      <c r="S88" s="159"/>
      <c r="T88" s="159"/>
      <c r="U88" s="159"/>
      <c r="V88" s="159"/>
      <c r="W88" s="159"/>
      <c r="X88" s="159"/>
      <c r="Y88" s="149"/>
      <c r="Z88" s="149"/>
      <c r="AA88" s="149"/>
      <c r="AB88" s="149"/>
      <c r="AC88" s="149"/>
      <c r="AD88" s="149"/>
      <c r="AE88" s="149"/>
      <c r="AF88" s="149"/>
      <c r="AG88" s="149" t="s">
        <v>237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90" t="str">
        <f>C88</f>
        <v>zapažených i nezapažených v hornině tř. 5 - 7 s případným nutným přemístěním výkopku ve výkopišti, bez naložení, s přehozením výkopku na přilehlém terénu na vzdálenost do 3 m od okraje jámy nebo zářezu, nebo do 5 m od osy rýhy, nebo do 5 m od hrany šachty.</v>
      </c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56"/>
      <c r="B89" s="157"/>
      <c r="C89" s="191" t="s">
        <v>314</v>
      </c>
      <c r="D89" s="188"/>
      <c r="E89" s="189">
        <v>55.283540000000002</v>
      </c>
      <c r="F89" s="159"/>
      <c r="G89" s="159"/>
      <c r="H89" s="159"/>
      <c r="I89" s="159"/>
      <c r="J89" s="159"/>
      <c r="K89" s="159"/>
      <c r="L89" s="159"/>
      <c r="M89" s="159"/>
      <c r="N89" s="158"/>
      <c r="O89" s="158"/>
      <c r="P89" s="158"/>
      <c r="Q89" s="158"/>
      <c r="R89" s="159"/>
      <c r="S89" s="159"/>
      <c r="T89" s="159"/>
      <c r="U89" s="159"/>
      <c r="V89" s="159"/>
      <c r="W89" s="159"/>
      <c r="X89" s="159"/>
      <c r="Y89" s="149"/>
      <c r="Z89" s="149"/>
      <c r="AA89" s="149"/>
      <c r="AB89" s="149"/>
      <c r="AC89" s="149"/>
      <c r="AD89" s="149"/>
      <c r="AE89" s="149"/>
      <c r="AF89" s="149"/>
      <c r="AG89" s="149" t="s">
        <v>261</v>
      </c>
      <c r="AH89" s="149">
        <v>0</v>
      </c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56"/>
      <c r="B90" s="157"/>
      <c r="C90" s="191" t="s">
        <v>315</v>
      </c>
      <c r="D90" s="188"/>
      <c r="E90" s="189">
        <v>39.152880000000003</v>
      </c>
      <c r="F90" s="159"/>
      <c r="G90" s="159"/>
      <c r="H90" s="159"/>
      <c r="I90" s="159"/>
      <c r="J90" s="159"/>
      <c r="K90" s="159"/>
      <c r="L90" s="159"/>
      <c r="M90" s="159"/>
      <c r="N90" s="158"/>
      <c r="O90" s="158"/>
      <c r="P90" s="158"/>
      <c r="Q90" s="158"/>
      <c r="R90" s="159"/>
      <c r="S90" s="159"/>
      <c r="T90" s="159"/>
      <c r="U90" s="159"/>
      <c r="V90" s="159"/>
      <c r="W90" s="159"/>
      <c r="X90" s="159"/>
      <c r="Y90" s="149"/>
      <c r="Z90" s="149"/>
      <c r="AA90" s="149"/>
      <c r="AB90" s="149"/>
      <c r="AC90" s="149"/>
      <c r="AD90" s="149"/>
      <c r="AE90" s="149"/>
      <c r="AF90" s="149"/>
      <c r="AG90" s="149" t="s">
        <v>261</v>
      </c>
      <c r="AH90" s="149">
        <v>0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1" x14ac:dyDescent="0.2">
      <c r="A91" s="156"/>
      <c r="B91" s="157"/>
      <c r="C91" s="191" t="s">
        <v>316</v>
      </c>
      <c r="D91" s="188"/>
      <c r="E91" s="189">
        <v>8.16</v>
      </c>
      <c r="F91" s="159"/>
      <c r="G91" s="159"/>
      <c r="H91" s="159"/>
      <c r="I91" s="159"/>
      <c r="J91" s="159"/>
      <c r="K91" s="159"/>
      <c r="L91" s="159"/>
      <c r="M91" s="159"/>
      <c r="N91" s="158"/>
      <c r="O91" s="158"/>
      <c r="P91" s="158"/>
      <c r="Q91" s="158"/>
      <c r="R91" s="159"/>
      <c r="S91" s="159"/>
      <c r="T91" s="159"/>
      <c r="U91" s="159"/>
      <c r="V91" s="159"/>
      <c r="W91" s="159"/>
      <c r="X91" s="159"/>
      <c r="Y91" s="149"/>
      <c r="Z91" s="149"/>
      <c r="AA91" s="149"/>
      <c r="AB91" s="149"/>
      <c r="AC91" s="149"/>
      <c r="AD91" s="149"/>
      <c r="AE91" s="149"/>
      <c r="AF91" s="149"/>
      <c r="AG91" s="149" t="s">
        <v>261</v>
      </c>
      <c r="AH91" s="149">
        <v>0</v>
      </c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1" x14ac:dyDescent="0.2">
      <c r="A92" s="156"/>
      <c r="B92" s="157"/>
      <c r="C92" s="191" t="s">
        <v>317</v>
      </c>
      <c r="D92" s="188"/>
      <c r="E92" s="189">
        <v>2.9540000000000002</v>
      </c>
      <c r="F92" s="159"/>
      <c r="G92" s="159"/>
      <c r="H92" s="159"/>
      <c r="I92" s="159"/>
      <c r="J92" s="159"/>
      <c r="K92" s="159"/>
      <c r="L92" s="159"/>
      <c r="M92" s="159"/>
      <c r="N92" s="158"/>
      <c r="O92" s="158"/>
      <c r="P92" s="158"/>
      <c r="Q92" s="158"/>
      <c r="R92" s="159"/>
      <c r="S92" s="159"/>
      <c r="T92" s="159"/>
      <c r="U92" s="159"/>
      <c r="V92" s="159"/>
      <c r="W92" s="159"/>
      <c r="X92" s="159"/>
      <c r="Y92" s="149"/>
      <c r="Z92" s="149"/>
      <c r="AA92" s="149"/>
      <c r="AB92" s="149"/>
      <c r="AC92" s="149"/>
      <c r="AD92" s="149"/>
      <c r="AE92" s="149"/>
      <c r="AF92" s="149"/>
      <c r="AG92" s="149" t="s">
        <v>261</v>
      </c>
      <c r="AH92" s="149">
        <v>0</v>
      </c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56"/>
      <c r="B93" s="157"/>
      <c r="C93" s="191" t="s">
        <v>318</v>
      </c>
      <c r="D93" s="188"/>
      <c r="E93" s="189">
        <v>3.99</v>
      </c>
      <c r="F93" s="159"/>
      <c r="G93" s="159"/>
      <c r="H93" s="159"/>
      <c r="I93" s="159"/>
      <c r="J93" s="159"/>
      <c r="K93" s="159"/>
      <c r="L93" s="159"/>
      <c r="M93" s="159"/>
      <c r="N93" s="158"/>
      <c r="O93" s="158"/>
      <c r="P93" s="158"/>
      <c r="Q93" s="158"/>
      <c r="R93" s="159"/>
      <c r="S93" s="159"/>
      <c r="T93" s="159"/>
      <c r="U93" s="159"/>
      <c r="V93" s="159"/>
      <c r="W93" s="159"/>
      <c r="X93" s="159"/>
      <c r="Y93" s="149"/>
      <c r="Z93" s="149"/>
      <c r="AA93" s="149"/>
      <c r="AB93" s="149"/>
      <c r="AC93" s="149"/>
      <c r="AD93" s="149"/>
      <c r="AE93" s="149"/>
      <c r="AF93" s="149"/>
      <c r="AG93" s="149" t="s">
        <v>261</v>
      </c>
      <c r="AH93" s="149">
        <v>0</v>
      </c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ht="22.5" outlineLevel="1" x14ac:dyDescent="0.2">
      <c r="A94" s="167">
        <v>23</v>
      </c>
      <c r="B94" s="168" t="s">
        <v>322</v>
      </c>
      <c r="C94" s="184" t="s">
        <v>323</v>
      </c>
      <c r="D94" s="169" t="s">
        <v>324</v>
      </c>
      <c r="E94" s="170">
        <v>34</v>
      </c>
      <c r="F94" s="171"/>
      <c r="G94" s="172">
        <f>ROUND(E94*F94,2)</f>
        <v>0</v>
      </c>
      <c r="H94" s="171"/>
      <c r="I94" s="172">
        <f>ROUND(E94*H94,2)</f>
        <v>0</v>
      </c>
      <c r="J94" s="171"/>
      <c r="K94" s="172">
        <f>ROUND(E94*J94,2)</f>
        <v>0</v>
      </c>
      <c r="L94" s="172">
        <v>21</v>
      </c>
      <c r="M94" s="172">
        <f>G94*(1+L94/100)</f>
        <v>0</v>
      </c>
      <c r="N94" s="170">
        <v>0</v>
      </c>
      <c r="O94" s="170">
        <f>ROUND(E94*N94,2)</f>
        <v>0</v>
      </c>
      <c r="P94" s="170">
        <v>0</v>
      </c>
      <c r="Q94" s="170">
        <f>ROUND(E94*P94,2)</f>
        <v>0</v>
      </c>
      <c r="R94" s="172" t="s">
        <v>248</v>
      </c>
      <c r="S94" s="172" t="s">
        <v>164</v>
      </c>
      <c r="T94" s="173" t="s">
        <v>164</v>
      </c>
      <c r="U94" s="159">
        <v>3.28348</v>
      </c>
      <c r="V94" s="159">
        <f>ROUND(E94*U94,2)</f>
        <v>111.64</v>
      </c>
      <c r="W94" s="159"/>
      <c r="X94" s="159" t="s">
        <v>234</v>
      </c>
      <c r="Y94" s="149"/>
      <c r="Z94" s="149"/>
      <c r="AA94" s="149"/>
      <c r="AB94" s="149"/>
      <c r="AC94" s="149"/>
      <c r="AD94" s="149"/>
      <c r="AE94" s="149"/>
      <c r="AF94" s="149"/>
      <c r="AG94" s="149" t="s">
        <v>235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56"/>
      <c r="B95" s="157"/>
      <c r="C95" s="254" t="s">
        <v>325</v>
      </c>
      <c r="D95" s="255"/>
      <c r="E95" s="255"/>
      <c r="F95" s="255"/>
      <c r="G95" s="255"/>
      <c r="H95" s="159"/>
      <c r="I95" s="159"/>
      <c r="J95" s="159"/>
      <c r="K95" s="159"/>
      <c r="L95" s="159"/>
      <c r="M95" s="159"/>
      <c r="N95" s="158"/>
      <c r="O95" s="158"/>
      <c r="P95" s="158"/>
      <c r="Q95" s="158"/>
      <c r="R95" s="159"/>
      <c r="S95" s="159"/>
      <c r="T95" s="159"/>
      <c r="U95" s="159"/>
      <c r="V95" s="159"/>
      <c r="W95" s="159"/>
      <c r="X95" s="159"/>
      <c r="Y95" s="149"/>
      <c r="Z95" s="149"/>
      <c r="AA95" s="149"/>
      <c r="AB95" s="149"/>
      <c r="AC95" s="149"/>
      <c r="AD95" s="149"/>
      <c r="AE95" s="149"/>
      <c r="AF95" s="149"/>
      <c r="AG95" s="149" t="s">
        <v>237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ht="22.5" outlineLevel="1" x14ac:dyDescent="0.2">
      <c r="A96" s="167">
        <v>24</v>
      </c>
      <c r="B96" s="168" t="s">
        <v>326</v>
      </c>
      <c r="C96" s="184" t="s">
        <v>327</v>
      </c>
      <c r="D96" s="169" t="s">
        <v>324</v>
      </c>
      <c r="E96" s="170">
        <v>34</v>
      </c>
      <c r="F96" s="171"/>
      <c r="G96" s="172">
        <f>ROUND(E96*F96,2)</f>
        <v>0</v>
      </c>
      <c r="H96" s="171"/>
      <c r="I96" s="172">
        <f>ROUND(E96*H96,2)</f>
        <v>0</v>
      </c>
      <c r="J96" s="171"/>
      <c r="K96" s="172">
        <f>ROUND(E96*J96,2)</f>
        <v>0</v>
      </c>
      <c r="L96" s="172">
        <v>21</v>
      </c>
      <c r="M96" s="172">
        <f>G96*(1+L96/100)</f>
        <v>0</v>
      </c>
      <c r="N96" s="170">
        <v>0</v>
      </c>
      <c r="O96" s="170">
        <f>ROUND(E96*N96,2)</f>
        <v>0</v>
      </c>
      <c r="P96" s="170">
        <v>0</v>
      </c>
      <c r="Q96" s="170">
        <f>ROUND(E96*P96,2)</f>
        <v>0</v>
      </c>
      <c r="R96" s="172" t="s">
        <v>248</v>
      </c>
      <c r="S96" s="172" t="s">
        <v>164</v>
      </c>
      <c r="T96" s="173" t="s">
        <v>164</v>
      </c>
      <c r="U96" s="159">
        <v>3.27</v>
      </c>
      <c r="V96" s="159">
        <f>ROUND(E96*U96,2)</f>
        <v>111.18</v>
      </c>
      <c r="W96" s="159"/>
      <c r="X96" s="159" t="s">
        <v>234</v>
      </c>
      <c r="Y96" s="149"/>
      <c r="Z96" s="149"/>
      <c r="AA96" s="149"/>
      <c r="AB96" s="149"/>
      <c r="AC96" s="149"/>
      <c r="AD96" s="149"/>
      <c r="AE96" s="149"/>
      <c r="AF96" s="149"/>
      <c r="AG96" s="149" t="s">
        <v>235</v>
      </c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">
      <c r="A97" s="156"/>
      <c r="B97" s="157"/>
      <c r="C97" s="254" t="s">
        <v>325</v>
      </c>
      <c r="D97" s="255"/>
      <c r="E97" s="255"/>
      <c r="F97" s="255"/>
      <c r="G97" s="255"/>
      <c r="H97" s="159"/>
      <c r="I97" s="159"/>
      <c r="J97" s="159"/>
      <c r="K97" s="159"/>
      <c r="L97" s="159"/>
      <c r="M97" s="159"/>
      <c r="N97" s="158"/>
      <c r="O97" s="158"/>
      <c r="P97" s="158"/>
      <c r="Q97" s="158"/>
      <c r="R97" s="159"/>
      <c r="S97" s="159"/>
      <c r="T97" s="159"/>
      <c r="U97" s="159"/>
      <c r="V97" s="159"/>
      <c r="W97" s="159"/>
      <c r="X97" s="159"/>
      <c r="Y97" s="149"/>
      <c r="Z97" s="149"/>
      <c r="AA97" s="149"/>
      <c r="AB97" s="149"/>
      <c r="AC97" s="149"/>
      <c r="AD97" s="149"/>
      <c r="AE97" s="149"/>
      <c r="AF97" s="149"/>
      <c r="AG97" s="149" t="s">
        <v>237</v>
      </c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67">
        <v>25</v>
      </c>
      <c r="B98" s="168" t="s">
        <v>328</v>
      </c>
      <c r="C98" s="184" t="s">
        <v>329</v>
      </c>
      <c r="D98" s="169" t="s">
        <v>276</v>
      </c>
      <c r="E98" s="170">
        <v>656.53294000000005</v>
      </c>
      <c r="F98" s="171"/>
      <c r="G98" s="172">
        <f>ROUND(E98*F98,2)</f>
        <v>0</v>
      </c>
      <c r="H98" s="171"/>
      <c r="I98" s="172">
        <f>ROUND(E98*H98,2)</f>
        <v>0</v>
      </c>
      <c r="J98" s="171"/>
      <c r="K98" s="172">
        <f>ROUND(E98*J98,2)</f>
        <v>0</v>
      </c>
      <c r="L98" s="172">
        <v>21</v>
      </c>
      <c r="M98" s="172">
        <f>G98*(1+L98/100)</f>
        <v>0</v>
      </c>
      <c r="N98" s="170">
        <v>0</v>
      </c>
      <c r="O98" s="170">
        <f>ROUND(E98*N98,2)</f>
        <v>0</v>
      </c>
      <c r="P98" s="170">
        <v>0</v>
      </c>
      <c r="Q98" s="170">
        <f>ROUND(E98*P98,2)</f>
        <v>0</v>
      </c>
      <c r="R98" s="172" t="s">
        <v>248</v>
      </c>
      <c r="S98" s="172" t="s">
        <v>164</v>
      </c>
      <c r="T98" s="173" t="s">
        <v>164</v>
      </c>
      <c r="U98" s="159">
        <v>0.52</v>
      </c>
      <c r="V98" s="159">
        <f>ROUND(E98*U98,2)</f>
        <v>341.4</v>
      </c>
      <c r="W98" s="159"/>
      <c r="X98" s="159" t="s">
        <v>234</v>
      </c>
      <c r="Y98" s="149"/>
      <c r="Z98" s="149"/>
      <c r="AA98" s="149"/>
      <c r="AB98" s="149"/>
      <c r="AC98" s="149"/>
      <c r="AD98" s="149"/>
      <c r="AE98" s="149"/>
      <c r="AF98" s="149"/>
      <c r="AG98" s="149" t="s">
        <v>235</v>
      </c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56"/>
      <c r="B99" s="157"/>
      <c r="C99" s="254" t="s">
        <v>330</v>
      </c>
      <c r="D99" s="255"/>
      <c r="E99" s="255"/>
      <c r="F99" s="255"/>
      <c r="G99" s="255"/>
      <c r="H99" s="159"/>
      <c r="I99" s="159"/>
      <c r="J99" s="159"/>
      <c r="K99" s="159"/>
      <c r="L99" s="159"/>
      <c r="M99" s="159"/>
      <c r="N99" s="158"/>
      <c r="O99" s="158"/>
      <c r="P99" s="158"/>
      <c r="Q99" s="158"/>
      <c r="R99" s="159"/>
      <c r="S99" s="159"/>
      <c r="T99" s="159"/>
      <c r="U99" s="159"/>
      <c r="V99" s="159"/>
      <c r="W99" s="159"/>
      <c r="X99" s="159"/>
      <c r="Y99" s="149"/>
      <c r="Z99" s="149"/>
      <c r="AA99" s="149"/>
      <c r="AB99" s="149"/>
      <c r="AC99" s="149"/>
      <c r="AD99" s="149"/>
      <c r="AE99" s="149"/>
      <c r="AF99" s="149"/>
      <c r="AG99" s="149" t="s">
        <v>237</v>
      </c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90" t="str">
        <f>C99</f>
        <v>bez naložení do dopravní nádoby, ale s vyprázdněním dopravní nádoby na hromadu nebo na dopravní prostředek,</v>
      </c>
      <c r="BB99" s="149"/>
      <c r="BC99" s="149"/>
      <c r="BD99" s="149"/>
      <c r="BE99" s="149"/>
      <c r="BF99" s="149"/>
      <c r="BG99" s="149"/>
      <c r="BH99" s="149"/>
    </row>
    <row r="100" spans="1:60" outlineLevel="1" x14ac:dyDescent="0.2">
      <c r="A100" s="167">
        <v>26</v>
      </c>
      <c r="B100" s="168" t="s">
        <v>331</v>
      </c>
      <c r="C100" s="184" t="s">
        <v>332</v>
      </c>
      <c r="D100" s="169" t="s">
        <v>276</v>
      </c>
      <c r="E100" s="170">
        <v>328.62126000000001</v>
      </c>
      <c r="F100" s="171"/>
      <c r="G100" s="172">
        <f>ROUND(E100*F100,2)</f>
        <v>0</v>
      </c>
      <c r="H100" s="171"/>
      <c r="I100" s="172">
        <f>ROUND(E100*H100,2)</f>
        <v>0</v>
      </c>
      <c r="J100" s="171"/>
      <c r="K100" s="172">
        <f>ROUND(E100*J100,2)</f>
        <v>0</v>
      </c>
      <c r="L100" s="172">
        <v>21</v>
      </c>
      <c r="M100" s="172">
        <f>G100*(1+L100/100)</f>
        <v>0</v>
      </c>
      <c r="N100" s="170">
        <v>0</v>
      </c>
      <c r="O100" s="170">
        <f>ROUND(E100*N100,2)</f>
        <v>0</v>
      </c>
      <c r="P100" s="170">
        <v>0</v>
      </c>
      <c r="Q100" s="170">
        <f>ROUND(E100*P100,2)</f>
        <v>0</v>
      </c>
      <c r="R100" s="172" t="s">
        <v>248</v>
      </c>
      <c r="S100" s="172" t="s">
        <v>164</v>
      </c>
      <c r="T100" s="173" t="s">
        <v>164</v>
      </c>
      <c r="U100" s="159">
        <v>0.73</v>
      </c>
      <c r="V100" s="159">
        <f>ROUND(E100*U100,2)</f>
        <v>239.89</v>
      </c>
      <c r="W100" s="159"/>
      <c r="X100" s="159" t="s">
        <v>234</v>
      </c>
      <c r="Y100" s="149"/>
      <c r="Z100" s="149"/>
      <c r="AA100" s="149"/>
      <c r="AB100" s="149"/>
      <c r="AC100" s="149"/>
      <c r="AD100" s="149"/>
      <c r="AE100" s="149"/>
      <c r="AF100" s="149"/>
      <c r="AG100" s="149" t="s">
        <v>235</v>
      </c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56"/>
      <c r="B101" s="157"/>
      <c r="C101" s="254" t="s">
        <v>330</v>
      </c>
      <c r="D101" s="255"/>
      <c r="E101" s="255"/>
      <c r="F101" s="255"/>
      <c r="G101" s="255"/>
      <c r="H101" s="159"/>
      <c r="I101" s="159"/>
      <c r="J101" s="159"/>
      <c r="K101" s="159"/>
      <c r="L101" s="159"/>
      <c r="M101" s="159"/>
      <c r="N101" s="158"/>
      <c r="O101" s="158"/>
      <c r="P101" s="158"/>
      <c r="Q101" s="158"/>
      <c r="R101" s="159"/>
      <c r="S101" s="159"/>
      <c r="T101" s="159"/>
      <c r="U101" s="159"/>
      <c r="V101" s="159"/>
      <c r="W101" s="159"/>
      <c r="X101" s="159"/>
      <c r="Y101" s="149"/>
      <c r="Z101" s="149"/>
      <c r="AA101" s="149"/>
      <c r="AB101" s="149"/>
      <c r="AC101" s="149"/>
      <c r="AD101" s="149"/>
      <c r="AE101" s="149"/>
      <c r="AF101" s="149"/>
      <c r="AG101" s="149" t="s">
        <v>237</v>
      </c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90" t="str">
        <f>C101</f>
        <v>bez naložení do dopravní nádoby, ale s vyprázdněním dopravní nádoby na hromadu nebo na dopravní prostředek,</v>
      </c>
      <c r="BB101" s="149"/>
      <c r="BC101" s="149"/>
      <c r="BD101" s="149"/>
      <c r="BE101" s="149"/>
      <c r="BF101" s="149"/>
      <c r="BG101" s="149"/>
      <c r="BH101" s="149"/>
    </row>
    <row r="102" spans="1:60" ht="22.5" outlineLevel="1" x14ac:dyDescent="0.2">
      <c r="A102" s="167">
        <v>27</v>
      </c>
      <c r="B102" s="168" t="s">
        <v>333</v>
      </c>
      <c r="C102" s="184" t="s">
        <v>334</v>
      </c>
      <c r="D102" s="169" t="s">
        <v>276</v>
      </c>
      <c r="E102" s="170">
        <v>656.53294000000005</v>
      </c>
      <c r="F102" s="171"/>
      <c r="G102" s="172">
        <f>ROUND(E102*F102,2)</f>
        <v>0</v>
      </c>
      <c r="H102" s="171"/>
      <c r="I102" s="172">
        <f>ROUND(E102*H102,2)</f>
        <v>0</v>
      </c>
      <c r="J102" s="171"/>
      <c r="K102" s="172">
        <f>ROUND(E102*J102,2)</f>
        <v>0</v>
      </c>
      <c r="L102" s="172">
        <v>21</v>
      </c>
      <c r="M102" s="172">
        <f>G102*(1+L102/100)</f>
        <v>0</v>
      </c>
      <c r="N102" s="170">
        <v>0</v>
      </c>
      <c r="O102" s="170">
        <f>ROUND(E102*N102,2)</f>
        <v>0</v>
      </c>
      <c r="P102" s="170">
        <v>0</v>
      </c>
      <c r="Q102" s="170">
        <f>ROUND(E102*P102,2)</f>
        <v>0</v>
      </c>
      <c r="R102" s="172" t="s">
        <v>248</v>
      </c>
      <c r="S102" s="172" t="s">
        <v>164</v>
      </c>
      <c r="T102" s="173" t="s">
        <v>164</v>
      </c>
      <c r="U102" s="159">
        <v>0.01</v>
      </c>
      <c r="V102" s="159">
        <f>ROUND(E102*U102,2)</f>
        <v>6.57</v>
      </c>
      <c r="W102" s="159"/>
      <c r="X102" s="159" t="s">
        <v>234</v>
      </c>
      <c r="Y102" s="149"/>
      <c r="Z102" s="149"/>
      <c r="AA102" s="149"/>
      <c r="AB102" s="149"/>
      <c r="AC102" s="149"/>
      <c r="AD102" s="149"/>
      <c r="AE102" s="149"/>
      <c r="AF102" s="149"/>
      <c r="AG102" s="149" t="s">
        <v>235</v>
      </c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56"/>
      <c r="B103" s="157"/>
      <c r="C103" s="254" t="s">
        <v>335</v>
      </c>
      <c r="D103" s="255"/>
      <c r="E103" s="255"/>
      <c r="F103" s="255"/>
      <c r="G103" s="255"/>
      <c r="H103" s="159"/>
      <c r="I103" s="159"/>
      <c r="J103" s="159"/>
      <c r="K103" s="159"/>
      <c r="L103" s="159"/>
      <c r="M103" s="159"/>
      <c r="N103" s="158"/>
      <c r="O103" s="158"/>
      <c r="P103" s="158"/>
      <c r="Q103" s="158"/>
      <c r="R103" s="159"/>
      <c r="S103" s="159"/>
      <c r="T103" s="159"/>
      <c r="U103" s="159"/>
      <c r="V103" s="159"/>
      <c r="W103" s="159"/>
      <c r="X103" s="159"/>
      <c r="Y103" s="149"/>
      <c r="Z103" s="149"/>
      <c r="AA103" s="149"/>
      <c r="AB103" s="149"/>
      <c r="AC103" s="149"/>
      <c r="AD103" s="149"/>
      <c r="AE103" s="149"/>
      <c r="AF103" s="149"/>
      <c r="AG103" s="149" t="s">
        <v>237</v>
      </c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">
      <c r="A104" s="156"/>
      <c r="B104" s="157"/>
      <c r="C104" s="191" t="s">
        <v>336</v>
      </c>
      <c r="D104" s="188"/>
      <c r="E104" s="189">
        <v>656.53294000000005</v>
      </c>
      <c r="F104" s="159"/>
      <c r="G104" s="159"/>
      <c r="H104" s="159"/>
      <c r="I104" s="159"/>
      <c r="J104" s="159"/>
      <c r="K104" s="159"/>
      <c r="L104" s="159"/>
      <c r="M104" s="159"/>
      <c r="N104" s="158"/>
      <c r="O104" s="158"/>
      <c r="P104" s="158"/>
      <c r="Q104" s="158"/>
      <c r="R104" s="159"/>
      <c r="S104" s="159"/>
      <c r="T104" s="159"/>
      <c r="U104" s="159"/>
      <c r="V104" s="159"/>
      <c r="W104" s="159"/>
      <c r="X104" s="159"/>
      <c r="Y104" s="149"/>
      <c r="Z104" s="149"/>
      <c r="AA104" s="149"/>
      <c r="AB104" s="149"/>
      <c r="AC104" s="149"/>
      <c r="AD104" s="149"/>
      <c r="AE104" s="149"/>
      <c r="AF104" s="149"/>
      <c r="AG104" s="149" t="s">
        <v>261</v>
      </c>
      <c r="AH104" s="149">
        <v>0</v>
      </c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ht="22.5" outlineLevel="1" x14ac:dyDescent="0.2">
      <c r="A105" s="167">
        <v>28</v>
      </c>
      <c r="B105" s="168" t="s">
        <v>337</v>
      </c>
      <c r="C105" s="184" t="s">
        <v>338</v>
      </c>
      <c r="D105" s="169" t="s">
        <v>276</v>
      </c>
      <c r="E105" s="170">
        <v>328.62126000000001</v>
      </c>
      <c r="F105" s="171"/>
      <c r="G105" s="172">
        <f>ROUND(E105*F105,2)</f>
        <v>0</v>
      </c>
      <c r="H105" s="171"/>
      <c r="I105" s="172">
        <f>ROUND(E105*H105,2)</f>
        <v>0</v>
      </c>
      <c r="J105" s="171"/>
      <c r="K105" s="172">
        <f>ROUND(E105*J105,2)</f>
        <v>0</v>
      </c>
      <c r="L105" s="172">
        <v>21</v>
      </c>
      <c r="M105" s="172">
        <f>G105*(1+L105/100)</f>
        <v>0</v>
      </c>
      <c r="N105" s="170">
        <v>0</v>
      </c>
      <c r="O105" s="170">
        <f>ROUND(E105*N105,2)</f>
        <v>0</v>
      </c>
      <c r="P105" s="170">
        <v>0</v>
      </c>
      <c r="Q105" s="170">
        <f>ROUND(E105*P105,2)</f>
        <v>0</v>
      </c>
      <c r="R105" s="172" t="s">
        <v>248</v>
      </c>
      <c r="S105" s="172" t="s">
        <v>164</v>
      </c>
      <c r="T105" s="173" t="s">
        <v>164</v>
      </c>
      <c r="U105" s="159">
        <v>0.01</v>
      </c>
      <c r="V105" s="159">
        <f>ROUND(E105*U105,2)</f>
        <v>3.29</v>
      </c>
      <c r="W105" s="159"/>
      <c r="X105" s="159" t="s">
        <v>234</v>
      </c>
      <c r="Y105" s="149"/>
      <c r="Z105" s="149"/>
      <c r="AA105" s="149"/>
      <c r="AB105" s="149"/>
      <c r="AC105" s="149"/>
      <c r="AD105" s="149"/>
      <c r="AE105" s="149"/>
      <c r="AF105" s="149"/>
      <c r="AG105" s="149" t="s">
        <v>235</v>
      </c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1" x14ac:dyDescent="0.2">
      <c r="A106" s="156"/>
      <c r="B106" s="157"/>
      <c r="C106" s="254" t="s">
        <v>335</v>
      </c>
      <c r="D106" s="255"/>
      <c r="E106" s="255"/>
      <c r="F106" s="255"/>
      <c r="G106" s="255"/>
      <c r="H106" s="159"/>
      <c r="I106" s="159"/>
      <c r="J106" s="159"/>
      <c r="K106" s="159"/>
      <c r="L106" s="159"/>
      <c r="M106" s="159"/>
      <c r="N106" s="158"/>
      <c r="O106" s="158"/>
      <c r="P106" s="158"/>
      <c r="Q106" s="158"/>
      <c r="R106" s="159"/>
      <c r="S106" s="159"/>
      <c r="T106" s="159"/>
      <c r="U106" s="159"/>
      <c r="V106" s="159"/>
      <c r="W106" s="159"/>
      <c r="X106" s="159"/>
      <c r="Y106" s="149"/>
      <c r="Z106" s="149"/>
      <c r="AA106" s="149"/>
      <c r="AB106" s="149"/>
      <c r="AC106" s="149"/>
      <c r="AD106" s="149"/>
      <c r="AE106" s="149"/>
      <c r="AF106" s="149"/>
      <c r="AG106" s="149" t="s">
        <v>237</v>
      </c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56"/>
      <c r="B107" s="157"/>
      <c r="C107" s="191" t="s">
        <v>339</v>
      </c>
      <c r="D107" s="188"/>
      <c r="E107" s="189">
        <v>328.62126000000001</v>
      </c>
      <c r="F107" s="159"/>
      <c r="G107" s="159"/>
      <c r="H107" s="159"/>
      <c r="I107" s="159"/>
      <c r="J107" s="159"/>
      <c r="K107" s="159"/>
      <c r="L107" s="159"/>
      <c r="M107" s="159"/>
      <c r="N107" s="158"/>
      <c r="O107" s="158"/>
      <c r="P107" s="158"/>
      <c r="Q107" s="158"/>
      <c r="R107" s="159"/>
      <c r="S107" s="159"/>
      <c r="T107" s="159"/>
      <c r="U107" s="159"/>
      <c r="V107" s="159"/>
      <c r="W107" s="159"/>
      <c r="X107" s="159"/>
      <c r="Y107" s="149"/>
      <c r="Z107" s="149"/>
      <c r="AA107" s="149"/>
      <c r="AB107" s="149"/>
      <c r="AC107" s="149"/>
      <c r="AD107" s="149"/>
      <c r="AE107" s="149"/>
      <c r="AF107" s="149"/>
      <c r="AG107" s="149" t="s">
        <v>261</v>
      </c>
      <c r="AH107" s="149">
        <v>0</v>
      </c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ht="33.75" outlineLevel="1" x14ac:dyDescent="0.2">
      <c r="A108" s="167">
        <v>29</v>
      </c>
      <c r="B108" s="168" t="s">
        <v>340</v>
      </c>
      <c r="C108" s="184" t="s">
        <v>341</v>
      </c>
      <c r="D108" s="169" t="s">
        <v>276</v>
      </c>
      <c r="E108" s="170">
        <v>4595.7305800000004</v>
      </c>
      <c r="F108" s="171"/>
      <c r="G108" s="172">
        <f>ROUND(E108*F108,2)</f>
        <v>0</v>
      </c>
      <c r="H108" s="171"/>
      <c r="I108" s="172">
        <f>ROUND(E108*H108,2)</f>
        <v>0</v>
      </c>
      <c r="J108" s="171"/>
      <c r="K108" s="172">
        <f>ROUND(E108*J108,2)</f>
        <v>0</v>
      </c>
      <c r="L108" s="172">
        <v>21</v>
      </c>
      <c r="M108" s="172">
        <f>G108*(1+L108/100)</f>
        <v>0</v>
      </c>
      <c r="N108" s="170">
        <v>0</v>
      </c>
      <c r="O108" s="170">
        <f>ROUND(E108*N108,2)</f>
        <v>0</v>
      </c>
      <c r="P108" s="170">
        <v>0</v>
      </c>
      <c r="Q108" s="170">
        <f>ROUND(E108*P108,2)</f>
        <v>0</v>
      </c>
      <c r="R108" s="172" t="s">
        <v>248</v>
      </c>
      <c r="S108" s="172" t="s">
        <v>164</v>
      </c>
      <c r="T108" s="173" t="s">
        <v>164</v>
      </c>
      <c r="U108" s="159">
        <v>0</v>
      </c>
      <c r="V108" s="159">
        <f>ROUND(E108*U108,2)</f>
        <v>0</v>
      </c>
      <c r="W108" s="159"/>
      <c r="X108" s="159" t="s">
        <v>234</v>
      </c>
      <c r="Y108" s="149"/>
      <c r="Z108" s="149"/>
      <c r="AA108" s="149"/>
      <c r="AB108" s="149"/>
      <c r="AC108" s="149"/>
      <c r="AD108" s="149"/>
      <c r="AE108" s="149"/>
      <c r="AF108" s="149"/>
      <c r="AG108" s="149" t="s">
        <v>235</v>
      </c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">
      <c r="A109" s="156"/>
      <c r="B109" s="157"/>
      <c r="C109" s="254" t="s">
        <v>335</v>
      </c>
      <c r="D109" s="255"/>
      <c r="E109" s="255"/>
      <c r="F109" s="255"/>
      <c r="G109" s="255"/>
      <c r="H109" s="159"/>
      <c r="I109" s="159"/>
      <c r="J109" s="159"/>
      <c r="K109" s="159"/>
      <c r="L109" s="159"/>
      <c r="M109" s="159"/>
      <c r="N109" s="158"/>
      <c r="O109" s="158"/>
      <c r="P109" s="158"/>
      <c r="Q109" s="158"/>
      <c r="R109" s="159"/>
      <c r="S109" s="159"/>
      <c r="T109" s="159"/>
      <c r="U109" s="159"/>
      <c r="V109" s="159"/>
      <c r="W109" s="159"/>
      <c r="X109" s="159"/>
      <c r="Y109" s="149"/>
      <c r="Z109" s="149"/>
      <c r="AA109" s="149"/>
      <c r="AB109" s="149"/>
      <c r="AC109" s="149"/>
      <c r="AD109" s="149"/>
      <c r="AE109" s="149"/>
      <c r="AF109" s="149"/>
      <c r="AG109" s="149" t="s">
        <v>237</v>
      </c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1" x14ac:dyDescent="0.2">
      <c r="A110" s="156"/>
      <c r="B110" s="157"/>
      <c r="C110" s="191" t="s">
        <v>342</v>
      </c>
      <c r="D110" s="188"/>
      <c r="E110" s="189">
        <v>4595.7305800000004</v>
      </c>
      <c r="F110" s="159"/>
      <c r="G110" s="159"/>
      <c r="H110" s="159"/>
      <c r="I110" s="159"/>
      <c r="J110" s="159"/>
      <c r="K110" s="159"/>
      <c r="L110" s="159"/>
      <c r="M110" s="159"/>
      <c r="N110" s="158"/>
      <c r="O110" s="158"/>
      <c r="P110" s="158"/>
      <c r="Q110" s="158"/>
      <c r="R110" s="159"/>
      <c r="S110" s="159"/>
      <c r="T110" s="159"/>
      <c r="U110" s="159"/>
      <c r="V110" s="159"/>
      <c r="W110" s="159"/>
      <c r="X110" s="159"/>
      <c r="Y110" s="149"/>
      <c r="Z110" s="149"/>
      <c r="AA110" s="149"/>
      <c r="AB110" s="149"/>
      <c r="AC110" s="149"/>
      <c r="AD110" s="149"/>
      <c r="AE110" s="149"/>
      <c r="AF110" s="149"/>
      <c r="AG110" s="149" t="s">
        <v>261</v>
      </c>
      <c r="AH110" s="149">
        <v>0</v>
      </c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ht="33.75" outlineLevel="1" x14ac:dyDescent="0.2">
      <c r="A111" s="167">
        <v>30</v>
      </c>
      <c r="B111" s="168" t="s">
        <v>343</v>
      </c>
      <c r="C111" s="184" t="s">
        <v>344</v>
      </c>
      <c r="D111" s="169" t="s">
        <v>276</v>
      </c>
      <c r="E111" s="170">
        <v>2300.3488200000002</v>
      </c>
      <c r="F111" s="171"/>
      <c r="G111" s="172">
        <f>ROUND(E111*F111,2)</f>
        <v>0</v>
      </c>
      <c r="H111" s="171"/>
      <c r="I111" s="172">
        <f>ROUND(E111*H111,2)</f>
        <v>0</v>
      </c>
      <c r="J111" s="171"/>
      <c r="K111" s="172">
        <f>ROUND(E111*J111,2)</f>
        <v>0</v>
      </c>
      <c r="L111" s="172">
        <v>21</v>
      </c>
      <c r="M111" s="172">
        <f>G111*(1+L111/100)</f>
        <v>0</v>
      </c>
      <c r="N111" s="170">
        <v>0</v>
      </c>
      <c r="O111" s="170">
        <f>ROUND(E111*N111,2)</f>
        <v>0</v>
      </c>
      <c r="P111" s="170">
        <v>0</v>
      </c>
      <c r="Q111" s="170">
        <f>ROUND(E111*P111,2)</f>
        <v>0</v>
      </c>
      <c r="R111" s="172" t="s">
        <v>248</v>
      </c>
      <c r="S111" s="172" t="s">
        <v>164</v>
      </c>
      <c r="T111" s="173" t="s">
        <v>164</v>
      </c>
      <c r="U111" s="159">
        <v>0</v>
      </c>
      <c r="V111" s="159">
        <f>ROUND(E111*U111,2)</f>
        <v>0</v>
      </c>
      <c r="W111" s="159"/>
      <c r="X111" s="159" t="s">
        <v>234</v>
      </c>
      <c r="Y111" s="149"/>
      <c r="Z111" s="149"/>
      <c r="AA111" s="149"/>
      <c r="AB111" s="149"/>
      <c r="AC111" s="149"/>
      <c r="AD111" s="149"/>
      <c r="AE111" s="149"/>
      <c r="AF111" s="149"/>
      <c r="AG111" s="149" t="s">
        <v>235</v>
      </c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">
      <c r="A112" s="156"/>
      <c r="B112" s="157"/>
      <c r="C112" s="254" t="s">
        <v>335</v>
      </c>
      <c r="D112" s="255"/>
      <c r="E112" s="255"/>
      <c r="F112" s="255"/>
      <c r="G112" s="255"/>
      <c r="H112" s="159"/>
      <c r="I112" s="159"/>
      <c r="J112" s="159"/>
      <c r="K112" s="159"/>
      <c r="L112" s="159"/>
      <c r="M112" s="159"/>
      <c r="N112" s="158"/>
      <c r="O112" s="158"/>
      <c r="P112" s="158"/>
      <c r="Q112" s="158"/>
      <c r="R112" s="159"/>
      <c r="S112" s="159"/>
      <c r="T112" s="159"/>
      <c r="U112" s="159"/>
      <c r="V112" s="159"/>
      <c r="W112" s="159"/>
      <c r="X112" s="159"/>
      <c r="Y112" s="149"/>
      <c r="Z112" s="149"/>
      <c r="AA112" s="149"/>
      <c r="AB112" s="149"/>
      <c r="AC112" s="149"/>
      <c r="AD112" s="149"/>
      <c r="AE112" s="149"/>
      <c r="AF112" s="149"/>
      <c r="AG112" s="149" t="s">
        <v>237</v>
      </c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outlineLevel="1" x14ac:dyDescent="0.2">
      <c r="A113" s="156"/>
      <c r="B113" s="157"/>
      <c r="C113" s="191" t="s">
        <v>345</v>
      </c>
      <c r="D113" s="188"/>
      <c r="E113" s="189">
        <v>2300.3488200000002</v>
      </c>
      <c r="F113" s="159"/>
      <c r="G113" s="159"/>
      <c r="H113" s="159"/>
      <c r="I113" s="159"/>
      <c r="J113" s="159"/>
      <c r="K113" s="159"/>
      <c r="L113" s="159"/>
      <c r="M113" s="159"/>
      <c r="N113" s="158"/>
      <c r="O113" s="158"/>
      <c r="P113" s="158"/>
      <c r="Q113" s="158"/>
      <c r="R113" s="159"/>
      <c r="S113" s="159"/>
      <c r="T113" s="159"/>
      <c r="U113" s="159"/>
      <c r="V113" s="159"/>
      <c r="W113" s="159"/>
      <c r="X113" s="159"/>
      <c r="Y113" s="149"/>
      <c r="Z113" s="149"/>
      <c r="AA113" s="149"/>
      <c r="AB113" s="149"/>
      <c r="AC113" s="149"/>
      <c r="AD113" s="149"/>
      <c r="AE113" s="149"/>
      <c r="AF113" s="149"/>
      <c r="AG113" s="149" t="s">
        <v>261</v>
      </c>
      <c r="AH113" s="149">
        <v>0</v>
      </c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ht="22.5" outlineLevel="1" x14ac:dyDescent="0.2">
      <c r="A114" s="174">
        <v>31</v>
      </c>
      <c r="B114" s="175" t="s">
        <v>346</v>
      </c>
      <c r="C114" s="183" t="s">
        <v>347</v>
      </c>
      <c r="D114" s="176" t="s">
        <v>276</v>
      </c>
      <c r="E114" s="177">
        <v>985.15419999999995</v>
      </c>
      <c r="F114" s="178"/>
      <c r="G114" s="179">
        <f>ROUND(E114*F114,2)</f>
        <v>0</v>
      </c>
      <c r="H114" s="178"/>
      <c r="I114" s="179">
        <f>ROUND(E114*H114,2)</f>
        <v>0</v>
      </c>
      <c r="J114" s="178"/>
      <c r="K114" s="179">
        <f>ROUND(E114*J114,2)</f>
        <v>0</v>
      </c>
      <c r="L114" s="179">
        <v>21</v>
      </c>
      <c r="M114" s="179">
        <f>G114*(1+L114/100)</f>
        <v>0</v>
      </c>
      <c r="N114" s="177">
        <v>0</v>
      </c>
      <c r="O114" s="177">
        <f>ROUND(E114*N114,2)</f>
        <v>0</v>
      </c>
      <c r="P114" s="177">
        <v>0</v>
      </c>
      <c r="Q114" s="177">
        <f>ROUND(E114*P114,2)</f>
        <v>0</v>
      </c>
      <c r="R114" s="179" t="s">
        <v>248</v>
      </c>
      <c r="S114" s="179" t="s">
        <v>164</v>
      </c>
      <c r="T114" s="180" t="s">
        <v>164</v>
      </c>
      <c r="U114" s="159">
        <v>0.01</v>
      </c>
      <c r="V114" s="159">
        <f>ROUND(E114*U114,2)</f>
        <v>9.85</v>
      </c>
      <c r="W114" s="159"/>
      <c r="X114" s="159" t="s">
        <v>234</v>
      </c>
      <c r="Y114" s="149"/>
      <c r="Z114" s="149"/>
      <c r="AA114" s="149"/>
      <c r="AB114" s="149"/>
      <c r="AC114" s="149"/>
      <c r="AD114" s="149"/>
      <c r="AE114" s="149"/>
      <c r="AF114" s="149"/>
      <c r="AG114" s="149" t="s">
        <v>235</v>
      </c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ht="22.5" outlineLevel="1" x14ac:dyDescent="0.2">
      <c r="A115" s="167">
        <v>32</v>
      </c>
      <c r="B115" s="168" t="s">
        <v>348</v>
      </c>
      <c r="C115" s="184" t="s">
        <v>349</v>
      </c>
      <c r="D115" s="169" t="s">
        <v>276</v>
      </c>
      <c r="E115" s="170">
        <v>303.37599999999998</v>
      </c>
      <c r="F115" s="171"/>
      <c r="G115" s="172">
        <f>ROUND(E115*F115,2)</f>
        <v>0</v>
      </c>
      <c r="H115" s="171"/>
      <c r="I115" s="172">
        <f>ROUND(E115*H115,2)</f>
        <v>0</v>
      </c>
      <c r="J115" s="171"/>
      <c r="K115" s="172">
        <f>ROUND(E115*J115,2)</f>
        <v>0</v>
      </c>
      <c r="L115" s="172">
        <v>21</v>
      </c>
      <c r="M115" s="172">
        <f>G115*(1+L115/100)</f>
        <v>0</v>
      </c>
      <c r="N115" s="170">
        <v>0</v>
      </c>
      <c r="O115" s="170">
        <f>ROUND(E115*N115,2)</f>
        <v>0</v>
      </c>
      <c r="P115" s="170">
        <v>0</v>
      </c>
      <c r="Q115" s="170">
        <f>ROUND(E115*P115,2)</f>
        <v>0</v>
      </c>
      <c r="R115" s="172" t="s">
        <v>248</v>
      </c>
      <c r="S115" s="172" t="s">
        <v>164</v>
      </c>
      <c r="T115" s="173" t="s">
        <v>164</v>
      </c>
      <c r="U115" s="159">
        <v>0.2</v>
      </c>
      <c r="V115" s="159">
        <f>ROUND(E115*U115,2)</f>
        <v>60.68</v>
      </c>
      <c r="W115" s="159"/>
      <c r="X115" s="159" t="s">
        <v>234</v>
      </c>
      <c r="Y115" s="149"/>
      <c r="Z115" s="149"/>
      <c r="AA115" s="149"/>
      <c r="AB115" s="149"/>
      <c r="AC115" s="149"/>
      <c r="AD115" s="149"/>
      <c r="AE115" s="149"/>
      <c r="AF115" s="149"/>
      <c r="AG115" s="149" t="s">
        <v>235</v>
      </c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1" x14ac:dyDescent="0.2">
      <c r="A116" s="156"/>
      <c r="B116" s="157"/>
      <c r="C116" s="254" t="s">
        <v>350</v>
      </c>
      <c r="D116" s="255"/>
      <c r="E116" s="255"/>
      <c r="F116" s="255"/>
      <c r="G116" s="255"/>
      <c r="H116" s="159"/>
      <c r="I116" s="159"/>
      <c r="J116" s="159"/>
      <c r="K116" s="159"/>
      <c r="L116" s="159"/>
      <c r="M116" s="159"/>
      <c r="N116" s="158"/>
      <c r="O116" s="158"/>
      <c r="P116" s="158"/>
      <c r="Q116" s="158"/>
      <c r="R116" s="159"/>
      <c r="S116" s="159"/>
      <c r="T116" s="159"/>
      <c r="U116" s="159"/>
      <c r="V116" s="159"/>
      <c r="W116" s="159"/>
      <c r="X116" s="159"/>
      <c r="Y116" s="149"/>
      <c r="Z116" s="149"/>
      <c r="AA116" s="149"/>
      <c r="AB116" s="149"/>
      <c r="AC116" s="149"/>
      <c r="AD116" s="149"/>
      <c r="AE116" s="149"/>
      <c r="AF116" s="149"/>
      <c r="AG116" s="149" t="s">
        <v>237</v>
      </c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">
      <c r="A117" s="156"/>
      <c r="B117" s="157"/>
      <c r="C117" s="191" t="s">
        <v>351</v>
      </c>
      <c r="D117" s="188"/>
      <c r="E117" s="189">
        <v>985.15419999999995</v>
      </c>
      <c r="F117" s="159"/>
      <c r="G117" s="159"/>
      <c r="H117" s="159"/>
      <c r="I117" s="159"/>
      <c r="J117" s="159"/>
      <c r="K117" s="159"/>
      <c r="L117" s="159"/>
      <c r="M117" s="159"/>
      <c r="N117" s="158"/>
      <c r="O117" s="158"/>
      <c r="P117" s="158"/>
      <c r="Q117" s="158"/>
      <c r="R117" s="159"/>
      <c r="S117" s="159"/>
      <c r="T117" s="159"/>
      <c r="U117" s="159"/>
      <c r="V117" s="159"/>
      <c r="W117" s="159"/>
      <c r="X117" s="159"/>
      <c r="Y117" s="149"/>
      <c r="Z117" s="149"/>
      <c r="AA117" s="149"/>
      <c r="AB117" s="149"/>
      <c r="AC117" s="149"/>
      <c r="AD117" s="149"/>
      <c r="AE117" s="149"/>
      <c r="AF117" s="149"/>
      <c r="AG117" s="149" t="s">
        <v>261</v>
      </c>
      <c r="AH117" s="149">
        <v>0</v>
      </c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outlineLevel="1" x14ac:dyDescent="0.2">
      <c r="A118" s="156"/>
      <c r="B118" s="157"/>
      <c r="C118" s="191" t="s">
        <v>352</v>
      </c>
      <c r="D118" s="188"/>
      <c r="E118" s="189">
        <v>-359.87900000000002</v>
      </c>
      <c r="F118" s="159"/>
      <c r="G118" s="159"/>
      <c r="H118" s="159"/>
      <c r="I118" s="159"/>
      <c r="J118" s="159"/>
      <c r="K118" s="159"/>
      <c r="L118" s="159"/>
      <c r="M118" s="159"/>
      <c r="N118" s="158"/>
      <c r="O118" s="158"/>
      <c r="P118" s="158"/>
      <c r="Q118" s="158"/>
      <c r="R118" s="159"/>
      <c r="S118" s="159"/>
      <c r="T118" s="159"/>
      <c r="U118" s="159"/>
      <c r="V118" s="159"/>
      <c r="W118" s="159"/>
      <c r="X118" s="159"/>
      <c r="Y118" s="149"/>
      <c r="Z118" s="149"/>
      <c r="AA118" s="149"/>
      <c r="AB118" s="149"/>
      <c r="AC118" s="149"/>
      <c r="AD118" s="149"/>
      <c r="AE118" s="149"/>
      <c r="AF118" s="149"/>
      <c r="AG118" s="149" t="s">
        <v>261</v>
      </c>
      <c r="AH118" s="149">
        <v>0</v>
      </c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outlineLevel="1" x14ac:dyDescent="0.2">
      <c r="A119" s="156"/>
      <c r="B119" s="157"/>
      <c r="C119" s="191" t="s">
        <v>353</v>
      </c>
      <c r="D119" s="188"/>
      <c r="E119" s="189">
        <v>-238.572</v>
      </c>
      <c r="F119" s="159"/>
      <c r="G119" s="159"/>
      <c r="H119" s="159"/>
      <c r="I119" s="159"/>
      <c r="J119" s="159"/>
      <c r="K119" s="159"/>
      <c r="L119" s="159"/>
      <c r="M119" s="159"/>
      <c r="N119" s="158"/>
      <c r="O119" s="158"/>
      <c r="P119" s="158"/>
      <c r="Q119" s="158"/>
      <c r="R119" s="159"/>
      <c r="S119" s="159"/>
      <c r="T119" s="159"/>
      <c r="U119" s="159"/>
      <c r="V119" s="159"/>
      <c r="W119" s="159"/>
      <c r="X119" s="159"/>
      <c r="Y119" s="149"/>
      <c r="Z119" s="149"/>
      <c r="AA119" s="149"/>
      <c r="AB119" s="149"/>
      <c r="AC119" s="149"/>
      <c r="AD119" s="149"/>
      <c r="AE119" s="149"/>
      <c r="AF119" s="149"/>
      <c r="AG119" s="149" t="s">
        <v>261</v>
      </c>
      <c r="AH119" s="149">
        <v>0</v>
      </c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outlineLevel="1" x14ac:dyDescent="0.2">
      <c r="A120" s="156"/>
      <c r="B120" s="157"/>
      <c r="C120" s="191" t="s">
        <v>354</v>
      </c>
      <c r="D120" s="188"/>
      <c r="E120" s="189">
        <v>-31.9</v>
      </c>
      <c r="F120" s="159"/>
      <c r="G120" s="159"/>
      <c r="H120" s="159"/>
      <c r="I120" s="159"/>
      <c r="J120" s="159"/>
      <c r="K120" s="159"/>
      <c r="L120" s="159"/>
      <c r="M120" s="159"/>
      <c r="N120" s="158"/>
      <c r="O120" s="158"/>
      <c r="P120" s="158"/>
      <c r="Q120" s="158"/>
      <c r="R120" s="159"/>
      <c r="S120" s="159"/>
      <c r="T120" s="159"/>
      <c r="U120" s="159"/>
      <c r="V120" s="159"/>
      <c r="W120" s="159"/>
      <c r="X120" s="159"/>
      <c r="Y120" s="149"/>
      <c r="Z120" s="149"/>
      <c r="AA120" s="149"/>
      <c r="AB120" s="149"/>
      <c r="AC120" s="149"/>
      <c r="AD120" s="149"/>
      <c r="AE120" s="149"/>
      <c r="AF120" s="149"/>
      <c r="AG120" s="149" t="s">
        <v>261</v>
      </c>
      <c r="AH120" s="149">
        <v>0</v>
      </c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">
      <c r="A121" s="156"/>
      <c r="B121" s="157"/>
      <c r="C121" s="191" t="s">
        <v>355</v>
      </c>
      <c r="D121" s="188"/>
      <c r="E121" s="189">
        <v>-3.71</v>
      </c>
      <c r="F121" s="159"/>
      <c r="G121" s="159"/>
      <c r="H121" s="159"/>
      <c r="I121" s="159"/>
      <c r="J121" s="159"/>
      <c r="K121" s="159"/>
      <c r="L121" s="159"/>
      <c r="M121" s="159"/>
      <c r="N121" s="158"/>
      <c r="O121" s="158"/>
      <c r="P121" s="158"/>
      <c r="Q121" s="158"/>
      <c r="R121" s="159"/>
      <c r="S121" s="159"/>
      <c r="T121" s="159"/>
      <c r="U121" s="159"/>
      <c r="V121" s="159"/>
      <c r="W121" s="159"/>
      <c r="X121" s="159"/>
      <c r="Y121" s="149"/>
      <c r="Z121" s="149"/>
      <c r="AA121" s="149"/>
      <c r="AB121" s="149"/>
      <c r="AC121" s="149"/>
      <c r="AD121" s="149"/>
      <c r="AE121" s="149"/>
      <c r="AF121" s="149"/>
      <c r="AG121" s="149" t="s">
        <v>261</v>
      </c>
      <c r="AH121" s="149">
        <v>0</v>
      </c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outlineLevel="1" x14ac:dyDescent="0.2">
      <c r="A122" s="156"/>
      <c r="B122" s="157"/>
      <c r="C122" s="191" t="s">
        <v>356</v>
      </c>
      <c r="D122" s="188"/>
      <c r="E122" s="189">
        <v>-1.5189999999999999</v>
      </c>
      <c r="F122" s="159"/>
      <c r="G122" s="159"/>
      <c r="H122" s="159"/>
      <c r="I122" s="159"/>
      <c r="J122" s="159"/>
      <c r="K122" s="159"/>
      <c r="L122" s="159"/>
      <c r="M122" s="159"/>
      <c r="N122" s="158"/>
      <c r="O122" s="158"/>
      <c r="P122" s="158"/>
      <c r="Q122" s="158"/>
      <c r="R122" s="159"/>
      <c r="S122" s="159"/>
      <c r="T122" s="159"/>
      <c r="U122" s="159"/>
      <c r="V122" s="159"/>
      <c r="W122" s="159"/>
      <c r="X122" s="159"/>
      <c r="Y122" s="149"/>
      <c r="Z122" s="149"/>
      <c r="AA122" s="149"/>
      <c r="AB122" s="149"/>
      <c r="AC122" s="149"/>
      <c r="AD122" s="149"/>
      <c r="AE122" s="149"/>
      <c r="AF122" s="149"/>
      <c r="AG122" s="149" t="s">
        <v>261</v>
      </c>
      <c r="AH122" s="149">
        <v>0</v>
      </c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">
      <c r="A123" s="156"/>
      <c r="B123" s="157"/>
      <c r="C123" s="191" t="s">
        <v>357</v>
      </c>
      <c r="D123" s="188"/>
      <c r="E123" s="189">
        <v>-2.0880000000000001</v>
      </c>
      <c r="F123" s="159"/>
      <c r="G123" s="159"/>
      <c r="H123" s="159"/>
      <c r="I123" s="159"/>
      <c r="J123" s="159"/>
      <c r="K123" s="159"/>
      <c r="L123" s="159"/>
      <c r="M123" s="159"/>
      <c r="N123" s="158"/>
      <c r="O123" s="158"/>
      <c r="P123" s="158"/>
      <c r="Q123" s="158"/>
      <c r="R123" s="159"/>
      <c r="S123" s="159"/>
      <c r="T123" s="159"/>
      <c r="U123" s="159"/>
      <c r="V123" s="159"/>
      <c r="W123" s="159"/>
      <c r="X123" s="159"/>
      <c r="Y123" s="149"/>
      <c r="Z123" s="149"/>
      <c r="AA123" s="149"/>
      <c r="AB123" s="149"/>
      <c r="AC123" s="149"/>
      <c r="AD123" s="149"/>
      <c r="AE123" s="149"/>
      <c r="AF123" s="149"/>
      <c r="AG123" s="149" t="s">
        <v>261</v>
      </c>
      <c r="AH123" s="149">
        <v>0</v>
      </c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1" x14ac:dyDescent="0.2">
      <c r="A124" s="156"/>
      <c r="B124" s="157"/>
      <c r="C124" s="191" t="s">
        <v>358</v>
      </c>
      <c r="D124" s="188"/>
      <c r="E124" s="189">
        <v>-22.372</v>
      </c>
      <c r="F124" s="159"/>
      <c r="G124" s="159"/>
      <c r="H124" s="159"/>
      <c r="I124" s="159"/>
      <c r="J124" s="159"/>
      <c r="K124" s="159"/>
      <c r="L124" s="159"/>
      <c r="M124" s="159"/>
      <c r="N124" s="158"/>
      <c r="O124" s="158"/>
      <c r="P124" s="158"/>
      <c r="Q124" s="158"/>
      <c r="R124" s="159"/>
      <c r="S124" s="159"/>
      <c r="T124" s="159"/>
      <c r="U124" s="159"/>
      <c r="V124" s="159"/>
      <c r="W124" s="159"/>
      <c r="X124" s="159"/>
      <c r="Y124" s="149"/>
      <c r="Z124" s="149"/>
      <c r="AA124" s="149"/>
      <c r="AB124" s="149"/>
      <c r="AC124" s="149"/>
      <c r="AD124" s="149"/>
      <c r="AE124" s="149"/>
      <c r="AF124" s="149"/>
      <c r="AG124" s="149" t="s">
        <v>261</v>
      </c>
      <c r="AH124" s="149">
        <v>0</v>
      </c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outlineLevel="1" x14ac:dyDescent="0.2">
      <c r="A125" s="156"/>
      <c r="B125" s="157"/>
      <c r="C125" s="191" t="s">
        <v>359</v>
      </c>
      <c r="D125" s="188"/>
      <c r="E125" s="189">
        <v>1.9807999999999999</v>
      </c>
      <c r="F125" s="159"/>
      <c r="G125" s="159"/>
      <c r="H125" s="159"/>
      <c r="I125" s="159"/>
      <c r="J125" s="159"/>
      <c r="K125" s="159"/>
      <c r="L125" s="159"/>
      <c r="M125" s="159"/>
      <c r="N125" s="158"/>
      <c r="O125" s="158"/>
      <c r="P125" s="158"/>
      <c r="Q125" s="158"/>
      <c r="R125" s="159"/>
      <c r="S125" s="159"/>
      <c r="T125" s="159"/>
      <c r="U125" s="159"/>
      <c r="V125" s="159"/>
      <c r="W125" s="159"/>
      <c r="X125" s="159"/>
      <c r="Y125" s="149"/>
      <c r="Z125" s="149"/>
      <c r="AA125" s="149"/>
      <c r="AB125" s="149"/>
      <c r="AC125" s="149"/>
      <c r="AD125" s="149"/>
      <c r="AE125" s="149"/>
      <c r="AF125" s="149"/>
      <c r="AG125" s="149" t="s">
        <v>261</v>
      </c>
      <c r="AH125" s="149">
        <v>0</v>
      </c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outlineLevel="1" x14ac:dyDescent="0.2">
      <c r="A126" s="156"/>
      <c r="B126" s="157"/>
      <c r="C126" s="191" t="s">
        <v>356</v>
      </c>
      <c r="D126" s="188"/>
      <c r="E126" s="189">
        <v>-1.5189999999999999</v>
      </c>
      <c r="F126" s="159"/>
      <c r="G126" s="159"/>
      <c r="H126" s="159"/>
      <c r="I126" s="159"/>
      <c r="J126" s="159"/>
      <c r="K126" s="159"/>
      <c r="L126" s="159"/>
      <c r="M126" s="159"/>
      <c r="N126" s="158"/>
      <c r="O126" s="158"/>
      <c r="P126" s="158"/>
      <c r="Q126" s="158"/>
      <c r="R126" s="159"/>
      <c r="S126" s="159"/>
      <c r="T126" s="159"/>
      <c r="U126" s="159"/>
      <c r="V126" s="159"/>
      <c r="W126" s="159"/>
      <c r="X126" s="159"/>
      <c r="Y126" s="149"/>
      <c r="Z126" s="149"/>
      <c r="AA126" s="149"/>
      <c r="AB126" s="149"/>
      <c r="AC126" s="149"/>
      <c r="AD126" s="149"/>
      <c r="AE126" s="149"/>
      <c r="AF126" s="149"/>
      <c r="AG126" s="149" t="s">
        <v>261</v>
      </c>
      <c r="AH126" s="149">
        <v>0</v>
      </c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outlineLevel="1" x14ac:dyDescent="0.2">
      <c r="A127" s="156"/>
      <c r="B127" s="157"/>
      <c r="C127" s="191" t="s">
        <v>360</v>
      </c>
      <c r="D127" s="188"/>
      <c r="E127" s="189">
        <v>-23.664000000000001</v>
      </c>
      <c r="F127" s="159"/>
      <c r="G127" s="159"/>
      <c r="H127" s="159"/>
      <c r="I127" s="159"/>
      <c r="J127" s="159"/>
      <c r="K127" s="159"/>
      <c r="L127" s="159"/>
      <c r="M127" s="159"/>
      <c r="N127" s="158"/>
      <c r="O127" s="158"/>
      <c r="P127" s="158"/>
      <c r="Q127" s="158"/>
      <c r="R127" s="159"/>
      <c r="S127" s="159"/>
      <c r="T127" s="159"/>
      <c r="U127" s="159"/>
      <c r="V127" s="159"/>
      <c r="W127" s="159"/>
      <c r="X127" s="159"/>
      <c r="Y127" s="149"/>
      <c r="Z127" s="149"/>
      <c r="AA127" s="149"/>
      <c r="AB127" s="149"/>
      <c r="AC127" s="149"/>
      <c r="AD127" s="149"/>
      <c r="AE127" s="149"/>
      <c r="AF127" s="149"/>
      <c r="AG127" s="149" t="s">
        <v>261</v>
      </c>
      <c r="AH127" s="149">
        <v>0</v>
      </c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outlineLevel="1" x14ac:dyDescent="0.2">
      <c r="A128" s="156"/>
      <c r="B128" s="157"/>
      <c r="C128" s="191" t="s">
        <v>361</v>
      </c>
      <c r="D128" s="188"/>
      <c r="E128" s="189">
        <v>2.4</v>
      </c>
      <c r="F128" s="159"/>
      <c r="G128" s="159"/>
      <c r="H128" s="159"/>
      <c r="I128" s="159"/>
      <c r="J128" s="159"/>
      <c r="K128" s="159"/>
      <c r="L128" s="159"/>
      <c r="M128" s="159"/>
      <c r="N128" s="158"/>
      <c r="O128" s="158"/>
      <c r="P128" s="158"/>
      <c r="Q128" s="158"/>
      <c r="R128" s="159"/>
      <c r="S128" s="159"/>
      <c r="T128" s="159"/>
      <c r="U128" s="159"/>
      <c r="V128" s="159"/>
      <c r="W128" s="159"/>
      <c r="X128" s="159"/>
      <c r="Y128" s="149"/>
      <c r="Z128" s="149"/>
      <c r="AA128" s="149"/>
      <c r="AB128" s="149"/>
      <c r="AC128" s="149"/>
      <c r="AD128" s="149"/>
      <c r="AE128" s="149"/>
      <c r="AF128" s="149"/>
      <c r="AG128" s="149" t="s">
        <v>261</v>
      </c>
      <c r="AH128" s="149">
        <v>0</v>
      </c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outlineLevel="1" x14ac:dyDescent="0.2">
      <c r="A129" s="156"/>
      <c r="B129" s="157"/>
      <c r="C129" s="191" t="s">
        <v>362</v>
      </c>
      <c r="D129" s="188"/>
      <c r="E129" s="189">
        <v>-0.93600000000000005</v>
      </c>
      <c r="F129" s="159"/>
      <c r="G129" s="159"/>
      <c r="H129" s="159"/>
      <c r="I129" s="159"/>
      <c r="J129" s="159"/>
      <c r="K129" s="159"/>
      <c r="L129" s="159"/>
      <c r="M129" s="159"/>
      <c r="N129" s="158"/>
      <c r="O129" s="158"/>
      <c r="P129" s="158"/>
      <c r="Q129" s="158"/>
      <c r="R129" s="159"/>
      <c r="S129" s="159"/>
      <c r="T129" s="159"/>
      <c r="U129" s="159"/>
      <c r="V129" s="159"/>
      <c r="W129" s="159"/>
      <c r="X129" s="159"/>
      <c r="Y129" s="149"/>
      <c r="Z129" s="149"/>
      <c r="AA129" s="149"/>
      <c r="AB129" s="149"/>
      <c r="AC129" s="149"/>
      <c r="AD129" s="149"/>
      <c r="AE129" s="149"/>
      <c r="AF129" s="149"/>
      <c r="AG129" s="149" t="s">
        <v>261</v>
      </c>
      <c r="AH129" s="149">
        <v>0</v>
      </c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outlineLevel="1" x14ac:dyDescent="0.2">
      <c r="A130" s="167">
        <v>33</v>
      </c>
      <c r="B130" s="168" t="s">
        <v>363</v>
      </c>
      <c r="C130" s="184" t="s">
        <v>364</v>
      </c>
      <c r="D130" s="169" t="s">
        <v>276</v>
      </c>
      <c r="E130" s="170">
        <v>216.8289</v>
      </c>
      <c r="F130" s="171"/>
      <c r="G130" s="172">
        <f>ROUND(E130*F130,2)</f>
        <v>0</v>
      </c>
      <c r="H130" s="171"/>
      <c r="I130" s="172">
        <f>ROUND(E130*H130,2)</f>
        <v>0</v>
      </c>
      <c r="J130" s="171"/>
      <c r="K130" s="172">
        <f>ROUND(E130*J130,2)</f>
        <v>0</v>
      </c>
      <c r="L130" s="172">
        <v>21</v>
      </c>
      <c r="M130" s="172">
        <f>G130*(1+L130/100)</f>
        <v>0</v>
      </c>
      <c r="N130" s="170">
        <v>1.7</v>
      </c>
      <c r="O130" s="170">
        <f>ROUND(E130*N130,2)</f>
        <v>368.61</v>
      </c>
      <c r="P130" s="170">
        <v>0</v>
      </c>
      <c r="Q130" s="170">
        <f>ROUND(E130*P130,2)</f>
        <v>0</v>
      </c>
      <c r="R130" s="172" t="s">
        <v>248</v>
      </c>
      <c r="S130" s="172" t="s">
        <v>164</v>
      </c>
      <c r="T130" s="173" t="s">
        <v>164</v>
      </c>
      <c r="U130" s="159">
        <v>1.587</v>
      </c>
      <c r="V130" s="159">
        <f>ROUND(E130*U130,2)</f>
        <v>344.11</v>
      </c>
      <c r="W130" s="159"/>
      <c r="X130" s="159" t="s">
        <v>234</v>
      </c>
      <c r="Y130" s="149"/>
      <c r="Z130" s="149"/>
      <c r="AA130" s="149"/>
      <c r="AB130" s="149"/>
      <c r="AC130" s="149"/>
      <c r="AD130" s="149"/>
      <c r="AE130" s="149"/>
      <c r="AF130" s="149"/>
      <c r="AG130" s="149" t="s">
        <v>235</v>
      </c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ht="22.5" outlineLevel="1" x14ac:dyDescent="0.2">
      <c r="A131" s="156"/>
      <c r="B131" s="157"/>
      <c r="C131" s="254" t="s">
        <v>365</v>
      </c>
      <c r="D131" s="255"/>
      <c r="E131" s="255"/>
      <c r="F131" s="255"/>
      <c r="G131" s="255"/>
      <c r="H131" s="159"/>
      <c r="I131" s="159"/>
      <c r="J131" s="159"/>
      <c r="K131" s="159"/>
      <c r="L131" s="159"/>
      <c r="M131" s="159"/>
      <c r="N131" s="158"/>
      <c r="O131" s="158"/>
      <c r="P131" s="158"/>
      <c r="Q131" s="158"/>
      <c r="R131" s="159"/>
      <c r="S131" s="159"/>
      <c r="T131" s="159"/>
      <c r="U131" s="159"/>
      <c r="V131" s="159"/>
      <c r="W131" s="159"/>
      <c r="X131" s="159"/>
      <c r="Y131" s="149"/>
      <c r="Z131" s="149"/>
      <c r="AA131" s="149"/>
      <c r="AB131" s="149"/>
      <c r="AC131" s="149"/>
      <c r="AD131" s="149"/>
      <c r="AE131" s="149"/>
      <c r="AF131" s="149"/>
      <c r="AG131" s="149" t="s">
        <v>237</v>
      </c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90" t="str">
        <f>C131</f>
        <v>sypaninou z vhodných hornin tř. 1 - 4 nebo materiálem připraveným podél výkopu ve vzdálenosti do 3 m od jeho kraje, pro jakoukoliv hloubku výkopu a jakoukoliv míru zhutnění,</v>
      </c>
      <c r="BB131" s="149"/>
      <c r="BC131" s="149"/>
      <c r="BD131" s="149"/>
      <c r="BE131" s="149"/>
      <c r="BF131" s="149"/>
      <c r="BG131" s="149"/>
      <c r="BH131" s="149"/>
    </row>
    <row r="132" spans="1:60" outlineLevel="1" x14ac:dyDescent="0.2">
      <c r="A132" s="156"/>
      <c r="B132" s="157"/>
      <c r="C132" s="191" t="s">
        <v>366</v>
      </c>
      <c r="D132" s="188"/>
      <c r="E132" s="189">
        <v>132.52500000000001</v>
      </c>
      <c r="F132" s="159"/>
      <c r="G132" s="159"/>
      <c r="H132" s="159"/>
      <c r="I132" s="159"/>
      <c r="J132" s="159"/>
      <c r="K132" s="159"/>
      <c r="L132" s="159"/>
      <c r="M132" s="159"/>
      <c r="N132" s="158"/>
      <c r="O132" s="158"/>
      <c r="P132" s="158"/>
      <c r="Q132" s="158"/>
      <c r="R132" s="159"/>
      <c r="S132" s="159"/>
      <c r="T132" s="159"/>
      <c r="U132" s="159"/>
      <c r="V132" s="159"/>
      <c r="W132" s="159"/>
      <c r="X132" s="159"/>
      <c r="Y132" s="149"/>
      <c r="Z132" s="149"/>
      <c r="AA132" s="149"/>
      <c r="AB132" s="149"/>
      <c r="AC132" s="149"/>
      <c r="AD132" s="149"/>
      <c r="AE132" s="149"/>
      <c r="AF132" s="149"/>
      <c r="AG132" s="149" t="s">
        <v>261</v>
      </c>
      <c r="AH132" s="149">
        <v>0</v>
      </c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1" x14ac:dyDescent="0.2">
      <c r="A133" s="156"/>
      <c r="B133" s="157"/>
      <c r="C133" s="191" t="s">
        <v>367</v>
      </c>
      <c r="D133" s="188"/>
      <c r="E133" s="189">
        <v>84.303899999999999</v>
      </c>
      <c r="F133" s="159"/>
      <c r="G133" s="159"/>
      <c r="H133" s="159"/>
      <c r="I133" s="159"/>
      <c r="J133" s="159"/>
      <c r="K133" s="159"/>
      <c r="L133" s="159"/>
      <c r="M133" s="159"/>
      <c r="N133" s="158"/>
      <c r="O133" s="158"/>
      <c r="P133" s="158"/>
      <c r="Q133" s="158"/>
      <c r="R133" s="159"/>
      <c r="S133" s="159"/>
      <c r="T133" s="159"/>
      <c r="U133" s="159"/>
      <c r="V133" s="159"/>
      <c r="W133" s="159"/>
      <c r="X133" s="159"/>
      <c r="Y133" s="149"/>
      <c r="Z133" s="149"/>
      <c r="AA133" s="149"/>
      <c r="AB133" s="149"/>
      <c r="AC133" s="149"/>
      <c r="AD133" s="149"/>
      <c r="AE133" s="149"/>
      <c r="AF133" s="149"/>
      <c r="AG133" s="149" t="s">
        <v>261</v>
      </c>
      <c r="AH133" s="149">
        <v>0</v>
      </c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outlineLevel="1" x14ac:dyDescent="0.2">
      <c r="A134" s="174">
        <v>34</v>
      </c>
      <c r="B134" s="175" t="s">
        <v>368</v>
      </c>
      <c r="C134" s="183" t="s">
        <v>369</v>
      </c>
      <c r="D134" s="176" t="s">
        <v>276</v>
      </c>
      <c r="E134" s="177">
        <v>656.53294000000005</v>
      </c>
      <c r="F134" s="178"/>
      <c r="G134" s="179">
        <f t="shared" ref="G134:G140" si="0">ROUND(E134*F134,2)</f>
        <v>0</v>
      </c>
      <c r="H134" s="178"/>
      <c r="I134" s="179">
        <f t="shared" ref="I134:I140" si="1">ROUND(E134*H134,2)</f>
        <v>0</v>
      </c>
      <c r="J134" s="178"/>
      <c r="K134" s="179">
        <f t="shared" ref="K134:K140" si="2">ROUND(E134*J134,2)</f>
        <v>0</v>
      </c>
      <c r="L134" s="179">
        <v>21</v>
      </c>
      <c r="M134" s="179">
        <f t="shared" ref="M134:M140" si="3">G134*(1+L134/100)</f>
        <v>0</v>
      </c>
      <c r="N134" s="177">
        <v>0</v>
      </c>
      <c r="O134" s="177">
        <f t="shared" ref="O134:O140" si="4">ROUND(E134*N134,2)</f>
        <v>0</v>
      </c>
      <c r="P134" s="177">
        <v>0</v>
      </c>
      <c r="Q134" s="177">
        <f t="shared" ref="Q134:Q140" si="5">ROUND(E134*P134,2)</f>
        <v>0</v>
      </c>
      <c r="R134" s="179" t="s">
        <v>248</v>
      </c>
      <c r="S134" s="179" t="s">
        <v>164</v>
      </c>
      <c r="T134" s="180" t="s">
        <v>164</v>
      </c>
      <c r="U134" s="159">
        <v>0</v>
      </c>
      <c r="V134" s="159">
        <f t="shared" ref="V134:V140" si="6">ROUND(E134*U134,2)</f>
        <v>0</v>
      </c>
      <c r="W134" s="159"/>
      <c r="X134" s="159" t="s">
        <v>234</v>
      </c>
      <c r="Y134" s="149"/>
      <c r="Z134" s="149"/>
      <c r="AA134" s="149"/>
      <c r="AB134" s="149"/>
      <c r="AC134" s="149"/>
      <c r="AD134" s="149"/>
      <c r="AE134" s="149"/>
      <c r="AF134" s="149"/>
      <c r="AG134" s="149" t="s">
        <v>235</v>
      </c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outlineLevel="1" x14ac:dyDescent="0.2">
      <c r="A135" s="174">
        <v>35</v>
      </c>
      <c r="B135" s="175" t="s">
        <v>370</v>
      </c>
      <c r="C135" s="183" t="s">
        <v>371</v>
      </c>
      <c r="D135" s="176" t="s">
        <v>276</v>
      </c>
      <c r="E135" s="177">
        <v>328.62126000000001</v>
      </c>
      <c r="F135" s="178"/>
      <c r="G135" s="179">
        <f t="shared" si="0"/>
        <v>0</v>
      </c>
      <c r="H135" s="178"/>
      <c r="I135" s="179">
        <f t="shared" si="1"/>
        <v>0</v>
      </c>
      <c r="J135" s="178"/>
      <c r="K135" s="179">
        <f t="shared" si="2"/>
        <v>0</v>
      </c>
      <c r="L135" s="179">
        <v>21</v>
      </c>
      <c r="M135" s="179">
        <f t="shared" si="3"/>
        <v>0</v>
      </c>
      <c r="N135" s="177">
        <v>0</v>
      </c>
      <c r="O135" s="177">
        <f t="shared" si="4"/>
        <v>0</v>
      </c>
      <c r="P135" s="177">
        <v>0</v>
      </c>
      <c r="Q135" s="177">
        <f t="shared" si="5"/>
        <v>0</v>
      </c>
      <c r="R135" s="179" t="s">
        <v>248</v>
      </c>
      <c r="S135" s="179" t="s">
        <v>164</v>
      </c>
      <c r="T135" s="180" t="s">
        <v>164</v>
      </c>
      <c r="U135" s="159">
        <v>0</v>
      </c>
      <c r="V135" s="159">
        <f t="shared" si="6"/>
        <v>0</v>
      </c>
      <c r="W135" s="159"/>
      <c r="X135" s="159" t="s">
        <v>234</v>
      </c>
      <c r="Y135" s="149"/>
      <c r="Z135" s="149"/>
      <c r="AA135" s="149"/>
      <c r="AB135" s="149"/>
      <c r="AC135" s="149"/>
      <c r="AD135" s="149"/>
      <c r="AE135" s="149"/>
      <c r="AF135" s="149"/>
      <c r="AG135" s="149" t="s">
        <v>235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outlineLevel="1" x14ac:dyDescent="0.2">
      <c r="A136" s="174">
        <v>36</v>
      </c>
      <c r="B136" s="175" t="s">
        <v>372</v>
      </c>
      <c r="C136" s="183" t="s">
        <v>373</v>
      </c>
      <c r="D136" s="176" t="s">
        <v>247</v>
      </c>
      <c r="E136" s="177">
        <v>120</v>
      </c>
      <c r="F136" s="178"/>
      <c r="G136" s="179">
        <f t="shared" si="0"/>
        <v>0</v>
      </c>
      <c r="H136" s="178"/>
      <c r="I136" s="179">
        <f t="shared" si="1"/>
        <v>0</v>
      </c>
      <c r="J136" s="178"/>
      <c r="K136" s="179">
        <f t="shared" si="2"/>
        <v>0</v>
      </c>
      <c r="L136" s="179">
        <v>21</v>
      </c>
      <c r="M136" s="179">
        <f t="shared" si="3"/>
        <v>0</v>
      </c>
      <c r="N136" s="177">
        <v>0</v>
      </c>
      <c r="O136" s="177">
        <f t="shared" si="4"/>
        <v>0</v>
      </c>
      <c r="P136" s="177">
        <v>0</v>
      </c>
      <c r="Q136" s="177">
        <f t="shared" si="5"/>
        <v>0</v>
      </c>
      <c r="R136" s="179"/>
      <c r="S136" s="179" t="s">
        <v>179</v>
      </c>
      <c r="T136" s="180" t="s">
        <v>165</v>
      </c>
      <c r="U136" s="159">
        <v>0</v>
      </c>
      <c r="V136" s="159">
        <f t="shared" si="6"/>
        <v>0</v>
      </c>
      <c r="W136" s="159"/>
      <c r="X136" s="159" t="s">
        <v>374</v>
      </c>
      <c r="Y136" s="149"/>
      <c r="Z136" s="149"/>
      <c r="AA136" s="149"/>
      <c r="AB136" s="149"/>
      <c r="AC136" s="149"/>
      <c r="AD136" s="149"/>
      <c r="AE136" s="149"/>
      <c r="AF136" s="149"/>
      <c r="AG136" s="149" t="s">
        <v>375</v>
      </c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ht="22.5" outlineLevel="1" x14ac:dyDescent="0.2">
      <c r="A137" s="174">
        <v>37</v>
      </c>
      <c r="B137" s="175" t="s">
        <v>376</v>
      </c>
      <c r="C137" s="183" t="s">
        <v>377</v>
      </c>
      <c r="D137" s="176" t="s">
        <v>247</v>
      </c>
      <c r="E137" s="177">
        <v>220</v>
      </c>
      <c r="F137" s="178"/>
      <c r="G137" s="179">
        <f t="shared" si="0"/>
        <v>0</v>
      </c>
      <c r="H137" s="178"/>
      <c r="I137" s="179">
        <f t="shared" si="1"/>
        <v>0</v>
      </c>
      <c r="J137" s="178"/>
      <c r="K137" s="179">
        <f t="shared" si="2"/>
        <v>0</v>
      </c>
      <c r="L137" s="179">
        <v>21</v>
      </c>
      <c r="M137" s="179">
        <f t="shared" si="3"/>
        <v>0</v>
      </c>
      <c r="N137" s="177">
        <v>0</v>
      </c>
      <c r="O137" s="177">
        <f t="shared" si="4"/>
        <v>0</v>
      </c>
      <c r="P137" s="177">
        <v>0</v>
      </c>
      <c r="Q137" s="177">
        <f t="shared" si="5"/>
        <v>0</v>
      </c>
      <c r="R137" s="179"/>
      <c r="S137" s="179" t="s">
        <v>179</v>
      </c>
      <c r="T137" s="180" t="s">
        <v>165</v>
      </c>
      <c r="U137" s="159">
        <v>0</v>
      </c>
      <c r="V137" s="159">
        <f t="shared" si="6"/>
        <v>0</v>
      </c>
      <c r="W137" s="159"/>
      <c r="X137" s="159" t="s">
        <v>374</v>
      </c>
      <c r="Y137" s="149"/>
      <c r="Z137" s="149"/>
      <c r="AA137" s="149"/>
      <c r="AB137" s="149"/>
      <c r="AC137" s="149"/>
      <c r="AD137" s="149"/>
      <c r="AE137" s="149"/>
      <c r="AF137" s="149"/>
      <c r="AG137" s="149" t="s">
        <v>375</v>
      </c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ht="22.5" outlineLevel="1" x14ac:dyDescent="0.2">
      <c r="A138" s="174">
        <v>38</v>
      </c>
      <c r="B138" s="175" t="s">
        <v>378</v>
      </c>
      <c r="C138" s="183" t="s">
        <v>377</v>
      </c>
      <c r="D138" s="176" t="s">
        <v>247</v>
      </c>
      <c r="E138" s="177">
        <v>220</v>
      </c>
      <c r="F138" s="178"/>
      <c r="G138" s="179">
        <f t="shared" si="0"/>
        <v>0</v>
      </c>
      <c r="H138" s="178"/>
      <c r="I138" s="179">
        <f t="shared" si="1"/>
        <v>0</v>
      </c>
      <c r="J138" s="178"/>
      <c r="K138" s="179">
        <f t="shared" si="2"/>
        <v>0</v>
      </c>
      <c r="L138" s="179">
        <v>21</v>
      </c>
      <c r="M138" s="179">
        <f t="shared" si="3"/>
        <v>0</v>
      </c>
      <c r="N138" s="177">
        <v>0</v>
      </c>
      <c r="O138" s="177">
        <f t="shared" si="4"/>
        <v>0</v>
      </c>
      <c r="P138" s="177">
        <v>0</v>
      </c>
      <c r="Q138" s="177">
        <f t="shared" si="5"/>
        <v>0</v>
      </c>
      <c r="R138" s="179"/>
      <c r="S138" s="179" t="s">
        <v>179</v>
      </c>
      <c r="T138" s="180" t="s">
        <v>165</v>
      </c>
      <c r="U138" s="159">
        <v>0</v>
      </c>
      <c r="V138" s="159">
        <f t="shared" si="6"/>
        <v>0</v>
      </c>
      <c r="W138" s="159"/>
      <c r="X138" s="159" t="s">
        <v>374</v>
      </c>
      <c r="Y138" s="149"/>
      <c r="Z138" s="149"/>
      <c r="AA138" s="149"/>
      <c r="AB138" s="149"/>
      <c r="AC138" s="149"/>
      <c r="AD138" s="149"/>
      <c r="AE138" s="149"/>
      <c r="AF138" s="149"/>
      <c r="AG138" s="149" t="s">
        <v>375</v>
      </c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outlineLevel="1" x14ac:dyDescent="0.2">
      <c r="A139" s="174">
        <v>39</v>
      </c>
      <c r="B139" s="175" t="s">
        <v>379</v>
      </c>
      <c r="C139" s="183" t="s">
        <v>380</v>
      </c>
      <c r="D139" s="176" t="s">
        <v>381</v>
      </c>
      <c r="E139" s="177">
        <v>1</v>
      </c>
      <c r="F139" s="178"/>
      <c r="G139" s="179">
        <f t="shared" si="0"/>
        <v>0</v>
      </c>
      <c r="H139" s="178"/>
      <c r="I139" s="179">
        <f t="shared" si="1"/>
        <v>0</v>
      </c>
      <c r="J139" s="178"/>
      <c r="K139" s="179">
        <f t="shared" si="2"/>
        <v>0</v>
      </c>
      <c r="L139" s="179">
        <v>21</v>
      </c>
      <c r="M139" s="179">
        <f t="shared" si="3"/>
        <v>0</v>
      </c>
      <c r="N139" s="177">
        <v>0</v>
      </c>
      <c r="O139" s="177">
        <f t="shared" si="4"/>
        <v>0</v>
      </c>
      <c r="P139" s="177">
        <v>0</v>
      </c>
      <c r="Q139" s="177">
        <f t="shared" si="5"/>
        <v>0</v>
      </c>
      <c r="R139" s="179"/>
      <c r="S139" s="179" t="s">
        <v>179</v>
      </c>
      <c r="T139" s="180" t="s">
        <v>165</v>
      </c>
      <c r="U139" s="159">
        <v>0</v>
      </c>
      <c r="V139" s="159">
        <f t="shared" si="6"/>
        <v>0</v>
      </c>
      <c r="W139" s="159"/>
      <c r="X139" s="159" t="s">
        <v>374</v>
      </c>
      <c r="Y139" s="149"/>
      <c r="Z139" s="149"/>
      <c r="AA139" s="149"/>
      <c r="AB139" s="149"/>
      <c r="AC139" s="149"/>
      <c r="AD139" s="149"/>
      <c r="AE139" s="149"/>
      <c r="AF139" s="149"/>
      <c r="AG139" s="149" t="s">
        <v>375</v>
      </c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outlineLevel="1" x14ac:dyDescent="0.2">
      <c r="A140" s="167">
        <v>40</v>
      </c>
      <c r="B140" s="168" t="s">
        <v>382</v>
      </c>
      <c r="C140" s="184" t="s">
        <v>383</v>
      </c>
      <c r="D140" s="169" t="s">
        <v>384</v>
      </c>
      <c r="E140" s="170">
        <v>239.4</v>
      </c>
      <c r="F140" s="171"/>
      <c r="G140" s="172">
        <f t="shared" si="0"/>
        <v>0</v>
      </c>
      <c r="H140" s="171"/>
      <c r="I140" s="172">
        <f t="shared" si="1"/>
        <v>0</v>
      </c>
      <c r="J140" s="171"/>
      <c r="K140" s="172">
        <f t="shared" si="2"/>
        <v>0</v>
      </c>
      <c r="L140" s="172">
        <v>21</v>
      </c>
      <c r="M140" s="172">
        <f t="shared" si="3"/>
        <v>0</v>
      </c>
      <c r="N140" s="170">
        <v>0</v>
      </c>
      <c r="O140" s="170">
        <f t="shared" si="4"/>
        <v>0</v>
      </c>
      <c r="P140" s="170">
        <v>0</v>
      </c>
      <c r="Q140" s="170">
        <f t="shared" si="5"/>
        <v>0</v>
      </c>
      <c r="R140" s="172"/>
      <c r="S140" s="172" t="s">
        <v>179</v>
      </c>
      <c r="T140" s="173" t="s">
        <v>165</v>
      </c>
      <c r="U140" s="159">
        <v>0</v>
      </c>
      <c r="V140" s="159">
        <f t="shared" si="6"/>
        <v>0</v>
      </c>
      <c r="W140" s="159"/>
      <c r="X140" s="159" t="s">
        <v>374</v>
      </c>
      <c r="Y140" s="149"/>
      <c r="Z140" s="149"/>
      <c r="AA140" s="149"/>
      <c r="AB140" s="149"/>
      <c r="AC140" s="149"/>
      <c r="AD140" s="149"/>
      <c r="AE140" s="149"/>
      <c r="AF140" s="149"/>
      <c r="AG140" s="149" t="s">
        <v>375</v>
      </c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1" x14ac:dyDescent="0.2">
      <c r="A141" s="156"/>
      <c r="B141" s="157"/>
      <c r="C141" s="191" t="s">
        <v>385</v>
      </c>
      <c r="D141" s="188"/>
      <c r="E141" s="189"/>
      <c r="F141" s="159"/>
      <c r="G141" s="159"/>
      <c r="H141" s="159"/>
      <c r="I141" s="159"/>
      <c r="J141" s="159"/>
      <c r="K141" s="159"/>
      <c r="L141" s="159"/>
      <c r="M141" s="159"/>
      <c r="N141" s="158"/>
      <c r="O141" s="158"/>
      <c r="P141" s="158"/>
      <c r="Q141" s="158"/>
      <c r="R141" s="159"/>
      <c r="S141" s="159"/>
      <c r="T141" s="159"/>
      <c r="U141" s="159"/>
      <c r="V141" s="159"/>
      <c r="W141" s="159"/>
      <c r="X141" s="159"/>
      <c r="Y141" s="149"/>
      <c r="Z141" s="149"/>
      <c r="AA141" s="149"/>
      <c r="AB141" s="149"/>
      <c r="AC141" s="149"/>
      <c r="AD141" s="149"/>
      <c r="AE141" s="149"/>
      <c r="AF141" s="149"/>
      <c r="AG141" s="149" t="s">
        <v>261</v>
      </c>
      <c r="AH141" s="149">
        <v>0</v>
      </c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outlineLevel="1" x14ac:dyDescent="0.2">
      <c r="A142" s="156"/>
      <c r="B142" s="157"/>
      <c r="C142" s="191" t="s">
        <v>386</v>
      </c>
      <c r="D142" s="188"/>
      <c r="E142" s="189">
        <v>84</v>
      </c>
      <c r="F142" s="159"/>
      <c r="G142" s="159"/>
      <c r="H142" s="159"/>
      <c r="I142" s="159"/>
      <c r="J142" s="159"/>
      <c r="K142" s="159"/>
      <c r="L142" s="159"/>
      <c r="M142" s="159"/>
      <c r="N142" s="158"/>
      <c r="O142" s="158"/>
      <c r="P142" s="158"/>
      <c r="Q142" s="158"/>
      <c r="R142" s="159"/>
      <c r="S142" s="159"/>
      <c r="T142" s="159"/>
      <c r="U142" s="159"/>
      <c r="V142" s="159"/>
      <c r="W142" s="159"/>
      <c r="X142" s="159"/>
      <c r="Y142" s="149"/>
      <c r="Z142" s="149"/>
      <c r="AA142" s="149"/>
      <c r="AB142" s="149"/>
      <c r="AC142" s="149"/>
      <c r="AD142" s="149"/>
      <c r="AE142" s="149"/>
      <c r="AF142" s="149"/>
      <c r="AG142" s="149" t="s">
        <v>261</v>
      </c>
      <c r="AH142" s="149">
        <v>0</v>
      </c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outlineLevel="1" x14ac:dyDescent="0.2">
      <c r="A143" s="156"/>
      <c r="B143" s="157"/>
      <c r="C143" s="191" t="s">
        <v>387</v>
      </c>
      <c r="D143" s="188"/>
      <c r="E143" s="189">
        <v>75.599999999999994</v>
      </c>
      <c r="F143" s="159"/>
      <c r="G143" s="159"/>
      <c r="H143" s="159"/>
      <c r="I143" s="159"/>
      <c r="J143" s="159"/>
      <c r="K143" s="159"/>
      <c r="L143" s="159"/>
      <c r="M143" s="159"/>
      <c r="N143" s="158"/>
      <c r="O143" s="158"/>
      <c r="P143" s="158"/>
      <c r="Q143" s="158"/>
      <c r="R143" s="159"/>
      <c r="S143" s="159"/>
      <c r="T143" s="159"/>
      <c r="U143" s="159"/>
      <c r="V143" s="159"/>
      <c r="W143" s="159"/>
      <c r="X143" s="159"/>
      <c r="Y143" s="149"/>
      <c r="Z143" s="149"/>
      <c r="AA143" s="149"/>
      <c r="AB143" s="149"/>
      <c r="AC143" s="149"/>
      <c r="AD143" s="149"/>
      <c r="AE143" s="149"/>
      <c r="AF143" s="149"/>
      <c r="AG143" s="149" t="s">
        <v>261</v>
      </c>
      <c r="AH143" s="149">
        <v>0</v>
      </c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outlineLevel="1" x14ac:dyDescent="0.2">
      <c r="A144" s="156"/>
      <c r="B144" s="157"/>
      <c r="C144" s="191" t="s">
        <v>388</v>
      </c>
      <c r="D144" s="188"/>
      <c r="E144" s="189">
        <v>79.8</v>
      </c>
      <c r="F144" s="159"/>
      <c r="G144" s="159"/>
      <c r="H144" s="159"/>
      <c r="I144" s="159"/>
      <c r="J144" s="159"/>
      <c r="K144" s="159"/>
      <c r="L144" s="159"/>
      <c r="M144" s="159"/>
      <c r="N144" s="158"/>
      <c r="O144" s="158"/>
      <c r="P144" s="158"/>
      <c r="Q144" s="158"/>
      <c r="R144" s="159"/>
      <c r="S144" s="159"/>
      <c r="T144" s="159"/>
      <c r="U144" s="159"/>
      <c r="V144" s="159"/>
      <c r="W144" s="159"/>
      <c r="X144" s="159"/>
      <c r="Y144" s="149"/>
      <c r="Z144" s="149"/>
      <c r="AA144" s="149"/>
      <c r="AB144" s="149"/>
      <c r="AC144" s="149"/>
      <c r="AD144" s="149"/>
      <c r="AE144" s="149"/>
      <c r="AF144" s="149"/>
      <c r="AG144" s="149" t="s">
        <v>261</v>
      </c>
      <c r="AH144" s="149">
        <v>0</v>
      </c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outlineLevel="1" x14ac:dyDescent="0.2">
      <c r="A145" s="174">
        <v>41</v>
      </c>
      <c r="B145" s="175" t="s">
        <v>389</v>
      </c>
      <c r="C145" s="183" t="s">
        <v>390</v>
      </c>
      <c r="D145" s="176" t="s">
        <v>381</v>
      </c>
      <c r="E145" s="177">
        <v>3</v>
      </c>
      <c r="F145" s="178"/>
      <c r="G145" s="179">
        <f>ROUND(E145*F145,2)</f>
        <v>0</v>
      </c>
      <c r="H145" s="178"/>
      <c r="I145" s="179">
        <f>ROUND(E145*H145,2)</f>
        <v>0</v>
      </c>
      <c r="J145" s="178"/>
      <c r="K145" s="179">
        <f>ROUND(E145*J145,2)</f>
        <v>0</v>
      </c>
      <c r="L145" s="179">
        <v>21</v>
      </c>
      <c r="M145" s="179">
        <f>G145*(1+L145/100)</f>
        <v>0</v>
      </c>
      <c r="N145" s="177">
        <v>0</v>
      </c>
      <c r="O145" s="177">
        <f>ROUND(E145*N145,2)</f>
        <v>0</v>
      </c>
      <c r="P145" s="177">
        <v>0</v>
      </c>
      <c r="Q145" s="177">
        <f>ROUND(E145*P145,2)</f>
        <v>0</v>
      </c>
      <c r="R145" s="179"/>
      <c r="S145" s="179" t="s">
        <v>179</v>
      </c>
      <c r="T145" s="180" t="s">
        <v>165</v>
      </c>
      <c r="U145" s="159">
        <v>0</v>
      </c>
      <c r="V145" s="159">
        <f>ROUND(E145*U145,2)</f>
        <v>0</v>
      </c>
      <c r="W145" s="159"/>
      <c r="X145" s="159" t="s">
        <v>374</v>
      </c>
      <c r="Y145" s="149"/>
      <c r="Z145" s="149"/>
      <c r="AA145" s="149"/>
      <c r="AB145" s="149"/>
      <c r="AC145" s="149"/>
      <c r="AD145" s="149"/>
      <c r="AE145" s="149"/>
      <c r="AF145" s="149"/>
      <c r="AG145" s="149" t="s">
        <v>375</v>
      </c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outlineLevel="1" x14ac:dyDescent="0.2">
      <c r="A146" s="167">
        <v>42</v>
      </c>
      <c r="B146" s="168" t="s">
        <v>391</v>
      </c>
      <c r="C146" s="184" t="s">
        <v>392</v>
      </c>
      <c r="D146" s="169" t="s">
        <v>384</v>
      </c>
      <c r="E146" s="170">
        <v>239.4</v>
      </c>
      <c r="F146" s="171"/>
      <c r="G146" s="172">
        <f>ROUND(E146*F146,2)</f>
        <v>0</v>
      </c>
      <c r="H146" s="171"/>
      <c r="I146" s="172">
        <f>ROUND(E146*H146,2)</f>
        <v>0</v>
      </c>
      <c r="J146" s="171"/>
      <c r="K146" s="172">
        <f>ROUND(E146*J146,2)</f>
        <v>0</v>
      </c>
      <c r="L146" s="172">
        <v>21</v>
      </c>
      <c r="M146" s="172">
        <f>G146*(1+L146/100)</f>
        <v>0</v>
      </c>
      <c r="N146" s="170">
        <v>0</v>
      </c>
      <c r="O146" s="170">
        <f>ROUND(E146*N146,2)</f>
        <v>0</v>
      </c>
      <c r="P146" s="170">
        <v>0</v>
      </c>
      <c r="Q146" s="170">
        <f>ROUND(E146*P146,2)</f>
        <v>0</v>
      </c>
      <c r="R146" s="172"/>
      <c r="S146" s="172" t="s">
        <v>179</v>
      </c>
      <c r="T146" s="173" t="s">
        <v>165</v>
      </c>
      <c r="U146" s="159">
        <v>0</v>
      </c>
      <c r="V146" s="159">
        <f>ROUND(E146*U146,2)</f>
        <v>0</v>
      </c>
      <c r="W146" s="159"/>
      <c r="X146" s="159" t="s">
        <v>374</v>
      </c>
      <c r="Y146" s="149"/>
      <c r="Z146" s="149"/>
      <c r="AA146" s="149"/>
      <c r="AB146" s="149"/>
      <c r="AC146" s="149"/>
      <c r="AD146" s="149"/>
      <c r="AE146" s="149"/>
      <c r="AF146" s="149"/>
      <c r="AG146" s="149" t="s">
        <v>375</v>
      </c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outlineLevel="1" x14ac:dyDescent="0.2">
      <c r="A147" s="156"/>
      <c r="B147" s="157"/>
      <c r="C147" s="191" t="s">
        <v>385</v>
      </c>
      <c r="D147" s="188"/>
      <c r="E147" s="189"/>
      <c r="F147" s="159"/>
      <c r="G147" s="159"/>
      <c r="H147" s="159"/>
      <c r="I147" s="159"/>
      <c r="J147" s="159"/>
      <c r="K147" s="159"/>
      <c r="L147" s="159"/>
      <c r="M147" s="159"/>
      <c r="N147" s="158"/>
      <c r="O147" s="158"/>
      <c r="P147" s="158"/>
      <c r="Q147" s="158"/>
      <c r="R147" s="159"/>
      <c r="S147" s="159"/>
      <c r="T147" s="159"/>
      <c r="U147" s="159"/>
      <c r="V147" s="159"/>
      <c r="W147" s="159"/>
      <c r="X147" s="159"/>
      <c r="Y147" s="149"/>
      <c r="Z147" s="149"/>
      <c r="AA147" s="149"/>
      <c r="AB147" s="149"/>
      <c r="AC147" s="149"/>
      <c r="AD147" s="149"/>
      <c r="AE147" s="149"/>
      <c r="AF147" s="149"/>
      <c r="AG147" s="149" t="s">
        <v>261</v>
      </c>
      <c r="AH147" s="149">
        <v>0</v>
      </c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outlineLevel="1" x14ac:dyDescent="0.2">
      <c r="A148" s="156"/>
      <c r="B148" s="157"/>
      <c r="C148" s="191" t="s">
        <v>386</v>
      </c>
      <c r="D148" s="188"/>
      <c r="E148" s="189">
        <v>84</v>
      </c>
      <c r="F148" s="159"/>
      <c r="G148" s="159"/>
      <c r="H148" s="159"/>
      <c r="I148" s="159"/>
      <c r="J148" s="159"/>
      <c r="K148" s="159"/>
      <c r="L148" s="159"/>
      <c r="M148" s="159"/>
      <c r="N148" s="158"/>
      <c r="O148" s="158"/>
      <c r="P148" s="158"/>
      <c r="Q148" s="158"/>
      <c r="R148" s="159"/>
      <c r="S148" s="159"/>
      <c r="T148" s="159"/>
      <c r="U148" s="159"/>
      <c r="V148" s="159"/>
      <c r="W148" s="159"/>
      <c r="X148" s="159"/>
      <c r="Y148" s="149"/>
      <c r="Z148" s="149"/>
      <c r="AA148" s="149"/>
      <c r="AB148" s="149"/>
      <c r="AC148" s="149"/>
      <c r="AD148" s="149"/>
      <c r="AE148" s="149"/>
      <c r="AF148" s="149"/>
      <c r="AG148" s="149" t="s">
        <v>261</v>
      </c>
      <c r="AH148" s="149">
        <v>0</v>
      </c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outlineLevel="1" x14ac:dyDescent="0.2">
      <c r="A149" s="156"/>
      <c r="B149" s="157"/>
      <c r="C149" s="191" t="s">
        <v>387</v>
      </c>
      <c r="D149" s="188"/>
      <c r="E149" s="189">
        <v>75.599999999999994</v>
      </c>
      <c r="F149" s="159"/>
      <c r="G149" s="159"/>
      <c r="H149" s="159"/>
      <c r="I149" s="159"/>
      <c r="J149" s="159"/>
      <c r="K149" s="159"/>
      <c r="L149" s="159"/>
      <c r="M149" s="159"/>
      <c r="N149" s="158"/>
      <c r="O149" s="158"/>
      <c r="P149" s="158"/>
      <c r="Q149" s="158"/>
      <c r="R149" s="159"/>
      <c r="S149" s="159"/>
      <c r="T149" s="159"/>
      <c r="U149" s="159"/>
      <c r="V149" s="159"/>
      <c r="W149" s="159"/>
      <c r="X149" s="159"/>
      <c r="Y149" s="149"/>
      <c r="Z149" s="149"/>
      <c r="AA149" s="149"/>
      <c r="AB149" s="149"/>
      <c r="AC149" s="149"/>
      <c r="AD149" s="149"/>
      <c r="AE149" s="149"/>
      <c r="AF149" s="149"/>
      <c r="AG149" s="149" t="s">
        <v>261</v>
      </c>
      <c r="AH149" s="149">
        <v>0</v>
      </c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outlineLevel="1" x14ac:dyDescent="0.2">
      <c r="A150" s="156"/>
      <c r="B150" s="157"/>
      <c r="C150" s="191" t="s">
        <v>388</v>
      </c>
      <c r="D150" s="188"/>
      <c r="E150" s="189">
        <v>79.8</v>
      </c>
      <c r="F150" s="159"/>
      <c r="G150" s="159"/>
      <c r="H150" s="159"/>
      <c r="I150" s="159"/>
      <c r="J150" s="159"/>
      <c r="K150" s="159"/>
      <c r="L150" s="159"/>
      <c r="M150" s="159"/>
      <c r="N150" s="158"/>
      <c r="O150" s="158"/>
      <c r="P150" s="158"/>
      <c r="Q150" s="158"/>
      <c r="R150" s="159"/>
      <c r="S150" s="159"/>
      <c r="T150" s="159"/>
      <c r="U150" s="159"/>
      <c r="V150" s="159"/>
      <c r="W150" s="159"/>
      <c r="X150" s="159"/>
      <c r="Y150" s="149"/>
      <c r="Z150" s="149"/>
      <c r="AA150" s="149"/>
      <c r="AB150" s="149"/>
      <c r="AC150" s="149"/>
      <c r="AD150" s="149"/>
      <c r="AE150" s="149"/>
      <c r="AF150" s="149"/>
      <c r="AG150" s="149" t="s">
        <v>261</v>
      </c>
      <c r="AH150" s="149">
        <v>0</v>
      </c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outlineLevel="1" x14ac:dyDescent="0.2">
      <c r="A151" s="167">
        <v>43</v>
      </c>
      <c r="B151" s="168" t="s">
        <v>393</v>
      </c>
      <c r="C151" s="184" t="s">
        <v>394</v>
      </c>
      <c r="D151" s="169" t="s">
        <v>395</v>
      </c>
      <c r="E151" s="170">
        <v>57.6</v>
      </c>
      <c r="F151" s="171"/>
      <c r="G151" s="172">
        <f>ROUND(E151*F151,2)</f>
        <v>0</v>
      </c>
      <c r="H151" s="171"/>
      <c r="I151" s="172">
        <f>ROUND(E151*H151,2)</f>
        <v>0</v>
      </c>
      <c r="J151" s="171"/>
      <c r="K151" s="172">
        <f>ROUND(E151*J151,2)</f>
        <v>0</v>
      </c>
      <c r="L151" s="172">
        <v>21</v>
      </c>
      <c r="M151" s="172">
        <f>G151*(1+L151/100)</f>
        <v>0</v>
      </c>
      <c r="N151" s="170">
        <v>0</v>
      </c>
      <c r="O151" s="170">
        <f>ROUND(E151*N151,2)</f>
        <v>0</v>
      </c>
      <c r="P151" s="170">
        <v>0</v>
      </c>
      <c r="Q151" s="170">
        <f>ROUND(E151*P151,2)</f>
        <v>0</v>
      </c>
      <c r="R151" s="172"/>
      <c r="S151" s="172" t="s">
        <v>179</v>
      </c>
      <c r="T151" s="173" t="s">
        <v>165</v>
      </c>
      <c r="U151" s="159">
        <v>0</v>
      </c>
      <c r="V151" s="159">
        <f>ROUND(E151*U151,2)</f>
        <v>0</v>
      </c>
      <c r="W151" s="159"/>
      <c r="X151" s="159" t="s">
        <v>374</v>
      </c>
      <c r="Y151" s="149"/>
      <c r="Z151" s="149"/>
      <c r="AA151" s="149"/>
      <c r="AB151" s="149"/>
      <c r="AC151" s="149"/>
      <c r="AD151" s="149"/>
      <c r="AE151" s="149"/>
      <c r="AF151" s="149"/>
      <c r="AG151" s="149" t="s">
        <v>375</v>
      </c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outlineLevel="1" x14ac:dyDescent="0.2">
      <c r="A152" s="156"/>
      <c r="B152" s="157"/>
      <c r="C152" s="191" t="s">
        <v>396</v>
      </c>
      <c r="D152" s="188"/>
      <c r="E152" s="189">
        <v>46.8</v>
      </c>
      <c r="F152" s="159"/>
      <c r="G152" s="159"/>
      <c r="H152" s="159"/>
      <c r="I152" s="159"/>
      <c r="J152" s="159"/>
      <c r="K152" s="159"/>
      <c r="L152" s="159"/>
      <c r="M152" s="159"/>
      <c r="N152" s="158"/>
      <c r="O152" s="158"/>
      <c r="P152" s="158"/>
      <c r="Q152" s="158"/>
      <c r="R152" s="159"/>
      <c r="S152" s="159"/>
      <c r="T152" s="159"/>
      <c r="U152" s="159"/>
      <c r="V152" s="159"/>
      <c r="W152" s="159"/>
      <c r="X152" s="159"/>
      <c r="Y152" s="149"/>
      <c r="Z152" s="149"/>
      <c r="AA152" s="149"/>
      <c r="AB152" s="149"/>
      <c r="AC152" s="149"/>
      <c r="AD152" s="149"/>
      <c r="AE152" s="149"/>
      <c r="AF152" s="149"/>
      <c r="AG152" s="149" t="s">
        <v>261</v>
      </c>
      <c r="AH152" s="149">
        <v>0</v>
      </c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outlineLevel="1" x14ac:dyDescent="0.2">
      <c r="A153" s="156"/>
      <c r="B153" s="157"/>
      <c r="C153" s="191" t="s">
        <v>397</v>
      </c>
      <c r="D153" s="188"/>
      <c r="E153" s="189">
        <v>10.8</v>
      </c>
      <c r="F153" s="159"/>
      <c r="G153" s="159"/>
      <c r="H153" s="159"/>
      <c r="I153" s="159"/>
      <c r="J153" s="159"/>
      <c r="K153" s="159"/>
      <c r="L153" s="159"/>
      <c r="M153" s="159"/>
      <c r="N153" s="158"/>
      <c r="O153" s="158"/>
      <c r="P153" s="158"/>
      <c r="Q153" s="158"/>
      <c r="R153" s="159"/>
      <c r="S153" s="159"/>
      <c r="T153" s="159"/>
      <c r="U153" s="159"/>
      <c r="V153" s="159"/>
      <c r="W153" s="159"/>
      <c r="X153" s="159"/>
      <c r="Y153" s="149"/>
      <c r="Z153" s="149"/>
      <c r="AA153" s="149"/>
      <c r="AB153" s="149"/>
      <c r="AC153" s="149"/>
      <c r="AD153" s="149"/>
      <c r="AE153" s="149"/>
      <c r="AF153" s="149"/>
      <c r="AG153" s="149" t="s">
        <v>261</v>
      </c>
      <c r="AH153" s="149">
        <v>0</v>
      </c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outlineLevel="1" x14ac:dyDescent="0.2">
      <c r="A154" s="167">
        <v>44</v>
      </c>
      <c r="B154" s="168" t="s">
        <v>398</v>
      </c>
      <c r="C154" s="184" t="s">
        <v>399</v>
      </c>
      <c r="D154" s="169" t="s">
        <v>400</v>
      </c>
      <c r="E154" s="170">
        <v>606.75199999999995</v>
      </c>
      <c r="F154" s="171"/>
      <c r="G154" s="172">
        <f>ROUND(E154*F154,2)</f>
        <v>0</v>
      </c>
      <c r="H154" s="171"/>
      <c r="I154" s="172">
        <f>ROUND(E154*H154,2)</f>
        <v>0</v>
      </c>
      <c r="J154" s="171"/>
      <c r="K154" s="172">
        <f>ROUND(E154*J154,2)</f>
        <v>0</v>
      </c>
      <c r="L154" s="172">
        <v>21</v>
      </c>
      <c r="M154" s="172">
        <f>G154*(1+L154/100)</f>
        <v>0</v>
      </c>
      <c r="N154" s="170">
        <v>1</v>
      </c>
      <c r="O154" s="170">
        <f>ROUND(E154*N154,2)</f>
        <v>606.75</v>
      </c>
      <c r="P154" s="170">
        <v>0</v>
      </c>
      <c r="Q154" s="170">
        <f>ROUND(E154*P154,2)</f>
        <v>0</v>
      </c>
      <c r="R154" s="172" t="s">
        <v>401</v>
      </c>
      <c r="S154" s="172" t="s">
        <v>402</v>
      </c>
      <c r="T154" s="173" t="s">
        <v>402</v>
      </c>
      <c r="U154" s="159">
        <v>0</v>
      </c>
      <c r="V154" s="159">
        <f>ROUND(E154*U154,2)</f>
        <v>0</v>
      </c>
      <c r="W154" s="159"/>
      <c r="X154" s="159" t="s">
        <v>403</v>
      </c>
      <c r="Y154" s="149"/>
      <c r="Z154" s="149"/>
      <c r="AA154" s="149"/>
      <c r="AB154" s="149"/>
      <c r="AC154" s="149"/>
      <c r="AD154" s="149"/>
      <c r="AE154" s="149"/>
      <c r="AF154" s="149"/>
      <c r="AG154" s="149" t="s">
        <v>404</v>
      </c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outlineLevel="1" x14ac:dyDescent="0.2">
      <c r="A155" s="156"/>
      <c r="B155" s="157"/>
      <c r="C155" s="191" t="s">
        <v>405</v>
      </c>
      <c r="D155" s="188"/>
      <c r="E155" s="189">
        <v>606.75199999999995</v>
      </c>
      <c r="F155" s="159"/>
      <c r="G155" s="159"/>
      <c r="H155" s="159"/>
      <c r="I155" s="159"/>
      <c r="J155" s="159"/>
      <c r="K155" s="159"/>
      <c r="L155" s="159"/>
      <c r="M155" s="159"/>
      <c r="N155" s="158"/>
      <c r="O155" s="158"/>
      <c r="P155" s="158"/>
      <c r="Q155" s="158"/>
      <c r="R155" s="159"/>
      <c r="S155" s="159"/>
      <c r="T155" s="159"/>
      <c r="U155" s="159"/>
      <c r="V155" s="159"/>
      <c r="W155" s="159"/>
      <c r="X155" s="159"/>
      <c r="Y155" s="149"/>
      <c r="Z155" s="149"/>
      <c r="AA155" s="149"/>
      <c r="AB155" s="149"/>
      <c r="AC155" s="149"/>
      <c r="AD155" s="149"/>
      <c r="AE155" s="149"/>
      <c r="AF155" s="149"/>
      <c r="AG155" s="149" t="s">
        <v>261</v>
      </c>
      <c r="AH155" s="149">
        <v>0</v>
      </c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x14ac:dyDescent="0.2">
      <c r="A156" s="161" t="s">
        <v>159</v>
      </c>
      <c r="B156" s="162" t="s">
        <v>101</v>
      </c>
      <c r="C156" s="182" t="s">
        <v>102</v>
      </c>
      <c r="D156" s="163"/>
      <c r="E156" s="164"/>
      <c r="F156" s="165"/>
      <c r="G156" s="165">
        <f>SUMIF(AG157:AG160,"&lt;&gt;NOR",G157:G160)</f>
        <v>0</v>
      </c>
      <c r="H156" s="165"/>
      <c r="I156" s="165">
        <f>SUM(I157:I160)</f>
        <v>0</v>
      </c>
      <c r="J156" s="165"/>
      <c r="K156" s="165">
        <f>SUM(K157:K160)</f>
        <v>0</v>
      </c>
      <c r="L156" s="165"/>
      <c r="M156" s="165">
        <f>SUM(M157:M160)</f>
        <v>0</v>
      </c>
      <c r="N156" s="164"/>
      <c r="O156" s="164">
        <f>SUM(O157:O160)</f>
        <v>51.559999999999995</v>
      </c>
      <c r="P156" s="164"/>
      <c r="Q156" s="164">
        <f>SUM(Q157:Q160)</f>
        <v>0</v>
      </c>
      <c r="R156" s="165"/>
      <c r="S156" s="165"/>
      <c r="T156" s="166"/>
      <c r="U156" s="160"/>
      <c r="V156" s="160">
        <f>SUM(V157:V160)</f>
        <v>60.400000000000006</v>
      </c>
      <c r="W156" s="160"/>
      <c r="X156" s="160"/>
      <c r="AG156" t="s">
        <v>160</v>
      </c>
    </row>
    <row r="157" spans="1:60" outlineLevel="1" x14ac:dyDescent="0.2">
      <c r="A157" s="167">
        <v>45</v>
      </c>
      <c r="B157" s="168" t="s">
        <v>406</v>
      </c>
      <c r="C157" s="184" t="s">
        <v>407</v>
      </c>
      <c r="D157" s="169" t="s">
        <v>247</v>
      </c>
      <c r="E157" s="170">
        <v>220</v>
      </c>
      <c r="F157" s="171"/>
      <c r="G157" s="172">
        <f>ROUND(E157*F157,2)</f>
        <v>0</v>
      </c>
      <c r="H157" s="171"/>
      <c r="I157" s="172">
        <f>ROUND(E157*H157,2)</f>
        <v>0</v>
      </c>
      <c r="J157" s="171"/>
      <c r="K157" s="172">
        <f>ROUND(E157*J157,2)</f>
        <v>0</v>
      </c>
      <c r="L157" s="172">
        <v>21</v>
      </c>
      <c r="M157" s="172">
        <f>G157*(1+L157/100)</f>
        <v>0</v>
      </c>
      <c r="N157" s="170">
        <v>0.23382</v>
      </c>
      <c r="O157" s="170">
        <f>ROUND(E157*N157,2)</f>
        <v>51.44</v>
      </c>
      <c r="P157" s="170">
        <v>0</v>
      </c>
      <c r="Q157" s="170">
        <f>ROUND(E157*P157,2)</f>
        <v>0</v>
      </c>
      <c r="R157" s="172" t="s">
        <v>408</v>
      </c>
      <c r="S157" s="172" t="s">
        <v>409</v>
      </c>
      <c r="T157" s="173" t="s">
        <v>409</v>
      </c>
      <c r="U157" s="159">
        <v>0.216</v>
      </c>
      <c r="V157" s="159">
        <f>ROUND(E157*U157,2)</f>
        <v>47.52</v>
      </c>
      <c r="W157" s="159"/>
      <c r="X157" s="159" t="s">
        <v>234</v>
      </c>
      <c r="Y157" s="149"/>
      <c r="Z157" s="149"/>
      <c r="AA157" s="149"/>
      <c r="AB157" s="149"/>
      <c r="AC157" s="149"/>
      <c r="AD157" s="149"/>
      <c r="AE157" s="149"/>
      <c r="AF157" s="149"/>
      <c r="AG157" s="149" t="s">
        <v>235</v>
      </c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outlineLevel="1" x14ac:dyDescent="0.2">
      <c r="A158" s="156"/>
      <c r="B158" s="157"/>
      <c r="C158" s="254" t="s">
        <v>410</v>
      </c>
      <c r="D158" s="255"/>
      <c r="E158" s="255"/>
      <c r="F158" s="255"/>
      <c r="G158" s="255"/>
      <c r="H158" s="159"/>
      <c r="I158" s="159"/>
      <c r="J158" s="159"/>
      <c r="K158" s="159"/>
      <c r="L158" s="159"/>
      <c r="M158" s="159"/>
      <c r="N158" s="158"/>
      <c r="O158" s="158"/>
      <c r="P158" s="158"/>
      <c r="Q158" s="158"/>
      <c r="R158" s="159"/>
      <c r="S158" s="159"/>
      <c r="T158" s="159"/>
      <c r="U158" s="159"/>
      <c r="V158" s="159"/>
      <c r="W158" s="159"/>
      <c r="X158" s="159"/>
      <c r="Y158" s="149"/>
      <c r="Z158" s="149"/>
      <c r="AA158" s="149"/>
      <c r="AB158" s="149"/>
      <c r="AC158" s="149"/>
      <c r="AD158" s="149"/>
      <c r="AE158" s="149"/>
      <c r="AF158" s="149"/>
      <c r="AG158" s="149" t="s">
        <v>237</v>
      </c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90" t="str">
        <f>C158</f>
        <v>se zřízením štěrkopískového lože pod trubky a s jejich obsypem v průměrném celkovém množství do 0,15 m3/m v otevřeném příkopu,</v>
      </c>
      <c r="BB158" s="149"/>
      <c r="BC158" s="149"/>
      <c r="BD158" s="149"/>
      <c r="BE158" s="149"/>
      <c r="BF158" s="149"/>
      <c r="BG158" s="149"/>
      <c r="BH158" s="149"/>
    </row>
    <row r="159" spans="1:60" outlineLevel="1" x14ac:dyDescent="0.2">
      <c r="A159" s="174">
        <v>46</v>
      </c>
      <c r="B159" s="175" t="s">
        <v>411</v>
      </c>
      <c r="C159" s="183" t="s">
        <v>412</v>
      </c>
      <c r="D159" s="176" t="s">
        <v>232</v>
      </c>
      <c r="E159" s="177">
        <v>322</v>
      </c>
      <c r="F159" s="178"/>
      <c r="G159" s="179">
        <f>ROUND(E159*F159,2)</f>
        <v>0</v>
      </c>
      <c r="H159" s="178"/>
      <c r="I159" s="179">
        <f>ROUND(E159*H159,2)</f>
        <v>0</v>
      </c>
      <c r="J159" s="178"/>
      <c r="K159" s="179">
        <f>ROUND(E159*J159,2)</f>
        <v>0</v>
      </c>
      <c r="L159" s="179">
        <v>21</v>
      </c>
      <c r="M159" s="179">
        <f>G159*(1+L159/100)</f>
        <v>0</v>
      </c>
      <c r="N159" s="177">
        <v>3.0000000000000001E-5</v>
      </c>
      <c r="O159" s="177">
        <f>ROUND(E159*N159,2)</f>
        <v>0.01</v>
      </c>
      <c r="P159" s="177">
        <v>0</v>
      </c>
      <c r="Q159" s="177">
        <f>ROUND(E159*P159,2)</f>
        <v>0</v>
      </c>
      <c r="R159" s="179" t="s">
        <v>413</v>
      </c>
      <c r="S159" s="179" t="s">
        <v>164</v>
      </c>
      <c r="T159" s="180" t="s">
        <v>164</v>
      </c>
      <c r="U159" s="159">
        <v>0.04</v>
      </c>
      <c r="V159" s="159">
        <f>ROUND(E159*U159,2)</f>
        <v>12.88</v>
      </c>
      <c r="W159" s="159"/>
      <c r="X159" s="159" t="s">
        <v>234</v>
      </c>
      <c r="Y159" s="149"/>
      <c r="Z159" s="149"/>
      <c r="AA159" s="149"/>
      <c r="AB159" s="149"/>
      <c r="AC159" s="149"/>
      <c r="AD159" s="149"/>
      <c r="AE159" s="149"/>
      <c r="AF159" s="149"/>
      <c r="AG159" s="149" t="s">
        <v>235</v>
      </c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ht="22.5" outlineLevel="1" x14ac:dyDescent="0.2">
      <c r="A160" s="174">
        <v>47</v>
      </c>
      <c r="B160" s="175" t="s">
        <v>414</v>
      </c>
      <c r="C160" s="183" t="s">
        <v>415</v>
      </c>
      <c r="D160" s="176" t="s">
        <v>232</v>
      </c>
      <c r="E160" s="177">
        <v>354.2</v>
      </c>
      <c r="F160" s="178"/>
      <c r="G160" s="179">
        <f>ROUND(E160*F160,2)</f>
        <v>0</v>
      </c>
      <c r="H160" s="178"/>
      <c r="I160" s="179">
        <f>ROUND(E160*H160,2)</f>
        <v>0</v>
      </c>
      <c r="J160" s="178"/>
      <c r="K160" s="179">
        <f>ROUND(E160*J160,2)</f>
        <v>0</v>
      </c>
      <c r="L160" s="179">
        <v>21</v>
      </c>
      <c r="M160" s="179">
        <f>G160*(1+L160/100)</f>
        <v>0</v>
      </c>
      <c r="N160" s="177">
        <v>2.9999999999999997E-4</v>
      </c>
      <c r="O160" s="177">
        <f>ROUND(E160*N160,2)</f>
        <v>0.11</v>
      </c>
      <c r="P160" s="177">
        <v>0</v>
      </c>
      <c r="Q160" s="177">
        <f>ROUND(E160*P160,2)</f>
        <v>0</v>
      </c>
      <c r="R160" s="179" t="s">
        <v>401</v>
      </c>
      <c r="S160" s="179" t="s">
        <v>164</v>
      </c>
      <c r="T160" s="180" t="s">
        <v>164</v>
      </c>
      <c r="U160" s="159">
        <v>0</v>
      </c>
      <c r="V160" s="159">
        <f>ROUND(E160*U160,2)</f>
        <v>0</v>
      </c>
      <c r="W160" s="159"/>
      <c r="X160" s="159" t="s">
        <v>403</v>
      </c>
      <c r="Y160" s="149"/>
      <c r="Z160" s="149"/>
      <c r="AA160" s="149"/>
      <c r="AB160" s="149"/>
      <c r="AC160" s="149"/>
      <c r="AD160" s="149"/>
      <c r="AE160" s="149"/>
      <c r="AF160" s="149"/>
      <c r="AG160" s="149" t="s">
        <v>404</v>
      </c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x14ac:dyDescent="0.2">
      <c r="A161" s="161" t="s">
        <v>159</v>
      </c>
      <c r="B161" s="162" t="s">
        <v>103</v>
      </c>
      <c r="C161" s="182" t="s">
        <v>104</v>
      </c>
      <c r="D161" s="163"/>
      <c r="E161" s="164"/>
      <c r="F161" s="165"/>
      <c r="G161" s="165">
        <f>SUMIF(AG162:AG181,"&lt;&gt;NOR",G162:G181)</f>
        <v>0</v>
      </c>
      <c r="H161" s="165"/>
      <c r="I161" s="165">
        <f>SUM(I162:I181)</f>
        <v>0</v>
      </c>
      <c r="J161" s="165"/>
      <c r="K161" s="165">
        <f>SUM(K162:K181)</f>
        <v>0</v>
      </c>
      <c r="L161" s="165"/>
      <c r="M161" s="165">
        <f>SUM(M162:M181)</f>
        <v>0</v>
      </c>
      <c r="N161" s="164"/>
      <c r="O161" s="164">
        <f>SUM(O162:O181)</f>
        <v>97.029999999999987</v>
      </c>
      <c r="P161" s="164"/>
      <c r="Q161" s="164">
        <f>SUM(Q162:Q181)</f>
        <v>0</v>
      </c>
      <c r="R161" s="165"/>
      <c r="S161" s="165"/>
      <c r="T161" s="166"/>
      <c r="U161" s="160"/>
      <c r="V161" s="160">
        <f>SUM(V162:V181)</f>
        <v>137.46</v>
      </c>
      <c r="W161" s="160"/>
      <c r="X161" s="160"/>
      <c r="AG161" t="s">
        <v>160</v>
      </c>
    </row>
    <row r="162" spans="1:60" ht="22.5" outlineLevel="1" x14ac:dyDescent="0.2">
      <c r="A162" s="167">
        <v>48</v>
      </c>
      <c r="B162" s="168" t="s">
        <v>416</v>
      </c>
      <c r="C162" s="184" t="s">
        <v>417</v>
      </c>
      <c r="D162" s="169" t="s">
        <v>232</v>
      </c>
      <c r="E162" s="170">
        <v>58</v>
      </c>
      <c r="F162" s="171"/>
      <c r="G162" s="172">
        <f>ROUND(E162*F162,2)</f>
        <v>0</v>
      </c>
      <c r="H162" s="171"/>
      <c r="I162" s="172">
        <f>ROUND(E162*H162,2)</f>
        <v>0</v>
      </c>
      <c r="J162" s="171"/>
      <c r="K162" s="172">
        <f>ROUND(E162*J162,2)</f>
        <v>0</v>
      </c>
      <c r="L162" s="172">
        <v>21</v>
      </c>
      <c r="M162" s="172">
        <f>G162*(1+L162/100)</f>
        <v>0</v>
      </c>
      <c r="N162" s="170">
        <v>6.5350000000000005E-2</v>
      </c>
      <c r="O162" s="170">
        <f>ROUND(E162*N162,2)</f>
        <v>3.79</v>
      </c>
      <c r="P162" s="170">
        <v>0</v>
      </c>
      <c r="Q162" s="170">
        <f>ROUND(E162*P162,2)</f>
        <v>0</v>
      </c>
      <c r="R162" s="172" t="s">
        <v>418</v>
      </c>
      <c r="S162" s="172" t="s">
        <v>164</v>
      </c>
      <c r="T162" s="173" t="s">
        <v>164</v>
      </c>
      <c r="U162" s="159">
        <v>1.72</v>
      </c>
      <c r="V162" s="159">
        <f>ROUND(E162*U162,2)</f>
        <v>99.76</v>
      </c>
      <c r="W162" s="159"/>
      <c r="X162" s="159" t="s">
        <v>234</v>
      </c>
      <c r="Y162" s="149"/>
      <c r="Z162" s="149"/>
      <c r="AA162" s="149"/>
      <c r="AB162" s="149"/>
      <c r="AC162" s="149"/>
      <c r="AD162" s="149"/>
      <c r="AE162" s="149"/>
      <c r="AF162" s="149"/>
      <c r="AG162" s="149" t="s">
        <v>235</v>
      </c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outlineLevel="1" x14ac:dyDescent="0.2">
      <c r="A163" s="156"/>
      <c r="B163" s="157"/>
      <c r="C163" s="254" t="s">
        <v>419</v>
      </c>
      <c r="D163" s="255"/>
      <c r="E163" s="255"/>
      <c r="F163" s="255"/>
      <c r="G163" s="255"/>
      <c r="H163" s="159"/>
      <c r="I163" s="159"/>
      <c r="J163" s="159"/>
      <c r="K163" s="159"/>
      <c r="L163" s="159"/>
      <c r="M163" s="159"/>
      <c r="N163" s="158"/>
      <c r="O163" s="158"/>
      <c r="P163" s="158"/>
      <c r="Q163" s="158"/>
      <c r="R163" s="159"/>
      <c r="S163" s="159"/>
      <c r="T163" s="159"/>
      <c r="U163" s="159"/>
      <c r="V163" s="159"/>
      <c r="W163" s="159"/>
      <c r="X163" s="159"/>
      <c r="Y163" s="149"/>
      <c r="Z163" s="149"/>
      <c r="AA163" s="149"/>
      <c r="AB163" s="149"/>
      <c r="AC163" s="149"/>
      <c r="AD163" s="149"/>
      <c r="AE163" s="149"/>
      <c r="AF163" s="149"/>
      <c r="AG163" s="149" t="s">
        <v>237</v>
      </c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outlineLevel="1" x14ac:dyDescent="0.2">
      <c r="A164" s="156"/>
      <c r="B164" s="157"/>
      <c r="C164" s="256" t="s">
        <v>420</v>
      </c>
      <c r="D164" s="257"/>
      <c r="E164" s="257"/>
      <c r="F164" s="257"/>
      <c r="G164" s="257"/>
      <c r="H164" s="159"/>
      <c r="I164" s="159"/>
      <c r="J164" s="159"/>
      <c r="K164" s="159"/>
      <c r="L164" s="159"/>
      <c r="M164" s="159"/>
      <c r="N164" s="158"/>
      <c r="O164" s="158"/>
      <c r="P164" s="158"/>
      <c r="Q164" s="158"/>
      <c r="R164" s="159"/>
      <c r="S164" s="159"/>
      <c r="T164" s="159"/>
      <c r="U164" s="159"/>
      <c r="V164" s="159"/>
      <c r="W164" s="159"/>
      <c r="X164" s="159"/>
      <c r="Y164" s="149"/>
      <c r="Z164" s="149"/>
      <c r="AA164" s="149"/>
      <c r="AB164" s="149"/>
      <c r="AC164" s="149"/>
      <c r="AD164" s="149"/>
      <c r="AE164" s="149"/>
      <c r="AF164" s="149"/>
      <c r="AG164" s="149" t="s">
        <v>237</v>
      </c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outlineLevel="1" x14ac:dyDescent="0.2">
      <c r="A165" s="156"/>
      <c r="B165" s="157"/>
      <c r="C165" s="256" t="s">
        <v>421</v>
      </c>
      <c r="D165" s="257"/>
      <c r="E165" s="257"/>
      <c r="F165" s="257"/>
      <c r="G165" s="257"/>
      <c r="H165" s="159"/>
      <c r="I165" s="159"/>
      <c r="J165" s="159"/>
      <c r="K165" s="159"/>
      <c r="L165" s="159"/>
      <c r="M165" s="159"/>
      <c r="N165" s="158"/>
      <c r="O165" s="158"/>
      <c r="P165" s="158"/>
      <c r="Q165" s="158"/>
      <c r="R165" s="159"/>
      <c r="S165" s="159"/>
      <c r="T165" s="159"/>
      <c r="U165" s="159"/>
      <c r="V165" s="159"/>
      <c r="W165" s="159"/>
      <c r="X165" s="159"/>
      <c r="Y165" s="149"/>
      <c r="Z165" s="149"/>
      <c r="AA165" s="149"/>
      <c r="AB165" s="149"/>
      <c r="AC165" s="149"/>
      <c r="AD165" s="149"/>
      <c r="AE165" s="149"/>
      <c r="AF165" s="149"/>
      <c r="AG165" s="149" t="s">
        <v>237</v>
      </c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ht="22.5" outlineLevel="1" x14ac:dyDescent="0.2">
      <c r="A166" s="167">
        <v>49</v>
      </c>
      <c r="B166" s="168" t="s">
        <v>422</v>
      </c>
      <c r="C166" s="184" t="s">
        <v>423</v>
      </c>
      <c r="D166" s="169" t="s">
        <v>232</v>
      </c>
      <c r="E166" s="170">
        <v>58</v>
      </c>
      <c r="F166" s="171"/>
      <c r="G166" s="172">
        <f>ROUND(E166*F166,2)</f>
        <v>0</v>
      </c>
      <c r="H166" s="171"/>
      <c r="I166" s="172">
        <f>ROUND(E166*H166,2)</f>
        <v>0</v>
      </c>
      <c r="J166" s="171"/>
      <c r="K166" s="172">
        <f>ROUND(E166*J166,2)</f>
        <v>0</v>
      </c>
      <c r="L166" s="172">
        <v>21</v>
      </c>
      <c r="M166" s="172">
        <f>G166*(1+L166/100)</f>
        <v>0</v>
      </c>
      <c r="N166" s="170">
        <v>0</v>
      </c>
      <c r="O166" s="170">
        <f>ROUND(E166*N166,2)</f>
        <v>0</v>
      </c>
      <c r="P166" s="170">
        <v>0</v>
      </c>
      <c r="Q166" s="170">
        <f>ROUND(E166*P166,2)</f>
        <v>0</v>
      </c>
      <c r="R166" s="172" t="s">
        <v>418</v>
      </c>
      <c r="S166" s="172" t="s">
        <v>164</v>
      </c>
      <c r="T166" s="173" t="s">
        <v>164</v>
      </c>
      <c r="U166" s="159">
        <v>0.65</v>
      </c>
      <c r="V166" s="159">
        <f>ROUND(E166*U166,2)</f>
        <v>37.700000000000003</v>
      </c>
      <c r="W166" s="159"/>
      <c r="X166" s="159" t="s">
        <v>234</v>
      </c>
      <c r="Y166" s="149"/>
      <c r="Z166" s="149"/>
      <c r="AA166" s="149"/>
      <c r="AB166" s="149"/>
      <c r="AC166" s="149"/>
      <c r="AD166" s="149"/>
      <c r="AE166" s="149"/>
      <c r="AF166" s="149"/>
      <c r="AG166" s="149" t="s">
        <v>235</v>
      </c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outlineLevel="1" x14ac:dyDescent="0.2">
      <c r="A167" s="156"/>
      <c r="B167" s="157"/>
      <c r="C167" s="254" t="s">
        <v>419</v>
      </c>
      <c r="D167" s="255"/>
      <c r="E167" s="255"/>
      <c r="F167" s="255"/>
      <c r="G167" s="255"/>
      <c r="H167" s="159"/>
      <c r="I167" s="159"/>
      <c r="J167" s="159"/>
      <c r="K167" s="159"/>
      <c r="L167" s="159"/>
      <c r="M167" s="159"/>
      <c r="N167" s="158"/>
      <c r="O167" s="158"/>
      <c r="P167" s="158"/>
      <c r="Q167" s="158"/>
      <c r="R167" s="159"/>
      <c r="S167" s="159"/>
      <c r="T167" s="159"/>
      <c r="U167" s="159"/>
      <c r="V167" s="159"/>
      <c r="W167" s="159"/>
      <c r="X167" s="159"/>
      <c r="Y167" s="149"/>
      <c r="Z167" s="149"/>
      <c r="AA167" s="149"/>
      <c r="AB167" s="149"/>
      <c r="AC167" s="149"/>
      <c r="AD167" s="149"/>
      <c r="AE167" s="149"/>
      <c r="AF167" s="149"/>
      <c r="AG167" s="149" t="s">
        <v>237</v>
      </c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outlineLevel="1" x14ac:dyDescent="0.2">
      <c r="A168" s="156"/>
      <c r="B168" s="157"/>
      <c r="C168" s="256" t="s">
        <v>420</v>
      </c>
      <c r="D168" s="257"/>
      <c r="E168" s="257"/>
      <c r="F168" s="257"/>
      <c r="G168" s="257"/>
      <c r="H168" s="159"/>
      <c r="I168" s="159"/>
      <c r="J168" s="159"/>
      <c r="K168" s="159"/>
      <c r="L168" s="159"/>
      <c r="M168" s="159"/>
      <c r="N168" s="158"/>
      <c r="O168" s="158"/>
      <c r="P168" s="158"/>
      <c r="Q168" s="158"/>
      <c r="R168" s="159"/>
      <c r="S168" s="159"/>
      <c r="T168" s="159"/>
      <c r="U168" s="159"/>
      <c r="V168" s="159"/>
      <c r="W168" s="159"/>
      <c r="X168" s="159"/>
      <c r="Y168" s="149"/>
      <c r="Z168" s="149"/>
      <c r="AA168" s="149"/>
      <c r="AB168" s="149"/>
      <c r="AC168" s="149"/>
      <c r="AD168" s="149"/>
      <c r="AE168" s="149"/>
      <c r="AF168" s="149"/>
      <c r="AG168" s="149" t="s">
        <v>237</v>
      </c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outlineLevel="1" x14ac:dyDescent="0.2">
      <c r="A169" s="156"/>
      <c r="B169" s="157"/>
      <c r="C169" s="256" t="s">
        <v>421</v>
      </c>
      <c r="D169" s="257"/>
      <c r="E169" s="257"/>
      <c r="F169" s="257"/>
      <c r="G169" s="257"/>
      <c r="H169" s="159"/>
      <c r="I169" s="159"/>
      <c r="J169" s="159"/>
      <c r="K169" s="159"/>
      <c r="L169" s="159"/>
      <c r="M169" s="159"/>
      <c r="N169" s="158"/>
      <c r="O169" s="158"/>
      <c r="P169" s="158"/>
      <c r="Q169" s="158"/>
      <c r="R169" s="159"/>
      <c r="S169" s="159"/>
      <c r="T169" s="159"/>
      <c r="U169" s="159"/>
      <c r="V169" s="159"/>
      <c r="W169" s="159"/>
      <c r="X169" s="159"/>
      <c r="Y169" s="149"/>
      <c r="Z169" s="149"/>
      <c r="AA169" s="149"/>
      <c r="AB169" s="149"/>
      <c r="AC169" s="149"/>
      <c r="AD169" s="149"/>
      <c r="AE169" s="149"/>
      <c r="AF169" s="149"/>
      <c r="AG169" s="149" t="s">
        <v>237</v>
      </c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outlineLevel="1" x14ac:dyDescent="0.2">
      <c r="A170" s="174">
        <v>50</v>
      </c>
      <c r="B170" s="175" t="s">
        <v>424</v>
      </c>
      <c r="C170" s="183" t="s">
        <v>425</v>
      </c>
      <c r="D170" s="176" t="s">
        <v>224</v>
      </c>
      <c r="E170" s="177">
        <v>1</v>
      </c>
      <c r="F170" s="178"/>
      <c r="G170" s="179">
        <f t="shared" ref="G170:G178" si="7">ROUND(E170*F170,2)</f>
        <v>0</v>
      </c>
      <c r="H170" s="178"/>
      <c r="I170" s="179">
        <f t="shared" ref="I170:I178" si="8">ROUND(E170*H170,2)</f>
        <v>0</v>
      </c>
      <c r="J170" s="178"/>
      <c r="K170" s="179">
        <f t="shared" ref="K170:K178" si="9">ROUND(E170*J170,2)</f>
        <v>0</v>
      </c>
      <c r="L170" s="179">
        <v>21</v>
      </c>
      <c r="M170" s="179">
        <f t="shared" ref="M170:M178" si="10">G170*(1+L170/100)</f>
        <v>0</v>
      </c>
      <c r="N170" s="177">
        <v>20.18</v>
      </c>
      <c r="O170" s="177">
        <f t="shared" ref="O170:O178" si="11">ROUND(E170*N170,2)</f>
        <v>20.18</v>
      </c>
      <c r="P170" s="177">
        <v>0</v>
      </c>
      <c r="Q170" s="177">
        <f t="shared" ref="Q170:Q178" si="12">ROUND(E170*P170,2)</f>
        <v>0</v>
      </c>
      <c r="R170" s="179"/>
      <c r="S170" s="179" t="s">
        <v>179</v>
      </c>
      <c r="T170" s="180" t="s">
        <v>165</v>
      </c>
      <c r="U170" s="159">
        <v>0</v>
      </c>
      <c r="V170" s="159">
        <f t="shared" ref="V170:V178" si="13">ROUND(E170*U170,2)</f>
        <v>0</v>
      </c>
      <c r="W170" s="159"/>
      <c r="X170" s="159" t="s">
        <v>374</v>
      </c>
      <c r="Y170" s="149"/>
      <c r="Z170" s="149"/>
      <c r="AA170" s="149"/>
      <c r="AB170" s="149"/>
      <c r="AC170" s="149"/>
      <c r="AD170" s="149"/>
      <c r="AE170" s="149"/>
      <c r="AF170" s="149"/>
      <c r="AG170" s="149" t="s">
        <v>375</v>
      </c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outlineLevel="1" x14ac:dyDescent="0.2">
      <c r="A171" s="174">
        <v>51</v>
      </c>
      <c r="B171" s="175" t="s">
        <v>426</v>
      </c>
      <c r="C171" s="183" t="s">
        <v>427</v>
      </c>
      <c r="D171" s="176" t="s">
        <v>224</v>
      </c>
      <c r="E171" s="177">
        <v>1</v>
      </c>
      <c r="F171" s="178"/>
      <c r="G171" s="179">
        <f t="shared" si="7"/>
        <v>0</v>
      </c>
      <c r="H171" s="178"/>
      <c r="I171" s="179">
        <f t="shared" si="8"/>
        <v>0</v>
      </c>
      <c r="J171" s="178"/>
      <c r="K171" s="179">
        <f t="shared" si="9"/>
        <v>0</v>
      </c>
      <c r="L171" s="179">
        <v>21</v>
      </c>
      <c r="M171" s="179">
        <f t="shared" si="10"/>
        <v>0</v>
      </c>
      <c r="N171" s="177">
        <v>14.33</v>
      </c>
      <c r="O171" s="177">
        <f t="shared" si="11"/>
        <v>14.33</v>
      </c>
      <c r="P171" s="177">
        <v>0</v>
      </c>
      <c r="Q171" s="177">
        <f t="shared" si="12"/>
        <v>0</v>
      </c>
      <c r="R171" s="179"/>
      <c r="S171" s="179" t="s">
        <v>179</v>
      </c>
      <c r="T171" s="180" t="s">
        <v>165</v>
      </c>
      <c r="U171" s="159">
        <v>0</v>
      </c>
      <c r="V171" s="159">
        <f t="shared" si="13"/>
        <v>0</v>
      </c>
      <c r="W171" s="159"/>
      <c r="X171" s="159" t="s">
        <v>374</v>
      </c>
      <c r="Y171" s="149"/>
      <c r="Z171" s="149"/>
      <c r="AA171" s="149"/>
      <c r="AB171" s="149"/>
      <c r="AC171" s="149"/>
      <c r="AD171" s="149"/>
      <c r="AE171" s="149"/>
      <c r="AF171" s="149"/>
      <c r="AG171" s="149" t="s">
        <v>375</v>
      </c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outlineLevel="1" x14ac:dyDescent="0.2">
      <c r="A172" s="174">
        <v>52</v>
      </c>
      <c r="B172" s="175" t="s">
        <v>428</v>
      </c>
      <c r="C172" s="183" t="s">
        <v>429</v>
      </c>
      <c r="D172" s="176" t="s">
        <v>224</v>
      </c>
      <c r="E172" s="177">
        <v>1</v>
      </c>
      <c r="F172" s="178"/>
      <c r="G172" s="179">
        <f t="shared" si="7"/>
        <v>0</v>
      </c>
      <c r="H172" s="178"/>
      <c r="I172" s="179">
        <f t="shared" si="8"/>
        <v>0</v>
      </c>
      <c r="J172" s="178"/>
      <c r="K172" s="179">
        <f t="shared" si="9"/>
        <v>0</v>
      </c>
      <c r="L172" s="179">
        <v>21</v>
      </c>
      <c r="M172" s="179">
        <f t="shared" si="10"/>
        <v>0</v>
      </c>
      <c r="N172" s="177">
        <v>19.739999999999998</v>
      </c>
      <c r="O172" s="177">
        <f t="shared" si="11"/>
        <v>19.739999999999998</v>
      </c>
      <c r="P172" s="177">
        <v>0</v>
      </c>
      <c r="Q172" s="177">
        <f t="shared" si="12"/>
        <v>0</v>
      </c>
      <c r="R172" s="179"/>
      <c r="S172" s="179" t="s">
        <v>179</v>
      </c>
      <c r="T172" s="180" t="s">
        <v>165</v>
      </c>
      <c r="U172" s="159">
        <v>0</v>
      </c>
      <c r="V172" s="159">
        <f t="shared" si="13"/>
        <v>0</v>
      </c>
      <c r="W172" s="159"/>
      <c r="X172" s="159" t="s">
        <v>374</v>
      </c>
      <c r="Y172" s="149"/>
      <c r="Z172" s="149"/>
      <c r="AA172" s="149"/>
      <c r="AB172" s="149"/>
      <c r="AC172" s="149"/>
      <c r="AD172" s="149"/>
      <c r="AE172" s="149"/>
      <c r="AF172" s="149"/>
      <c r="AG172" s="149" t="s">
        <v>375</v>
      </c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outlineLevel="1" x14ac:dyDescent="0.2">
      <c r="A173" s="174">
        <v>53</v>
      </c>
      <c r="B173" s="175" t="s">
        <v>430</v>
      </c>
      <c r="C173" s="183" t="s">
        <v>431</v>
      </c>
      <c r="D173" s="176" t="s">
        <v>224</v>
      </c>
      <c r="E173" s="177">
        <v>1</v>
      </c>
      <c r="F173" s="178"/>
      <c r="G173" s="179">
        <f t="shared" si="7"/>
        <v>0</v>
      </c>
      <c r="H173" s="178"/>
      <c r="I173" s="179">
        <f t="shared" si="8"/>
        <v>0</v>
      </c>
      <c r="J173" s="178"/>
      <c r="K173" s="179">
        <f t="shared" si="9"/>
        <v>0</v>
      </c>
      <c r="L173" s="179">
        <v>21</v>
      </c>
      <c r="M173" s="179">
        <f t="shared" si="10"/>
        <v>0</v>
      </c>
      <c r="N173" s="177">
        <v>9.57</v>
      </c>
      <c r="O173" s="177">
        <f t="shared" si="11"/>
        <v>9.57</v>
      </c>
      <c r="P173" s="177">
        <v>0</v>
      </c>
      <c r="Q173" s="177">
        <f t="shared" si="12"/>
        <v>0</v>
      </c>
      <c r="R173" s="179"/>
      <c r="S173" s="179" t="s">
        <v>179</v>
      </c>
      <c r="T173" s="180" t="s">
        <v>165</v>
      </c>
      <c r="U173" s="159">
        <v>0</v>
      </c>
      <c r="V173" s="159">
        <f t="shared" si="13"/>
        <v>0</v>
      </c>
      <c r="W173" s="159"/>
      <c r="X173" s="159" t="s">
        <v>374</v>
      </c>
      <c r="Y173" s="149"/>
      <c r="Z173" s="149"/>
      <c r="AA173" s="149"/>
      <c r="AB173" s="149"/>
      <c r="AC173" s="149"/>
      <c r="AD173" s="149"/>
      <c r="AE173" s="149"/>
      <c r="AF173" s="149"/>
      <c r="AG173" s="149" t="s">
        <v>375</v>
      </c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outlineLevel="1" x14ac:dyDescent="0.2">
      <c r="A174" s="174">
        <v>54</v>
      </c>
      <c r="B174" s="175" t="s">
        <v>432</v>
      </c>
      <c r="C174" s="183" t="s">
        <v>433</v>
      </c>
      <c r="D174" s="176" t="s">
        <v>224</v>
      </c>
      <c r="E174" s="177">
        <v>1</v>
      </c>
      <c r="F174" s="178"/>
      <c r="G174" s="179">
        <f t="shared" si="7"/>
        <v>0</v>
      </c>
      <c r="H174" s="178"/>
      <c r="I174" s="179">
        <f t="shared" si="8"/>
        <v>0</v>
      </c>
      <c r="J174" s="178"/>
      <c r="K174" s="179">
        <f t="shared" si="9"/>
        <v>0</v>
      </c>
      <c r="L174" s="179">
        <v>21</v>
      </c>
      <c r="M174" s="179">
        <f t="shared" si="10"/>
        <v>0</v>
      </c>
      <c r="N174" s="177">
        <v>4.9349999999999996</v>
      </c>
      <c r="O174" s="177">
        <f t="shared" si="11"/>
        <v>4.9400000000000004</v>
      </c>
      <c r="P174" s="177">
        <v>0</v>
      </c>
      <c r="Q174" s="177">
        <f t="shared" si="12"/>
        <v>0</v>
      </c>
      <c r="R174" s="179"/>
      <c r="S174" s="179" t="s">
        <v>179</v>
      </c>
      <c r="T174" s="180" t="s">
        <v>165</v>
      </c>
      <c r="U174" s="159">
        <v>0</v>
      </c>
      <c r="V174" s="159">
        <f t="shared" si="13"/>
        <v>0</v>
      </c>
      <c r="W174" s="159"/>
      <c r="X174" s="159" t="s">
        <v>374</v>
      </c>
      <c r="Y174" s="149"/>
      <c r="Z174" s="149"/>
      <c r="AA174" s="149"/>
      <c r="AB174" s="149"/>
      <c r="AC174" s="149"/>
      <c r="AD174" s="149"/>
      <c r="AE174" s="149"/>
      <c r="AF174" s="149"/>
      <c r="AG174" s="149" t="s">
        <v>375</v>
      </c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outlineLevel="1" x14ac:dyDescent="0.2">
      <c r="A175" s="174">
        <v>55</v>
      </c>
      <c r="B175" s="175" t="s">
        <v>434</v>
      </c>
      <c r="C175" s="183" t="s">
        <v>435</v>
      </c>
      <c r="D175" s="176" t="s">
        <v>224</v>
      </c>
      <c r="E175" s="177">
        <v>1</v>
      </c>
      <c r="F175" s="178"/>
      <c r="G175" s="179">
        <f t="shared" si="7"/>
        <v>0</v>
      </c>
      <c r="H175" s="178"/>
      <c r="I175" s="179">
        <f t="shared" si="8"/>
        <v>0</v>
      </c>
      <c r="J175" s="178"/>
      <c r="K175" s="179">
        <f t="shared" si="9"/>
        <v>0</v>
      </c>
      <c r="L175" s="179">
        <v>21</v>
      </c>
      <c r="M175" s="179">
        <f t="shared" si="10"/>
        <v>0</v>
      </c>
      <c r="N175" s="177">
        <v>6.12</v>
      </c>
      <c r="O175" s="177">
        <f t="shared" si="11"/>
        <v>6.12</v>
      </c>
      <c r="P175" s="177">
        <v>0</v>
      </c>
      <c r="Q175" s="177">
        <f t="shared" si="12"/>
        <v>0</v>
      </c>
      <c r="R175" s="179"/>
      <c r="S175" s="179" t="s">
        <v>179</v>
      </c>
      <c r="T175" s="180" t="s">
        <v>165</v>
      </c>
      <c r="U175" s="159">
        <v>0</v>
      </c>
      <c r="V175" s="159">
        <f t="shared" si="13"/>
        <v>0</v>
      </c>
      <c r="W175" s="159"/>
      <c r="X175" s="159" t="s">
        <v>374</v>
      </c>
      <c r="Y175" s="149"/>
      <c r="Z175" s="149"/>
      <c r="AA175" s="149"/>
      <c r="AB175" s="149"/>
      <c r="AC175" s="149"/>
      <c r="AD175" s="149"/>
      <c r="AE175" s="149"/>
      <c r="AF175" s="149"/>
      <c r="AG175" s="149" t="s">
        <v>375</v>
      </c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outlineLevel="1" x14ac:dyDescent="0.2">
      <c r="A176" s="174">
        <v>56</v>
      </c>
      <c r="B176" s="175" t="s">
        <v>436</v>
      </c>
      <c r="C176" s="183" t="s">
        <v>437</v>
      </c>
      <c r="D176" s="176" t="s">
        <v>224</v>
      </c>
      <c r="E176" s="177">
        <v>3</v>
      </c>
      <c r="F176" s="178"/>
      <c r="G176" s="179">
        <f t="shared" si="7"/>
        <v>0</v>
      </c>
      <c r="H176" s="178"/>
      <c r="I176" s="179">
        <f t="shared" si="8"/>
        <v>0</v>
      </c>
      <c r="J176" s="178"/>
      <c r="K176" s="179">
        <f t="shared" si="9"/>
        <v>0</v>
      </c>
      <c r="L176" s="179">
        <v>21</v>
      </c>
      <c r="M176" s="179">
        <f t="shared" si="10"/>
        <v>0</v>
      </c>
      <c r="N176" s="177">
        <v>6.12</v>
      </c>
      <c r="O176" s="177">
        <f t="shared" si="11"/>
        <v>18.36</v>
      </c>
      <c r="P176" s="177">
        <v>0</v>
      </c>
      <c r="Q176" s="177">
        <f t="shared" si="12"/>
        <v>0</v>
      </c>
      <c r="R176" s="179"/>
      <c r="S176" s="179" t="s">
        <v>179</v>
      </c>
      <c r="T176" s="180" t="s">
        <v>165</v>
      </c>
      <c r="U176" s="159">
        <v>0</v>
      </c>
      <c r="V176" s="159">
        <f t="shared" si="13"/>
        <v>0</v>
      </c>
      <c r="W176" s="159"/>
      <c r="X176" s="159" t="s">
        <v>374</v>
      </c>
      <c r="Y176" s="149"/>
      <c r="Z176" s="149"/>
      <c r="AA176" s="149"/>
      <c r="AB176" s="149"/>
      <c r="AC176" s="149"/>
      <c r="AD176" s="149"/>
      <c r="AE176" s="149"/>
      <c r="AF176" s="149"/>
      <c r="AG176" s="149" t="s">
        <v>375</v>
      </c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outlineLevel="1" x14ac:dyDescent="0.2">
      <c r="A177" s="174">
        <v>57</v>
      </c>
      <c r="B177" s="175" t="s">
        <v>438</v>
      </c>
      <c r="C177" s="183" t="s">
        <v>439</v>
      </c>
      <c r="D177" s="176" t="s">
        <v>224</v>
      </c>
      <c r="E177" s="177">
        <v>3</v>
      </c>
      <c r="F177" s="178"/>
      <c r="G177" s="179">
        <f t="shared" si="7"/>
        <v>0</v>
      </c>
      <c r="H177" s="178"/>
      <c r="I177" s="179">
        <f t="shared" si="8"/>
        <v>0</v>
      </c>
      <c r="J177" s="178"/>
      <c r="K177" s="179">
        <f t="shared" si="9"/>
        <v>0</v>
      </c>
      <c r="L177" s="179">
        <v>21</v>
      </c>
      <c r="M177" s="179">
        <f t="shared" si="10"/>
        <v>0</v>
      </c>
      <c r="N177" s="177">
        <v>0</v>
      </c>
      <c r="O177" s="177">
        <f t="shared" si="11"/>
        <v>0</v>
      </c>
      <c r="P177" s="177">
        <v>0</v>
      </c>
      <c r="Q177" s="177">
        <f t="shared" si="12"/>
        <v>0</v>
      </c>
      <c r="R177" s="179"/>
      <c r="S177" s="179" t="s">
        <v>179</v>
      </c>
      <c r="T177" s="180" t="s">
        <v>165</v>
      </c>
      <c r="U177" s="159">
        <v>0</v>
      </c>
      <c r="V177" s="159">
        <f t="shared" si="13"/>
        <v>0</v>
      </c>
      <c r="W177" s="159"/>
      <c r="X177" s="159" t="s">
        <v>374</v>
      </c>
      <c r="Y177" s="149"/>
      <c r="Z177" s="149"/>
      <c r="AA177" s="149"/>
      <c r="AB177" s="149"/>
      <c r="AC177" s="149"/>
      <c r="AD177" s="149"/>
      <c r="AE177" s="149"/>
      <c r="AF177" s="149"/>
      <c r="AG177" s="149" t="s">
        <v>375</v>
      </c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outlineLevel="1" x14ac:dyDescent="0.2">
      <c r="A178" s="167">
        <v>58</v>
      </c>
      <c r="B178" s="168" t="s">
        <v>440</v>
      </c>
      <c r="C178" s="184" t="s">
        <v>441</v>
      </c>
      <c r="D178" s="169" t="s">
        <v>442</v>
      </c>
      <c r="E178" s="170">
        <v>62.8</v>
      </c>
      <c r="F178" s="171"/>
      <c r="G178" s="172">
        <f t="shared" si="7"/>
        <v>0</v>
      </c>
      <c r="H178" s="171"/>
      <c r="I178" s="172">
        <f t="shared" si="8"/>
        <v>0</v>
      </c>
      <c r="J178" s="171"/>
      <c r="K178" s="172">
        <f t="shared" si="9"/>
        <v>0</v>
      </c>
      <c r="L178" s="172">
        <v>21</v>
      </c>
      <c r="M178" s="172">
        <f t="shared" si="10"/>
        <v>0</v>
      </c>
      <c r="N178" s="170">
        <v>0</v>
      </c>
      <c r="O178" s="170">
        <f t="shared" si="11"/>
        <v>0</v>
      </c>
      <c r="P178" s="170">
        <v>0</v>
      </c>
      <c r="Q178" s="170">
        <f t="shared" si="12"/>
        <v>0</v>
      </c>
      <c r="R178" s="172"/>
      <c r="S178" s="172" t="s">
        <v>179</v>
      </c>
      <c r="T178" s="173" t="s">
        <v>165</v>
      </c>
      <c r="U178" s="159">
        <v>0</v>
      </c>
      <c r="V178" s="159">
        <f t="shared" si="13"/>
        <v>0</v>
      </c>
      <c r="W178" s="159"/>
      <c r="X178" s="159" t="s">
        <v>374</v>
      </c>
      <c r="Y178" s="149"/>
      <c r="Z178" s="149"/>
      <c r="AA178" s="149"/>
      <c r="AB178" s="149"/>
      <c r="AC178" s="149"/>
      <c r="AD178" s="149"/>
      <c r="AE178" s="149"/>
      <c r="AF178" s="149"/>
      <c r="AG178" s="149" t="s">
        <v>375</v>
      </c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outlineLevel="1" x14ac:dyDescent="0.2">
      <c r="A179" s="156"/>
      <c r="B179" s="157"/>
      <c r="C179" s="191" t="s">
        <v>443</v>
      </c>
      <c r="D179" s="188"/>
      <c r="E179" s="189">
        <v>20.096</v>
      </c>
      <c r="F179" s="159"/>
      <c r="G179" s="159"/>
      <c r="H179" s="159"/>
      <c r="I179" s="159"/>
      <c r="J179" s="159"/>
      <c r="K179" s="159"/>
      <c r="L179" s="159"/>
      <c r="M179" s="159"/>
      <c r="N179" s="158"/>
      <c r="O179" s="158"/>
      <c r="P179" s="158"/>
      <c r="Q179" s="158"/>
      <c r="R179" s="159"/>
      <c r="S179" s="159"/>
      <c r="T179" s="159"/>
      <c r="U179" s="159"/>
      <c r="V179" s="159"/>
      <c r="W179" s="159"/>
      <c r="X179" s="159"/>
      <c r="Y179" s="149"/>
      <c r="Z179" s="149"/>
      <c r="AA179" s="149"/>
      <c r="AB179" s="149"/>
      <c r="AC179" s="149"/>
      <c r="AD179" s="149"/>
      <c r="AE179" s="149"/>
      <c r="AF179" s="149"/>
      <c r="AG179" s="149" t="s">
        <v>261</v>
      </c>
      <c r="AH179" s="149">
        <v>0</v>
      </c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outlineLevel="1" x14ac:dyDescent="0.2">
      <c r="A180" s="156"/>
      <c r="B180" s="157"/>
      <c r="C180" s="191" t="s">
        <v>444</v>
      </c>
      <c r="D180" s="188"/>
      <c r="E180" s="189">
        <v>20.724</v>
      </c>
      <c r="F180" s="159"/>
      <c r="G180" s="159"/>
      <c r="H180" s="159"/>
      <c r="I180" s="159"/>
      <c r="J180" s="159"/>
      <c r="K180" s="159"/>
      <c r="L180" s="159"/>
      <c r="M180" s="159"/>
      <c r="N180" s="158"/>
      <c r="O180" s="158"/>
      <c r="P180" s="158"/>
      <c r="Q180" s="158"/>
      <c r="R180" s="159"/>
      <c r="S180" s="159"/>
      <c r="T180" s="159"/>
      <c r="U180" s="159"/>
      <c r="V180" s="159"/>
      <c r="W180" s="159"/>
      <c r="X180" s="159"/>
      <c r="Y180" s="149"/>
      <c r="Z180" s="149"/>
      <c r="AA180" s="149"/>
      <c r="AB180" s="149"/>
      <c r="AC180" s="149"/>
      <c r="AD180" s="149"/>
      <c r="AE180" s="149"/>
      <c r="AF180" s="149"/>
      <c r="AG180" s="149" t="s">
        <v>261</v>
      </c>
      <c r="AH180" s="149">
        <v>0</v>
      </c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outlineLevel="1" x14ac:dyDescent="0.2">
      <c r="A181" s="156"/>
      <c r="B181" s="157"/>
      <c r="C181" s="191" t="s">
        <v>445</v>
      </c>
      <c r="D181" s="188"/>
      <c r="E181" s="189">
        <v>21.98</v>
      </c>
      <c r="F181" s="159"/>
      <c r="G181" s="159"/>
      <c r="H181" s="159"/>
      <c r="I181" s="159"/>
      <c r="J181" s="159"/>
      <c r="K181" s="159"/>
      <c r="L181" s="159"/>
      <c r="M181" s="159"/>
      <c r="N181" s="158"/>
      <c r="O181" s="158"/>
      <c r="P181" s="158"/>
      <c r="Q181" s="158"/>
      <c r="R181" s="159"/>
      <c r="S181" s="159"/>
      <c r="T181" s="159"/>
      <c r="U181" s="159"/>
      <c r="V181" s="159"/>
      <c r="W181" s="159"/>
      <c r="X181" s="159"/>
      <c r="Y181" s="149"/>
      <c r="Z181" s="149"/>
      <c r="AA181" s="149"/>
      <c r="AB181" s="149"/>
      <c r="AC181" s="149"/>
      <c r="AD181" s="149"/>
      <c r="AE181" s="149"/>
      <c r="AF181" s="149"/>
      <c r="AG181" s="149" t="s">
        <v>261</v>
      </c>
      <c r="AH181" s="149">
        <v>0</v>
      </c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x14ac:dyDescent="0.2">
      <c r="A182" s="161" t="s">
        <v>159</v>
      </c>
      <c r="B182" s="162" t="s">
        <v>105</v>
      </c>
      <c r="C182" s="182" t="s">
        <v>106</v>
      </c>
      <c r="D182" s="163"/>
      <c r="E182" s="164"/>
      <c r="F182" s="165"/>
      <c r="G182" s="165">
        <f>SUMIF(AG183:AG204,"&lt;&gt;NOR",G183:G204)</f>
        <v>0</v>
      </c>
      <c r="H182" s="165"/>
      <c r="I182" s="165">
        <f>SUM(I183:I204)</f>
        <v>0</v>
      </c>
      <c r="J182" s="165"/>
      <c r="K182" s="165">
        <f>SUM(K183:K204)</f>
        <v>0</v>
      </c>
      <c r="L182" s="165"/>
      <c r="M182" s="165">
        <f>SUM(M183:M204)</f>
        <v>0</v>
      </c>
      <c r="N182" s="164"/>
      <c r="O182" s="164">
        <f>SUM(O183:O204)</f>
        <v>465.58</v>
      </c>
      <c r="P182" s="164"/>
      <c r="Q182" s="164">
        <f>SUM(Q183:Q204)</f>
        <v>0</v>
      </c>
      <c r="R182" s="165"/>
      <c r="S182" s="165"/>
      <c r="T182" s="166"/>
      <c r="U182" s="160"/>
      <c r="V182" s="160">
        <f>SUM(V183:V204)</f>
        <v>281.01</v>
      </c>
      <c r="W182" s="160"/>
      <c r="X182" s="160"/>
      <c r="AG182" t="s">
        <v>160</v>
      </c>
    </row>
    <row r="183" spans="1:60" outlineLevel="1" x14ac:dyDescent="0.2">
      <c r="A183" s="167">
        <v>59</v>
      </c>
      <c r="B183" s="168" t="s">
        <v>446</v>
      </c>
      <c r="C183" s="184" t="s">
        <v>447</v>
      </c>
      <c r="D183" s="169" t="s">
        <v>276</v>
      </c>
      <c r="E183" s="170">
        <v>59.022799999999997</v>
      </c>
      <c r="F183" s="171"/>
      <c r="G183" s="172">
        <f>ROUND(E183*F183,2)</f>
        <v>0</v>
      </c>
      <c r="H183" s="171"/>
      <c r="I183" s="172">
        <f>ROUND(E183*H183,2)</f>
        <v>0</v>
      </c>
      <c r="J183" s="171"/>
      <c r="K183" s="172">
        <f>ROUND(E183*J183,2)</f>
        <v>0</v>
      </c>
      <c r="L183" s="172">
        <v>21</v>
      </c>
      <c r="M183" s="172">
        <f>G183*(1+L183/100)</f>
        <v>0</v>
      </c>
      <c r="N183" s="170">
        <v>1.7034</v>
      </c>
      <c r="O183" s="170">
        <f>ROUND(E183*N183,2)</f>
        <v>100.54</v>
      </c>
      <c r="P183" s="170">
        <v>0</v>
      </c>
      <c r="Q183" s="170">
        <f>ROUND(E183*P183,2)</f>
        <v>0</v>
      </c>
      <c r="R183" s="172" t="s">
        <v>408</v>
      </c>
      <c r="S183" s="172" t="s">
        <v>164</v>
      </c>
      <c r="T183" s="173" t="s">
        <v>164</v>
      </c>
      <c r="U183" s="159">
        <v>1.3</v>
      </c>
      <c r="V183" s="159">
        <f>ROUND(E183*U183,2)</f>
        <v>76.73</v>
      </c>
      <c r="W183" s="159"/>
      <c r="X183" s="159" t="s">
        <v>234</v>
      </c>
      <c r="Y183" s="149"/>
      <c r="Z183" s="149"/>
      <c r="AA183" s="149"/>
      <c r="AB183" s="149"/>
      <c r="AC183" s="149"/>
      <c r="AD183" s="149"/>
      <c r="AE183" s="149"/>
      <c r="AF183" s="149"/>
      <c r="AG183" s="149" t="s">
        <v>235</v>
      </c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</row>
    <row r="184" spans="1:60" outlineLevel="1" x14ac:dyDescent="0.2">
      <c r="A184" s="156"/>
      <c r="B184" s="157"/>
      <c r="C184" s="254" t="s">
        <v>448</v>
      </c>
      <c r="D184" s="255"/>
      <c r="E184" s="255"/>
      <c r="F184" s="255"/>
      <c r="G184" s="255"/>
      <c r="H184" s="159"/>
      <c r="I184" s="159"/>
      <c r="J184" s="159"/>
      <c r="K184" s="159"/>
      <c r="L184" s="159"/>
      <c r="M184" s="159"/>
      <c r="N184" s="158"/>
      <c r="O184" s="158"/>
      <c r="P184" s="158"/>
      <c r="Q184" s="158"/>
      <c r="R184" s="159"/>
      <c r="S184" s="159"/>
      <c r="T184" s="159"/>
      <c r="U184" s="159"/>
      <c r="V184" s="159"/>
      <c r="W184" s="159"/>
      <c r="X184" s="159"/>
      <c r="Y184" s="149"/>
      <c r="Z184" s="149"/>
      <c r="AA184" s="149"/>
      <c r="AB184" s="149"/>
      <c r="AC184" s="149"/>
      <c r="AD184" s="149"/>
      <c r="AE184" s="149"/>
      <c r="AF184" s="149"/>
      <c r="AG184" s="149" t="s">
        <v>237</v>
      </c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outlineLevel="1" x14ac:dyDescent="0.2">
      <c r="A185" s="156"/>
      <c r="B185" s="157"/>
      <c r="C185" s="191" t="s">
        <v>449</v>
      </c>
      <c r="D185" s="188"/>
      <c r="E185" s="189">
        <v>30.628</v>
      </c>
      <c r="F185" s="159"/>
      <c r="G185" s="159"/>
      <c r="H185" s="159"/>
      <c r="I185" s="159"/>
      <c r="J185" s="159"/>
      <c r="K185" s="159"/>
      <c r="L185" s="159"/>
      <c r="M185" s="159"/>
      <c r="N185" s="158"/>
      <c r="O185" s="158"/>
      <c r="P185" s="158"/>
      <c r="Q185" s="158"/>
      <c r="R185" s="159"/>
      <c r="S185" s="159"/>
      <c r="T185" s="159"/>
      <c r="U185" s="159"/>
      <c r="V185" s="159"/>
      <c r="W185" s="159"/>
      <c r="X185" s="159"/>
      <c r="Y185" s="149"/>
      <c r="Z185" s="149"/>
      <c r="AA185" s="149"/>
      <c r="AB185" s="149"/>
      <c r="AC185" s="149"/>
      <c r="AD185" s="149"/>
      <c r="AE185" s="149"/>
      <c r="AF185" s="149"/>
      <c r="AG185" s="149" t="s">
        <v>261</v>
      </c>
      <c r="AH185" s="149">
        <v>0</v>
      </c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outlineLevel="1" x14ac:dyDescent="0.2">
      <c r="A186" s="156"/>
      <c r="B186" s="157"/>
      <c r="C186" s="191" t="s">
        <v>450</v>
      </c>
      <c r="D186" s="188"/>
      <c r="E186" s="189">
        <v>20.303999999999998</v>
      </c>
      <c r="F186" s="159"/>
      <c r="G186" s="159"/>
      <c r="H186" s="159"/>
      <c r="I186" s="159"/>
      <c r="J186" s="159"/>
      <c r="K186" s="159"/>
      <c r="L186" s="159"/>
      <c r="M186" s="159"/>
      <c r="N186" s="158"/>
      <c r="O186" s="158"/>
      <c r="P186" s="158"/>
      <c r="Q186" s="158"/>
      <c r="R186" s="159"/>
      <c r="S186" s="159"/>
      <c r="T186" s="159"/>
      <c r="U186" s="159"/>
      <c r="V186" s="159"/>
      <c r="W186" s="159"/>
      <c r="X186" s="159"/>
      <c r="Y186" s="149"/>
      <c r="Z186" s="149"/>
      <c r="AA186" s="149"/>
      <c r="AB186" s="149"/>
      <c r="AC186" s="149"/>
      <c r="AD186" s="149"/>
      <c r="AE186" s="149"/>
      <c r="AF186" s="149"/>
      <c r="AG186" s="149" t="s">
        <v>261</v>
      </c>
      <c r="AH186" s="149">
        <v>0</v>
      </c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outlineLevel="1" x14ac:dyDescent="0.2">
      <c r="A187" s="156"/>
      <c r="B187" s="157"/>
      <c r="C187" s="191" t="s">
        <v>451</v>
      </c>
      <c r="D187" s="188"/>
      <c r="E187" s="189">
        <v>3.71</v>
      </c>
      <c r="F187" s="159"/>
      <c r="G187" s="159"/>
      <c r="H187" s="159"/>
      <c r="I187" s="159"/>
      <c r="J187" s="159"/>
      <c r="K187" s="159"/>
      <c r="L187" s="159"/>
      <c r="M187" s="159"/>
      <c r="N187" s="158"/>
      <c r="O187" s="158"/>
      <c r="P187" s="158"/>
      <c r="Q187" s="158"/>
      <c r="R187" s="159"/>
      <c r="S187" s="159"/>
      <c r="T187" s="159"/>
      <c r="U187" s="159"/>
      <c r="V187" s="159"/>
      <c r="W187" s="159"/>
      <c r="X187" s="159"/>
      <c r="Y187" s="149"/>
      <c r="Z187" s="149"/>
      <c r="AA187" s="149"/>
      <c r="AB187" s="149"/>
      <c r="AC187" s="149"/>
      <c r="AD187" s="149"/>
      <c r="AE187" s="149"/>
      <c r="AF187" s="149"/>
      <c r="AG187" s="149" t="s">
        <v>261</v>
      </c>
      <c r="AH187" s="149">
        <v>0</v>
      </c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</row>
    <row r="188" spans="1:60" outlineLevel="1" x14ac:dyDescent="0.2">
      <c r="A188" s="156"/>
      <c r="B188" s="157"/>
      <c r="C188" s="191" t="s">
        <v>452</v>
      </c>
      <c r="D188" s="188"/>
      <c r="E188" s="189">
        <v>1.9807999999999999</v>
      </c>
      <c r="F188" s="159"/>
      <c r="G188" s="159"/>
      <c r="H188" s="159"/>
      <c r="I188" s="159"/>
      <c r="J188" s="159"/>
      <c r="K188" s="159"/>
      <c r="L188" s="159"/>
      <c r="M188" s="159"/>
      <c r="N188" s="158"/>
      <c r="O188" s="158"/>
      <c r="P188" s="158"/>
      <c r="Q188" s="158"/>
      <c r="R188" s="159"/>
      <c r="S188" s="159"/>
      <c r="T188" s="159"/>
      <c r="U188" s="159"/>
      <c r="V188" s="159"/>
      <c r="W188" s="159"/>
      <c r="X188" s="159"/>
      <c r="Y188" s="149"/>
      <c r="Z188" s="149"/>
      <c r="AA188" s="149"/>
      <c r="AB188" s="149"/>
      <c r="AC188" s="149"/>
      <c r="AD188" s="149"/>
      <c r="AE188" s="149"/>
      <c r="AF188" s="149"/>
      <c r="AG188" s="149" t="s">
        <v>261</v>
      </c>
      <c r="AH188" s="149">
        <v>0</v>
      </c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outlineLevel="1" x14ac:dyDescent="0.2">
      <c r="A189" s="156"/>
      <c r="B189" s="157"/>
      <c r="C189" s="191" t="s">
        <v>453</v>
      </c>
      <c r="D189" s="188"/>
      <c r="E189" s="189">
        <v>2.4</v>
      </c>
      <c r="F189" s="159"/>
      <c r="G189" s="159"/>
      <c r="H189" s="159"/>
      <c r="I189" s="159"/>
      <c r="J189" s="159"/>
      <c r="K189" s="159"/>
      <c r="L189" s="159"/>
      <c r="M189" s="159"/>
      <c r="N189" s="158"/>
      <c r="O189" s="158"/>
      <c r="P189" s="158"/>
      <c r="Q189" s="158"/>
      <c r="R189" s="159"/>
      <c r="S189" s="159"/>
      <c r="T189" s="159"/>
      <c r="U189" s="159"/>
      <c r="V189" s="159"/>
      <c r="W189" s="159"/>
      <c r="X189" s="159"/>
      <c r="Y189" s="149"/>
      <c r="Z189" s="149"/>
      <c r="AA189" s="149"/>
      <c r="AB189" s="149"/>
      <c r="AC189" s="149"/>
      <c r="AD189" s="149"/>
      <c r="AE189" s="149"/>
      <c r="AF189" s="149"/>
      <c r="AG189" s="149" t="s">
        <v>261</v>
      </c>
      <c r="AH189" s="149">
        <v>0</v>
      </c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</row>
    <row r="190" spans="1:60" ht="22.5" outlineLevel="1" x14ac:dyDescent="0.2">
      <c r="A190" s="174">
        <v>60</v>
      </c>
      <c r="B190" s="175" t="s">
        <v>454</v>
      </c>
      <c r="C190" s="183" t="s">
        <v>455</v>
      </c>
      <c r="D190" s="176" t="s">
        <v>324</v>
      </c>
      <c r="E190" s="177">
        <v>8</v>
      </c>
      <c r="F190" s="178"/>
      <c r="G190" s="179">
        <f>ROUND(E190*F190,2)</f>
        <v>0</v>
      </c>
      <c r="H190" s="178"/>
      <c r="I190" s="179">
        <f>ROUND(E190*H190,2)</f>
        <v>0</v>
      </c>
      <c r="J190" s="178"/>
      <c r="K190" s="179">
        <f>ROUND(E190*J190,2)</f>
        <v>0</v>
      </c>
      <c r="L190" s="179">
        <v>21</v>
      </c>
      <c r="M190" s="179">
        <f>G190*(1+L190/100)</f>
        <v>0</v>
      </c>
      <c r="N190" s="177">
        <v>6.6E-3</v>
      </c>
      <c r="O190" s="177">
        <f>ROUND(E190*N190,2)</f>
        <v>0.05</v>
      </c>
      <c r="P190" s="177">
        <v>0</v>
      </c>
      <c r="Q190" s="177">
        <f>ROUND(E190*P190,2)</f>
        <v>0</v>
      </c>
      <c r="R190" s="179" t="s">
        <v>408</v>
      </c>
      <c r="S190" s="179" t="s">
        <v>164</v>
      </c>
      <c r="T190" s="180" t="s">
        <v>164</v>
      </c>
      <c r="U190" s="159">
        <v>0.28000000000000003</v>
      </c>
      <c r="V190" s="159">
        <f>ROUND(E190*U190,2)</f>
        <v>2.2400000000000002</v>
      </c>
      <c r="W190" s="159"/>
      <c r="X190" s="159" t="s">
        <v>234</v>
      </c>
      <c r="Y190" s="149"/>
      <c r="Z190" s="149"/>
      <c r="AA190" s="149"/>
      <c r="AB190" s="149"/>
      <c r="AC190" s="149"/>
      <c r="AD190" s="149"/>
      <c r="AE190" s="149"/>
      <c r="AF190" s="149"/>
      <c r="AG190" s="149" t="s">
        <v>235</v>
      </c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</row>
    <row r="191" spans="1:60" ht="22.5" outlineLevel="1" x14ac:dyDescent="0.2">
      <c r="A191" s="167">
        <v>61</v>
      </c>
      <c r="B191" s="168" t="s">
        <v>456</v>
      </c>
      <c r="C191" s="184" t="s">
        <v>457</v>
      </c>
      <c r="D191" s="169" t="s">
        <v>276</v>
      </c>
      <c r="E191" s="170">
        <v>28.682300000000001</v>
      </c>
      <c r="F191" s="171"/>
      <c r="G191" s="172">
        <f>ROUND(E191*F191,2)</f>
        <v>0</v>
      </c>
      <c r="H191" s="171"/>
      <c r="I191" s="172">
        <f>ROUND(E191*H191,2)</f>
        <v>0</v>
      </c>
      <c r="J191" s="171"/>
      <c r="K191" s="172">
        <f>ROUND(E191*J191,2)</f>
        <v>0</v>
      </c>
      <c r="L191" s="172">
        <v>21</v>
      </c>
      <c r="M191" s="172">
        <f>G191*(1+L191/100)</f>
        <v>0</v>
      </c>
      <c r="N191" s="170">
        <v>2.5</v>
      </c>
      <c r="O191" s="170">
        <f>ROUND(E191*N191,2)</f>
        <v>71.709999999999994</v>
      </c>
      <c r="P191" s="170">
        <v>0</v>
      </c>
      <c r="Q191" s="170">
        <f>ROUND(E191*P191,2)</f>
        <v>0</v>
      </c>
      <c r="R191" s="172" t="s">
        <v>408</v>
      </c>
      <c r="S191" s="172" t="s">
        <v>164</v>
      </c>
      <c r="T191" s="173" t="s">
        <v>164</v>
      </c>
      <c r="U191" s="159">
        <v>1.4490000000000001</v>
      </c>
      <c r="V191" s="159">
        <f>ROUND(E191*U191,2)</f>
        <v>41.56</v>
      </c>
      <c r="W191" s="159"/>
      <c r="X191" s="159" t="s">
        <v>234</v>
      </c>
      <c r="Y191" s="149"/>
      <c r="Z191" s="149"/>
      <c r="AA191" s="149"/>
      <c r="AB191" s="149"/>
      <c r="AC191" s="149"/>
      <c r="AD191" s="149"/>
      <c r="AE191" s="149"/>
      <c r="AF191" s="149"/>
      <c r="AG191" s="149" t="s">
        <v>235</v>
      </c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</row>
    <row r="192" spans="1:60" outlineLevel="1" x14ac:dyDescent="0.2">
      <c r="A192" s="156"/>
      <c r="B192" s="157"/>
      <c r="C192" s="254" t="s">
        <v>458</v>
      </c>
      <c r="D192" s="255"/>
      <c r="E192" s="255"/>
      <c r="F192" s="255"/>
      <c r="G192" s="255"/>
      <c r="H192" s="159"/>
      <c r="I192" s="159"/>
      <c r="J192" s="159"/>
      <c r="K192" s="159"/>
      <c r="L192" s="159"/>
      <c r="M192" s="159"/>
      <c r="N192" s="158"/>
      <c r="O192" s="158"/>
      <c r="P192" s="158"/>
      <c r="Q192" s="158"/>
      <c r="R192" s="159"/>
      <c r="S192" s="159"/>
      <c r="T192" s="159"/>
      <c r="U192" s="159"/>
      <c r="V192" s="159"/>
      <c r="W192" s="159"/>
      <c r="X192" s="159"/>
      <c r="Y192" s="149"/>
      <c r="Z192" s="149"/>
      <c r="AA192" s="149"/>
      <c r="AB192" s="149"/>
      <c r="AC192" s="149"/>
      <c r="AD192" s="149"/>
      <c r="AE192" s="149"/>
      <c r="AF192" s="149"/>
      <c r="AG192" s="149" t="s">
        <v>237</v>
      </c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</row>
    <row r="193" spans="1:60" outlineLevel="1" x14ac:dyDescent="0.2">
      <c r="A193" s="156"/>
      <c r="B193" s="157"/>
      <c r="C193" s="191" t="s">
        <v>459</v>
      </c>
      <c r="D193" s="188"/>
      <c r="E193" s="189">
        <v>15.314</v>
      </c>
      <c r="F193" s="159"/>
      <c r="G193" s="159"/>
      <c r="H193" s="159"/>
      <c r="I193" s="159"/>
      <c r="J193" s="159"/>
      <c r="K193" s="159"/>
      <c r="L193" s="159"/>
      <c r="M193" s="159"/>
      <c r="N193" s="158"/>
      <c r="O193" s="158"/>
      <c r="P193" s="158"/>
      <c r="Q193" s="158"/>
      <c r="R193" s="159"/>
      <c r="S193" s="159"/>
      <c r="T193" s="159"/>
      <c r="U193" s="159"/>
      <c r="V193" s="159"/>
      <c r="W193" s="159"/>
      <c r="X193" s="159"/>
      <c r="Y193" s="149"/>
      <c r="Z193" s="149"/>
      <c r="AA193" s="149"/>
      <c r="AB193" s="149"/>
      <c r="AC193" s="149"/>
      <c r="AD193" s="149"/>
      <c r="AE193" s="149"/>
      <c r="AF193" s="149"/>
      <c r="AG193" s="149" t="s">
        <v>261</v>
      </c>
      <c r="AH193" s="149">
        <v>0</v>
      </c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</row>
    <row r="194" spans="1:60" outlineLevel="1" x14ac:dyDescent="0.2">
      <c r="A194" s="156"/>
      <c r="B194" s="157"/>
      <c r="C194" s="191" t="s">
        <v>460</v>
      </c>
      <c r="D194" s="188"/>
      <c r="E194" s="189">
        <v>10.151999999999999</v>
      </c>
      <c r="F194" s="159"/>
      <c r="G194" s="159"/>
      <c r="H194" s="159"/>
      <c r="I194" s="159"/>
      <c r="J194" s="159"/>
      <c r="K194" s="159"/>
      <c r="L194" s="159"/>
      <c r="M194" s="159"/>
      <c r="N194" s="158"/>
      <c r="O194" s="158"/>
      <c r="P194" s="158"/>
      <c r="Q194" s="158"/>
      <c r="R194" s="159"/>
      <c r="S194" s="159"/>
      <c r="T194" s="159"/>
      <c r="U194" s="159"/>
      <c r="V194" s="159"/>
      <c r="W194" s="159"/>
      <c r="X194" s="159"/>
      <c r="Y194" s="149"/>
      <c r="Z194" s="149"/>
      <c r="AA194" s="149"/>
      <c r="AB194" s="149"/>
      <c r="AC194" s="149"/>
      <c r="AD194" s="149"/>
      <c r="AE194" s="149"/>
      <c r="AF194" s="149"/>
      <c r="AG194" s="149" t="s">
        <v>261</v>
      </c>
      <c r="AH194" s="149">
        <v>0</v>
      </c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</row>
    <row r="195" spans="1:60" outlineLevel="1" x14ac:dyDescent="0.2">
      <c r="A195" s="156"/>
      <c r="B195" s="157"/>
      <c r="C195" s="191" t="s">
        <v>461</v>
      </c>
      <c r="D195" s="188"/>
      <c r="E195" s="189">
        <v>1.5189999999999999</v>
      </c>
      <c r="F195" s="159"/>
      <c r="G195" s="159"/>
      <c r="H195" s="159"/>
      <c r="I195" s="159"/>
      <c r="J195" s="159"/>
      <c r="K195" s="159"/>
      <c r="L195" s="159"/>
      <c r="M195" s="159"/>
      <c r="N195" s="158"/>
      <c r="O195" s="158"/>
      <c r="P195" s="158"/>
      <c r="Q195" s="158"/>
      <c r="R195" s="159"/>
      <c r="S195" s="159"/>
      <c r="T195" s="159"/>
      <c r="U195" s="159"/>
      <c r="V195" s="159"/>
      <c r="W195" s="159"/>
      <c r="X195" s="159"/>
      <c r="Y195" s="149"/>
      <c r="Z195" s="149"/>
      <c r="AA195" s="149"/>
      <c r="AB195" s="149"/>
      <c r="AC195" s="149"/>
      <c r="AD195" s="149"/>
      <c r="AE195" s="149"/>
      <c r="AF195" s="149"/>
      <c r="AG195" s="149" t="s">
        <v>261</v>
      </c>
      <c r="AH195" s="149">
        <v>0</v>
      </c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</row>
    <row r="196" spans="1:60" outlineLevel="1" x14ac:dyDescent="0.2">
      <c r="A196" s="156"/>
      <c r="B196" s="157"/>
      <c r="C196" s="191" t="s">
        <v>462</v>
      </c>
      <c r="D196" s="188"/>
      <c r="E196" s="189">
        <v>0.76129999999999998</v>
      </c>
      <c r="F196" s="159"/>
      <c r="G196" s="159"/>
      <c r="H196" s="159"/>
      <c r="I196" s="159"/>
      <c r="J196" s="159"/>
      <c r="K196" s="159"/>
      <c r="L196" s="159"/>
      <c r="M196" s="159"/>
      <c r="N196" s="158"/>
      <c r="O196" s="158"/>
      <c r="P196" s="158"/>
      <c r="Q196" s="158"/>
      <c r="R196" s="159"/>
      <c r="S196" s="159"/>
      <c r="T196" s="159"/>
      <c r="U196" s="159"/>
      <c r="V196" s="159"/>
      <c r="W196" s="159"/>
      <c r="X196" s="159"/>
      <c r="Y196" s="149"/>
      <c r="Z196" s="149"/>
      <c r="AA196" s="149"/>
      <c r="AB196" s="149"/>
      <c r="AC196" s="149"/>
      <c r="AD196" s="149"/>
      <c r="AE196" s="149"/>
      <c r="AF196" s="149"/>
      <c r="AG196" s="149" t="s">
        <v>261</v>
      </c>
      <c r="AH196" s="149">
        <v>0</v>
      </c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</row>
    <row r="197" spans="1:60" outlineLevel="1" x14ac:dyDescent="0.2">
      <c r="A197" s="156"/>
      <c r="B197" s="157"/>
      <c r="C197" s="191" t="s">
        <v>463</v>
      </c>
      <c r="D197" s="188"/>
      <c r="E197" s="189">
        <v>0.93600000000000005</v>
      </c>
      <c r="F197" s="159"/>
      <c r="G197" s="159"/>
      <c r="H197" s="159"/>
      <c r="I197" s="159"/>
      <c r="J197" s="159"/>
      <c r="K197" s="159"/>
      <c r="L197" s="159"/>
      <c r="M197" s="159"/>
      <c r="N197" s="158"/>
      <c r="O197" s="158"/>
      <c r="P197" s="158"/>
      <c r="Q197" s="158"/>
      <c r="R197" s="159"/>
      <c r="S197" s="159"/>
      <c r="T197" s="159"/>
      <c r="U197" s="159"/>
      <c r="V197" s="159"/>
      <c r="W197" s="159"/>
      <c r="X197" s="159"/>
      <c r="Y197" s="149"/>
      <c r="Z197" s="149"/>
      <c r="AA197" s="149"/>
      <c r="AB197" s="149"/>
      <c r="AC197" s="149"/>
      <c r="AD197" s="149"/>
      <c r="AE197" s="149"/>
      <c r="AF197" s="149"/>
      <c r="AG197" s="149" t="s">
        <v>261</v>
      </c>
      <c r="AH197" s="149">
        <v>0</v>
      </c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</row>
    <row r="198" spans="1:60" ht="22.5" outlineLevel="1" x14ac:dyDescent="0.2">
      <c r="A198" s="167">
        <v>62</v>
      </c>
      <c r="B198" s="168" t="s">
        <v>464</v>
      </c>
      <c r="C198" s="184" t="s">
        <v>465</v>
      </c>
      <c r="D198" s="169" t="s">
        <v>276</v>
      </c>
      <c r="E198" s="170">
        <v>117.1399</v>
      </c>
      <c r="F198" s="171"/>
      <c r="G198" s="172">
        <f>ROUND(E198*F198,2)</f>
        <v>0</v>
      </c>
      <c r="H198" s="171"/>
      <c r="I198" s="172">
        <f>ROUND(E198*H198,2)</f>
        <v>0</v>
      </c>
      <c r="J198" s="171"/>
      <c r="K198" s="172">
        <f>ROUND(E198*J198,2)</f>
        <v>0</v>
      </c>
      <c r="L198" s="172">
        <v>21</v>
      </c>
      <c r="M198" s="172">
        <f>G198*(1+L198/100)</f>
        <v>0</v>
      </c>
      <c r="N198" s="170">
        <v>2.5</v>
      </c>
      <c r="O198" s="170">
        <f>ROUND(E198*N198,2)</f>
        <v>292.85000000000002</v>
      </c>
      <c r="P198" s="170">
        <v>0</v>
      </c>
      <c r="Q198" s="170">
        <f>ROUND(E198*P198,2)</f>
        <v>0</v>
      </c>
      <c r="R198" s="172" t="s">
        <v>408</v>
      </c>
      <c r="S198" s="172" t="s">
        <v>164</v>
      </c>
      <c r="T198" s="173" t="s">
        <v>164</v>
      </c>
      <c r="U198" s="159">
        <v>1.37</v>
      </c>
      <c r="V198" s="159">
        <f>ROUND(E198*U198,2)</f>
        <v>160.47999999999999</v>
      </c>
      <c r="W198" s="159"/>
      <c r="X198" s="159" t="s">
        <v>234</v>
      </c>
      <c r="Y198" s="149"/>
      <c r="Z198" s="149"/>
      <c r="AA198" s="149"/>
      <c r="AB198" s="149"/>
      <c r="AC198" s="149"/>
      <c r="AD198" s="149"/>
      <c r="AE198" s="149"/>
      <c r="AF198" s="149"/>
      <c r="AG198" s="149" t="s">
        <v>235</v>
      </c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</row>
    <row r="199" spans="1:60" outlineLevel="1" x14ac:dyDescent="0.2">
      <c r="A199" s="156"/>
      <c r="B199" s="157"/>
      <c r="C199" s="254" t="s">
        <v>458</v>
      </c>
      <c r="D199" s="255"/>
      <c r="E199" s="255"/>
      <c r="F199" s="255"/>
      <c r="G199" s="255"/>
      <c r="H199" s="159"/>
      <c r="I199" s="159"/>
      <c r="J199" s="159"/>
      <c r="K199" s="159"/>
      <c r="L199" s="159"/>
      <c r="M199" s="159"/>
      <c r="N199" s="158"/>
      <c r="O199" s="158"/>
      <c r="P199" s="158"/>
      <c r="Q199" s="158"/>
      <c r="R199" s="159"/>
      <c r="S199" s="159"/>
      <c r="T199" s="159"/>
      <c r="U199" s="159"/>
      <c r="V199" s="159"/>
      <c r="W199" s="159"/>
      <c r="X199" s="159"/>
      <c r="Y199" s="149"/>
      <c r="Z199" s="149"/>
      <c r="AA199" s="149"/>
      <c r="AB199" s="149"/>
      <c r="AC199" s="149"/>
      <c r="AD199" s="149"/>
      <c r="AE199" s="149"/>
      <c r="AF199" s="149"/>
      <c r="AG199" s="149" t="s">
        <v>237</v>
      </c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</row>
    <row r="200" spans="1:60" outlineLevel="1" x14ac:dyDescent="0.2">
      <c r="A200" s="156"/>
      <c r="B200" s="157"/>
      <c r="C200" s="191" t="s">
        <v>466</v>
      </c>
      <c r="D200" s="188"/>
      <c r="E200" s="189">
        <v>72.682599999999994</v>
      </c>
      <c r="F200" s="159"/>
      <c r="G200" s="159"/>
      <c r="H200" s="159"/>
      <c r="I200" s="159"/>
      <c r="J200" s="159"/>
      <c r="K200" s="159"/>
      <c r="L200" s="159"/>
      <c r="M200" s="159"/>
      <c r="N200" s="158"/>
      <c r="O200" s="158"/>
      <c r="P200" s="158"/>
      <c r="Q200" s="158"/>
      <c r="R200" s="159"/>
      <c r="S200" s="159"/>
      <c r="T200" s="159"/>
      <c r="U200" s="159"/>
      <c r="V200" s="159"/>
      <c r="W200" s="159"/>
      <c r="X200" s="159"/>
      <c r="Y200" s="149"/>
      <c r="Z200" s="149"/>
      <c r="AA200" s="149"/>
      <c r="AB200" s="149"/>
      <c r="AC200" s="149"/>
      <c r="AD200" s="149"/>
      <c r="AE200" s="149"/>
      <c r="AF200" s="149"/>
      <c r="AG200" s="149" t="s">
        <v>261</v>
      </c>
      <c r="AH200" s="149">
        <v>0</v>
      </c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</row>
    <row r="201" spans="1:60" outlineLevel="1" x14ac:dyDescent="0.2">
      <c r="A201" s="156"/>
      <c r="B201" s="157"/>
      <c r="C201" s="191" t="s">
        <v>467</v>
      </c>
      <c r="D201" s="188"/>
      <c r="E201" s="189">
        <v>44.457299999999996</v>
      </c>
      <c r="F201" s="159"/>
      <c r="G201" s="159"/>
      <c r="H201" s="159"/>
      <c r="I201" s="159"/>
      <c r="J201" s="159"/>
      <c r="K201" s="159"/>
      <c r="L201" s="159"/>
      <c r="M201" s="159"/>
      <c r="N201" s="158"/>
      <c r="O201" s="158"/>
      <c r="P201" s="158"/>
      <c r="Q201" s="158"/>
      <c r="R201" s="159"/>
      <c r="S201" s="159"/>
      <c r="T201" s="159"/>
      <c r="U201" s="159"/>
      <c r="V201" s="159"/>
      <c r="W201" s="159"/>
      <c r="X201" s="159"/>
      <c r="Y201" s="149"/>
      <c r="Z201" s="149"/>
      <c r="AA201" s="149"/>
      <c r="AB201" s="149"/>
      <c r="AC201" s="149"/>
      <c r="AD201" s="149"/>
      <c r="AE201" s="149"/>
      <c r="AF201" s="149"/>
      <c r="AG201" s="149" t="s">
        <v>261</v>
      </c>
      <c r="AH201" s="149">
        <v>0</v>
      </c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</row>
    <row r="202" spans="1:60" outlineLevel="1" x14ac:dyDescent="0.2">
      <c r="A202" s="174">
        <v>63</v>
      </c>
      <c r="B202" s="175" t="s">
        <v>468</v>
      </c>
      <c r="C202" s="183" t="s">
        <v>469</v>
      </c>
      <c r="D202" s="176" t="s">
        <v>324</v>
      </c>
      <c r="E202" s="177">
        <v>2.02</v>
      </c>
      <c r="F202" s="178"/>
      <c r="G202" s="179">
        <f>ROUND(E202*F202,2)</f>
        <v>0</v>
      </c>
      <c r="H202" s="178"/>
      <c r="I202" s="179">
        <f>ROUND(E202*H202,2)</f>
        <v>0</v>
      </c>
      <c r="J202" s="178"/>
      <c r="K202" s="179">
        <f>ROUND(E202*J202,2)</f>
        <v>0</v>
      </c>
      <c r="L202" s="179">
        <v>21</v>
      </c>
      <c r="M202" s="179">
        <f>G202*(1+L202/100)</f>
        <v>0</v>
      </c>
      <c r="N202" s="177">
        <v>3.9E-2</v>
      </c>
      <c r="O202" s="177">
        <f>ROUND(E202*N202,2)</f>
        <v>0.08</v>
      </c>
      <c r="P202" s="177">
        <v>0</v>
      </c>
      <c r="Q202" s="177">
        <f>ROUND(E202*P202,2)</f>
        <v>0</v>
      </c>
      <c r="R202" s="179" t="s">
        <v>401</v>
      </c>
      <c r="S202" s="179" t="s">
        <v>164</v>
      </c>
      <c r="T202" s="180" t="s">
        <v>164</v>
      </c>
      <c r="U202" s="159">
        <v>0</v>
      </c>
      <c r="V202" s="159">
        <f>ROUND(E202*U202,2)</f>
        <v>0</v>
      </c>
      <c r="W202" s="159"/>
      <c r="X202" s="159" t="s">
        <v>403</v>
      </c>
      <c r="Y202" s="149"/>
      <c r="Z202" s="149"/>
      <c r="AA202" s="149"/>
      <c r="AB202" s="149"/>
      <c r="AC202" s="149"/>
      <c r="AD202" s="149"/>
      <c r="AE202" s="149"/>
      <c r="AF202" s="149"/>
      <c r="AG202" s="149" t="s">
        <v>404</v>
      </c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</row>
    <row r="203" spans="1:60" outlineLevel="1" x14ac:dyDescent="0.2">
      <c r="A203" s="174">
        <v>64</v>
      </c>
      <c r="B203" s="175" t="s">
        <v>468</v>
      </c>
      <c r="C203" s="183" t="s">
        <v>469</v>
      </c>
      <c r="D203" s="176" t="s">
        <v>324</v>
      </c>
      <c r="E203" s="177">
        <v>2.02</v>
      </c>
      <c r="F203" s="178"/>
      <c r="G203" s="179">
        <f>ROUND(E203*F203,2)</f>
        <v>0</v>
      </c>
      <c r="H203" s="178"/>
      <c r="I203" s="179">
        <f>ROUND(E203*H203,2)</f>
        <v>0</v>
      </c>
      <c r="J203" s="178"/>
      <c r="K203" s="179">
        <f>ROUND(E203*J203,2)</f>
        <v>0</v>
      </c>
      <c r="L203" s="179">
        <v>21</v>
      </c>
      <c r="M203" s="179">
        <f>G203*(1+L203/100)</f>
        <v>0</v>
      </c>
      <c r="N203" s="177">
        <v>3.9E-2</v>
      </c>
      <c r="O203" s="177">
        <f>ROUND(E203*N203,2)</f>
        <v>0.08</v>
      </c>
      <c r="P203" s="177">
        <v>0</v>
      </c>
      <c r="Q203" s="177">
        <f>ROUND(E203*P203,2)</f>
        <v>0</v>
      </c>
      <c r="R203" s="179" t="s">
        <v>401</v>
      </c>
      <c r="S203" s="179" t="s">
        <v>164</v>
      </c>
      <c r="T203" s="180" t="s">
        <v>164</v>
      </c>
      <c r="U203" s="159">
        <v>0</v>
      </c>
      <c r="V203" s="159">
        <f>ROUND(E203*U203,2)</f>
        <v>0</v>
      </c>
      <c r="W203" s="159"/>
      <c r="X203" s="159" t="s">
        <v>403</v>
      </c>
      <c r="Y203" s="149"/>
      <c r="Z203" s="149"/>
      <c r="AA203" s="149"/>
      <c r="AB203" s="149"/>
      <c r="AC203" s="149"/>
      <c r="AD203" s="149"/>
      <c r="AE203" s="149"/>
      <c r="AF203" s="149"/>
      <c r="AG203" s="149" t="s">
        <v>404</v>
      </c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</row>
    <row r="204" spans="1:60" outlineLevel="1" x14ac:dyDescent="0.2">
      <c r="A204" s="174">
        <v>65</v>
      </c>
      <c r="B204" s="175" t="s">
        <v>470</v>
      </c>
      <c r="C204" s="183" t="s">
        <v>471</v>
      </c>
      <c r="D204" s="176" t="s">
        <v>324</v>
      </c>
      <c r="E204" s="177">
        <v>4.04</v>
      </c>
      <c r="F204" s="178"/>
      <c r="G204" s="179">
        <f>ROUND(E204*F204,2)</f>
        <v>0</v>
      </c>
      <c r="H204" s="178"/>
      <c r="I204" s="179">
        <f>ROUND(E204*H204,2)</f>
        <v>0</v>
      </c>
      <c r="J204" s="178"/>
      <c r="K204" s="179">
        <f>ROUND(E204*J204,2)</f>
        <v>0</v>
      </c>
      <c r="L204" s="179">
        <v>21</v>
      </c>
      <c r="M204" s="179">
        <f>G204*(1+L204/100)</f>
        <v>0</v>
      </c>
      <c r="N204" s="177">
        <v>6.8000000000000005E-2</v>
      </c>
      <c r="O204" s="177">
        <f>ROUND(E204*N204,2)</f>
        <v>0.27</v>
      </c>
      <c r="P204" s="177">
        <v>0</v>
      </c>
      <c r="Q204" s="177">
        <f>ROUND(E204*P204,2)</f>
        <v>0</v>
      </c>
      <c r="R204" s="179" t="s">
        <v>401</v>
      </c>
      <c r="S204" s="179" t="s">
        <v>164</v>
      </c>
      <c r="T204" s="180" t="s">
        <v>164</v>
      </c>
      <c r="U204" s="159">
        <v>0</v>
      </c>
      <c r="V204" s="159">
        <f>ROUND(E204*U204,2)</f>
        <v>0</v>
      </c>
      <c r="W204" s="159"/>
      <c r="X204" s="159" t="s">
        <v>403</v>
      </c>
      <c r="Y204" s="149"/>
      <c r="Z204" s="149"/>
      <c r="AA204" s="149"/>
      <c r="AB204" s="149"/>
      <c r="AC204" s="149"/>
      <c r="AD204" s="149"/>
      <c r="AE204" s="149"/>
      <c r="AF204" s="149"/>
      <c r="AG204" s="149" t="s">
        <v>404</v>
      </c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</row>
    <row r="205" spans="1:60" x14ac:dyDescent="0.2">
      <c r="A205" s="161" t="s">
        <v>159</v>
      </c>
      <c r="B205" s="162" t="s">
        <v>107</v>
      </c>
      <c r="C205" s="182" t="s">
        <v>108</v>
      </c>
      <c r="D205" s="163"/>
      <c r="E205" s="164"/>
      <c r="F205" s="165"/>
      <c r="G205" s="165">
        <f>SUMIF(AG206:AG210,"&lt;&gt;NOR",G206:G210)</f>
        <v>0</v>
      </c>
      <c r="H205" s="165"/>
      <c r="I205" s="165">
        <f>SUM(I206:I210)</f>
        <v>0</v>
      </c>
      <c r="J205" s="165"/>
      <c r="K205" s="165">
        <f>SUM(K206:K210)</f>
        <v>0</v>
      </c>
      <c r="L205" s="165"/>
      <c r="M205" s="165">
        <f>SUM(M206:M210)</f>
        <v>0</v>
      </c>
      <c r="N205" s="164"/>
      <c r="O205" s="164">
        <f>SUM(O206:O210)</f>
        <v>588.91000000000008</v>
      </c>
      <c r="P205" s="164"/>
      <c r="Q205" s="164">
        <f>SUM(Q206:Q210)</f>
        <v>0</v>
      </c>
      <c r="R205" s="165"/>
      <c r="S205" s="165"/>
      <c r="T205" s="166"/>
      <c r="U205" s="160"/>
      <c r="V205" s="160">
        <f>SUM(V206:V210)</f>
        <v>68.599999999999994</v>
      </c>
      <c r="W205" s="160"/>
      <c r="X205" s="160"/>
      <c r="AG205" t="s">
        <v>160</v>
      </c>
    </row>
    <row r="206" spans="1:60" ht="22.5" outlineLevel="1" x14ac:dyDescent="0.2">
      <c r="A206" s="174">
        <v>66</v>
      </c>
      <c r="B206" s="175" t="s">
        <v>472</v>
      </c>
      <c r="C206" s="183" t="s">
        <v>473</v>
      </c>
      <c r="D206" s="176" t="s">
        <v>232</v>
      </c>
      <c r="E206" s="177">
        <v>490</v>
      </c>
      <c r="F206" s="178"/>
      <c r="G206" s="179">
        <f>ROUND(E206*F206,2)</f>
        <v>0</v>
      </c>
      <c r="H206" s="178"/>
      <c r="I206" s="179">
        <f>ROUND(E206*H206,2)</f>
        <v>0</v>
      </c>
      <c r="J206" s="178"/>
      <c r="K206" s="179">
        <f>ROUND(E206*J206,2)</f>
        <v>0</v>
      </c>
      <c r="L206" s="179">
        <v>21</v>
      </c>
      <c r="M206" s="179">
        <f>G206*(1+L206/100)</f>
        <v>0</v>
      </c>
      <c r="N206" s="177">
        <v>0.441</v>
      </c>
      <c r="O206" s="177">
        <f>ROUND(E206*N206,2)</f>
        <v>216.09</v>
      </c>
      <c r="P206" s="177">
        <v>0</v>
      </c>
      <c r="Q206" s="177">
        <f>ROUND(E206*P206,2)</f>
        <v>0</v>
      </c>
      <c r="R206" s="179" t="s">
        <v>233</v>
      </c>
      <c r="S206" s="179" t="s">
        <v>164</v>
      </c>
      <c r="T206" s="180" t="s">
        <v>164</v>
      </c>
      <c r="U206" s="159">
        <v>2.9000000000000001E-2</v>
      </c>
      <c r="V206" s="159">
        <f>ROUND(E206*U206,2)</f>
        <v>14.21</v>
      </c>
      <c r="W206" s="159"/>
      <c r="X206" s="159" t="s">
        <v>234</v>
      </c>
      <c r="Y206" s="149"/>
      <c r="Z206" s="149"/>
      <c r="AA206" s="149"/>
      <c r="AB206" s="149"/>
      <c r="AC206" s="149"/>
      <c r="AD206" s="149"/>
      <c r="AE206" s="149"/>
      <c r="AF206" s="149"/>
      <c r="AG206" s="149" t="s">
        <v>235</v>
      </c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</row>
    <row r="207" spans="1:60" outlineLevel="1" x14ac:dyDescent="0.2">
      <c r="A207" s="167">
        <v>67</v>
      </c>
      <c r="B207" s="168" t="s">
        <v>474</v>
      </c>
      <c r="C207" s="184" t="s">
        <v>475</v>
      </c>
      <c r="D207" s="169" t="s">
        <v>232</v>
      </c>
      <c r="E207" s="170">
        <v>490</v>
      </c>
      <c r="F207" s="171"/>
      <c r="G207" s="172">
        <f>ROUND(E207*F207,2)</f>
        <v>0</v>
      </c>
      <c r="H207" s="171"/>
      <c r="I207" s="172">
        <f>ROUND(E207*H207,2)</f>
        <v>0</v>
      </c>
      <c r="J207" s="171"/>
      <c r="K207" s="172">
        <f>ROUND(E207*J207,2)</f>
        <v>0</v>
      </c>
      <c r="L207" s="172">
        <v>21</v>
      </c>
      <c r="M207" s="172">
        <f>G207*(1+L207/100)</f>
        <v>0</v>
      </c>
      <c r="N207" s="170">
        <v>0.25</v>
      </c>
      <c r="O207" s="170">
        <f>ROUND(E207*N207,2)</f>
        <v>122.5</v>
      </c>
      <c r="P207" s="170">
        <v>0</v>
      </c>
      <c r="Q207" s="170">
        <f>ROUND(E207*P207,2)</f>
        <v>0</v>
      </c>
      <c r="R207" s="172" t="s">
        <v>233</v>
      </c>
      <c r="S207" s="172" t="s">
        <v>164</v>
      </c>
      <c r="T207" s="173" t="s">
        <v>164</v>
      </c>
      <c r="U207" s="159">
        <v>8.4000000000000005E-2</v>
      </c>
      <c r="V207" s="159">
        <f>ROUND(E207*U207,2)</f>
        <v>41.16</v>
      </c>
      <c r="W207" s="159"/>
      <c r="X207" s="159" t="s">
        <v>234</v>
      </c>
      <c r="Y207" s="149"/>
      <c r="Z207" s="149"/>
      <c r="AA207" s="149"/>
      <c r="AB207" s="149"/>
      <c r="AC207" s="149"/>
      <c r="AD207" s="149"/>
      <c r="AE207" s="149"/>
      <c r="AF207" s="149"/>
      <c r="AG207" s="149" t="s">
        <v>235</v>
      </c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</row>
    <row r="208" spans="1:60" outlineLevel="1" x14ac:dyDescent="0.2">
      <c r="A208" s="156"/>
      <c r="B208" s="157"/>
      <c r="C208" s="254" t="s">
        <v>476</v>
      </c>
      <c r="D208" s="255"/>
      <c r="E208" s="255"/>
      <c r="F208" s="255"/>
      <c r="G208" s="255"/>
      <c r="H208" s="159"/>
      <c r="I208" s="159"/>
      <c r="J208" s="159"/>
      <c r="K208" s="159"/>
      <c r="L208" s="159"/>
      <c r="M208" s="159"/>
      <c r="N208" s="158"/>
      <c r="O208" s="158"/>
      <c r="P208" s="158"/>
      <c r="Q208" s="158"/>
      <c r="R208" s="159"/>
      <c r="S208" s="159"/>
      <c r="T208" s="159"/>
      <c r="U208" s="159"/>
      <c r="V208" s="159"/>
      <c r="W208" s="159"/>
      <c r="X208" s="159"/>
      <c r="Y208" s="149"/>
      <c r="Z208" s="149"/>
      <c r="AA208" s="149"/>
      <c r="AB208" s="149"/>
      <c r="AC208" s="149"/>
      <c r="AD208" s="149"/>
      <c r="AE208" s="149"/>
      <c r="AF208" s="149"/>
      <c r="AG208" s="149" t="s">
        <v>237</v>
      </c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</row>
    <row r="209" spans="1:60" outlineLevel="1" x14ac:dyDescent="0.2">
      <c r="A209" s="167">
        <v>68</v>
      </c>
      <c r="B209" s="168" t="s">
        <v>477</v>
      </c>
      <c r="C209" s="184" t="s">
        <v>478</v>
      </c>
      <c r="D209" s="169" t="s">
        <v>232</v>
      </c>
      <c r="E209" s="170">
        <v>490</v>
      </c>
      <c r="F209" s="171"/>
      <c r="G209" s="172">
        <f>ROUND(E209*F209,2)</f>
        <v>0</v>
      </c>
      <c r="H209" s="171"/>
      <c r="I209" s="172">
        <f>ROUND(E209*H209,2)</f>
        <v>0</v>
      </c>
      <c r="J209" s="171"/>
      <c r="K209" s="172">
        <f>ROUND(E209*J209,2)</f>
        <v>0</v>
      </c>
      <c r="L209" s="172">
        <v>21</v>
      </c>
      <c r="M209" s="172">
        <f>G209*(1+L209/100)</f>
        <v>0</v>
      </c>
      <c r="N209" s="170">
        <v>0.51085999999999998</v>
      </c>
      <c r="O209" s="170">
        <f>ROUND(E209*N209,2)</f>
        <v>250.32</v>
      </c>
      <c r="P209" s="170">
        <v>0</v>
      </c>
      <c r="Q209" s="170">
        <f>ROUND(E209*P209,2)</f>
        <v>0</v>
      </c>
      <c r="R209" s="172" t="s">
        <v>233</v>
      </c>
      <c r="S209" s="172" t="s">
        <v>164</v>
      </c>
      <c r="T209" s="173" t="s">
        <v>164</v>
      </c>
      <c r="U209" s="159">
        <v>2.7E-2</v>
      </c>
      <c r="V209" s="159">
        <f>ROUND(E209*U209,2)</f>
        <v>13.23</v>
      </c>
      <c r="W209" s="159"/>
      <c r="X209" s="159" t="s">
        <v>234</v>
      </c>
      <c r="Y209" s="149"/>
      <c r="Z209" s="149"/>
      <c r="AA209" s="149"/>
      <c r="AB209" s="149"/>
      <c r="AC209" s="149"/>
      <c r="AD209" s="149"/>
      <c r="AE209" s="149"/>
      <c r="AF209" s="149"/>
      <c r="AG209" s="149" t="s">
        <v>235</v>
      </c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</row>
    <row r="210" spans="1:60" outlineLevel="1" x14ac:dyDescent="0.2">
      <c r="A210" s="156"/>
      <c r="B210" s="157"/>
      <c r="C210" s="254" t="s">
        <v>479</v>
      </c>
      <c r="D210" s="255"/>
      <c r="E210" s="255"/>
      <c r="F210" s="255"/>
      <c r="G210" s="255"/>
      <c r="H210" s="159"/>
      <c r="I210" s="159"/>
      <c r="J210" s="159"/>
      <c r="K210" s="159"/>
      <c r="L210" s="159"/>
      <c r="M210" s="159"/>
      <c r="N210" s="158"/>
      <c r="O210" s="158"/>
      <c r="P210" s="158"/>
      <c r="Q210" s="158"/>
      <c r="R210" s="159"/>
      <c r="S210" s="159"/>
      <c r="T210" s="159"/>
      <c r="U210" s="159"/>
      <c r="V210" s="159"/>
      <c r="W210" s="159"/>
      <c r="X210" s="159"/>
      <c r="Y210" s="149"/>
      <c r="Z210" s="149"/>
      <c r="AA210" s="149"/>
      <c r="AB210" s="149"/>
      <c r="AC210" s="149"/>
      <c r="AD210" s="149"/>
      <c r="AE210" s="149"/>
      <c r="AF210" s="149"/>
      <c r="AG210" s="149" t="s">
        <v>237</v>
      </c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</row>
    <row r="211" spans="1:60" x14ac:dyDescent="0.2">
      <c r="A211" s="161" t="s">
        <v>159</v>
      </c>
      <c r="B211" s="162" t="s">
        <v>109</v>
      </c>
      <c r="C211" s="182" t="s">
        <v>110</v>
      </c>
      <c r="D211" s="163"/>
      <c r="E211" s="164"/>
      <c r="F211" s="165"/>
      <c r="G211" s="165">
        <f>SUMIF(AG212:AG219,"&lt;&gt;NOR",G212:G219)</f>
        <v>0</v>
      </c>
      <c r="H211" s="165"/>
      <c r="I211" s="165">
        <f>SUM(I212:I219)</f>
        <v>0</v>
      </c>
      <c r="J211" s="165"/>
      <c r="K211" s="165">
        <f>SUM(K212:K219)</f>
        <v>0</v>
      </c>
      <c r="L211" s="165"/>
      <c r="M211" s="165">
        <f>SUM(M212:M219)</f>
        <v>0</v>
      </c>
      <c r="N211" s="164"/>
      <c r="O211" s="164">
        <f>SUM(O212:O219)</f>
        <v>17.29</v>
      </c>
      <c r="P211" s="164"/>
      <c r="Q211" s="164">
        <f>SUM(Q212:Q219)</f>
        <v>0</v>
      </c>
      <c r="R211" s="165"/>
      <c r="S211" s="165"/>
      <c r="T211" s="166"/>
      <c r="U211" s="160"/>
      <c r="V211" s="160">
        <f>SUM(V212:V219)</f>
        <v>93.05</v>
      </c>
      <c r="W211" s="160"/>
      <c r="X211" s="160"/>
      <c r="AG211" t="s">
        <v>160</v>
      </c>
    </row>
    <row r="212" spans="1:60" ht="33.75" outlineLevel="1" x14ac:dyDescent="0.2">
      <c r="A212" s="167">
        <v>69</v>
      </c>
      <c r="B212" s="168" t="s">
        <v>480</v>
      </c>
      <c r="C212" s="184" t="s">
        <v>481</v>
      </c>
      <c r="D212" s="169" t="s">
        <v>276</v>
      </c>
      <c r="E212" s="170">
        <v>5.8085000000000004</v>
      </c>
      <c r="F212" s="171"/>
      <c r="G212" s="172">
        <f>ROUND(E212*F212,2)</f>
        <v>0</v>
      </c>
      <c r="H212" s="171"/>
      <c r="I212" s="172">
        <f>ROUND(E212*H212,2)</f>
        <v>0</v>
      </c>
      <c r="J212" s="171"/>
      <c r="K212" s="172">
        <f>ROUND(E212*J212,2)</f>
        <v>0</v>
      </c>
      <c r="L212" s="172">
        <v>21</v>
      </c>
      <c r="M212" s="172">
        <f>G212*(1+L212/100)</f>
        <v>0</v>
      </c>
      <c r="N212" s="170">
        <v>2.97695</v>
      </c>
      <c r="O212" s="170">
        <f>ROUND(E212*N212,2)</f>
        <v>17.29</v>
      </c>
      <c r="P212" s="170">
        <v>0</v>
      </c>
      <c r="Q212" s="170">
        <f>ROUND(E212*P212,2)</f>
        <v>0</v>
      </c>
      <c r="R212" s="172" t="s">
        <v>418</v>
      </c>
      <c r="S212" s="172" t="s">
        <v>164</v>
      </c>
      <c r="T212" s="173" t="s">
        <v>164</v>
      </c>
      <c r="U212" s="159">
        <v>16.02</v>
      </c>
      <c r="V212" s="159">
        <f>ROUND(E212*U212,2)</f>
        <v>93.05</v>
      </c>
      <c r="W212" s="159"/>
      <c r="X212" s="159" t="s">
        <v>234</v>
      </c>
      <c r="Y212" s="149"/>
      <c r="Z212" s="149"/>
      <c r="AA212" s="149"/>
      <c r="AB212" s="149"/>
      <c r="AC212" s="149"/>
      <c r="AD212" s="149"/>
      <c r="AE212" s="149"/>
      <c r="AF212" s="149"/>
      <c r="AG212" s="149" t="s">
        <v>235</v>
      </c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</row>
    <row r="213" spans="1:60" outlineLevel="1" x14ac:dyDescent="0.2">
      <c r="A213" s="156"/>
      <c r="B213" s="157"/>
      <c r="C213" s="191" t="s">
        <v>482</v>
      </c>
      <c r="D213" s="188"/>
      <c r="E213" s="189">
        <v>3.1739999999999999</v>
      </c>
      <c r="F213" s="159"/>
      <c r="G213" s="159"/>
      <c r="H213" s="159"/>
      <c r="I213" s="159"/>
      <c r="J213" s="159"/>
      <c r="K213" s="159"/>
      <c r="L213" s="159"/>
      <c r="M213" s="159"/>
      <c r="N213" s="158"/>
      <c r="O213" s="158"/>
      <c r="P213" s="158"/>
      <c r="Q213" s="158"/>
      <c r="R213" s="159"/>
      <c r="S213" s="159"/>
      <c r="T213" s="159"/>
      <c r="U213" s="159"/>
      <c r="V213" s="159"/>
      <c r="W213" s="159"/>
      <c r="X213" s="159"/>
      <c r="Y213" s="149"/>
      <c r="Z213" s="149"/>
      <c r="AA213" s="149"/>
      <c r="AB213" s="149"/>
      <c r="AC213" s="149"/>
      <c r="AD213" s="149"/>
      <c r="AE213" s="149"/>
      <c r="AF213" s="149"/>
      <c r="AG213" s="149" t="s">
        <v>261</v>
      </c>
      <c r="AH213" s="149">
        <v>0</v>
      </c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</row>
    <row r="214" spans="1:60" outlineLevel="1" x14ac:dyDescent="0.2">
      <c r="A214" s="156"/>
      <c r="B214" s="157"/>
      <c r="C214" s="191" t="s">
        <v>483</v>
      </c>
      <c r="D214" s="188"/>
      <c r="E214" s="189">
        <v>1.8225</v>
      </c>
      <c r="F214" s="159"/>
      <c r="G214" s="159"/>
      <c r="H214" s="159"/>
      <c r="I214" s="159"/>
      <c r="J214" s="159"/>
      <c r="K214" s="159"/>
      <c r="L214" s="159"/>
      <c r="M214" s="159"/>
      <c r="N214" s="158"/>
      <c r="O214" s="158"/>
      <c r="P214" s="158"/>
      <c r="Q214" s="158"/>
      <c r="R214" s="159"/>
      <c r="S214" s="159"/>
      <c r="T214" s="159"/>
      <c r="U214" s="159"/>
      <c r="V214" s="159"/>
      <c r="W214" s="159"/>
      <c r="X214" s="159"/>
      <c r="Y214" s="149"/>
      <c r="Z214" s="149"/>
      <c r="AA214" s="149"/>
      <c r="AB214" s="149"/>
      <c r="AC214" s="149"/>
      <c r="AD214" s="149"/>
      <c r="AE214" s="149"/>
      <c r="AF214" s="149"/>
      <c r="AG214" s="149" t="s">
        <v>261</v>
      </c>
      <c r="AH214" s="149">
        <v>0</v>
      </c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</row>
    <row r="215" spans="1:60" outlineLevel="1" x14ac:dyDescent="0.2">
      <c r="A215" s="156"/>
      <c r="B215" s="157"/>
      <c r="C215" s="191" t="s">
        <v>484</v>
      </c>
      <c r="D215" s="188"/>
      <c r="E215" s="189">
        <v>0.81200000000000006</v>
      </c>
      <c r="F215" s="159"/>
      <c r="G215" s="159"/>
      <c r="H215" s="159"/>
      <c r="I215" s="159"/>
      <c r="J215" s="159"/>
      <c r="K215" s="159"/>
      <c r="L215" s="159"/>
      <c r="M215" s="159"/>
      <c r="N215" s="158"/>
      <c r="O215" s="158"/>
      <c r="P215" s="158"/>
      <c r="Q215" s="158"/>
      <c r="R215" s="159"/>
      <c r="S215" s="159"/>
      <c r="T215" s="159"/>
      <c r="U215" s="159"/>
      <c r="V215" s="159"/>
      <c r="W215" s="159"/>
      <c r="X215" s="159"/>
      <c r="Y215" s="149"/>
      <c r="Z215" s="149"/>
      <c r="AA215" s="149"/>
      <c r="AB215" s="149"/>
      <c r="AC215" s="149"/>
      <c r="AD215" s="149"/>
      <c r="AE215" s="149"/>
      <c r="AF215" s="149"/>
      <c r="AG215" s="149" t="s">
        <v>261</v>
      </c>
      <c r="AH215" s="149">
        <v>0</v>
      </c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</row>
    <row r="216" spans="1:60" outlineLevel="1" x14ac:dyDescent="0.2">
      <c r="A216" s="167">
        <v>70</v>
      </c>
      <c r="B216" s="168" t="s">
        <v>485</v>
      </c>
      <c r="C216" s="184" t="s">
        <v>486</v>
      </c>
      <c r="D216" s="169" t="s">
        <v>384</v>
      </c>
      <c r="E216" s="170">
        <v>26.3186</v>
      </c>
      <c r="F216" s="171"/>
      <c r="G216" s="172">
        <f>ROUND(E216*F216,2)</f>
        <v>0</v>
      </c>
      <c r="H216" s="171"/>
      <c r="I216" s="172">
        <f>ROUND(E216*H216,2)</f>
        <v>0</v>
      </c>
      <c r="J216" s="171"/>
      <c r="K216" s="172">
        <f>ROUND(E216*J216,2)</f>
        <v>0</v>
      </c>
      <c r="L216" s="172">
        <v>21</v>
      </c>
      <c r="M216" s="172">
        <f>G216*(1+L216/100)</f>
        <v>0</v>
      </c>
      <c r="N216" s="170">
        <v>0</v>
      </c>
      <c r="O216" s="170">
        <f>ROUND(E216*N216,2)</f>
        <v>0</v>
      </c>
      <c r="P216" s="170">
        <v>0</v>
      </c>
      <c r="Q216" s="170">
        <f>ROUND(E216*P216,2)</f>
        <v>0</v>
      </c>
      <c r="R216" s="172"/>
      <c r="S216" s="172" t="s">
        <v>179</v>
      </c>
      <c r="T216" s="173" t="s">
        <v>165</v>
      </c>
      <c r="U216" s="159">
        <v>0</v>
      </c>
      <c r="V216" s="159">
        <f>ROUND(E216*U216,2)</f>
        <v>0</v>
      </c>
      <c r="W216" s="159"/>
      <c r="X216" s="159" t="s">
        <v>374</v>
      </c>
      <c r="Y216" s="149"/>
      <c r="Z216" s="149"/>
      <c r="AA216" s="149"/>
      <c r="AB216" s="149"/>
      <c r="AC216" s="149"/>
      <c r="AD216" s="149"/>
      <c r="AE216" s="149"/>
      <c r="AF216" s="149"/>
      <c r="AG216" s="149" t="s">
        <v>375</v>
      </c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</row>
    <row r="217" spans="1:60" outlineLevel="1" x14ac:dyDescent="0.2">
      <c r="A217" s="156"/>
      <c r="B217" s="157"/>
      <c r="C217" s="191" t="s">
        <v>487</v>
      </c>
      <c r="D217" s="188"/>
      <c r="E217" s="189">
        <v>13.42</v>
      </c>
      <c r="F217" s="159"/>
      <c r="G217" s="159"/>
      <c r="H217" s="159"/>
      <c r="I217" s="159"/>
      <c r="J217" s="159"/>
      <c r="K217" s="159"/>
      <c r="L217" s="159"/>
      <c r="M217" s="159"/>
      <c r="N217" s="158"/>
      <c r="O217" s="158"/>
      <c r="P217" s="158"/>
      <c r="Q217" s="158"/>
      <c r="R217" s="159"/>
      <c r="S217" s="159"/>
      <c r="T217" s="159"/>
      <c r="U217" s="159"/>
      <c r="V217" s="159"/>
      <c r="W217" s="159"/>
      <c r="X217" s="159"/>
      <c r="Y217" s="149"/>
      <c r="Z217" s="149"/>
      <c r="AA217" s="149"/>
      <c r="AB217" s="149"/>
      <c r="AC217" s="149"/>
      <c r="AD217" s="149"/>
      <c r="AE217" s="149"/>
      <c r="AF217" s="149"/>
      <c r="AG217" s="149" t="s">
        <v>261</v>
      </c>
      <c r="AH217" s="149">
        <v>0</v>
      </c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</row>
    <row r="218" spans="1:60" outlineLevel="1" x14ac:dyDescent="0.2">
      <c r="A218" s="156"/>
      <c r="B218" s="157"/>
      <c r="C218" s="191" t="s">
        <v>488</v>
      </c>
      <c r="D218" s="188"/>
      <c r="E218" s="189">
        <v>8.0519999999999996</v>
      </c>
      <c r="F218" s="159"/>
      <c r="G218" s="159"/>
      <c r="H218" s="159"/>
      <c r="I218" s="159"/>
      <c r="J218" s="159"/>
      <c r="K218" s="159"/>
      <c r="L218" s="159"/>
      <c r="M218" s="159"/>
      <c r="N218" s="158"/>
      <c r="O218" s="158"/>
      <c r="P218" s="158"/>
      <c r="Q218" s="158"/>
      <c r="R218" s="159"/>
      <c r="S218" s="159"/>
      <c r="T218" s="159"/>
      <c r="U218" s="159"/>
      <c r="V218" s="159"/>
      <c r="W218" s="159"/>
      <c r="X218" s="159"/>
      <c r="Y218" s="149"/>
      <c r="Z218" s="149"/>
      <c r="AA218" s="149"/>
      <c r="AB218" s="149"/>
      <c r="AC218" s="149"/>
      <c r="AD218" s="149"/>
      <c r="AE218" s="149"/>
      <c r="AF218" s="149"/>
      <c r="AG218" s="149" t="s">
        <v>261</v>
      </c>
      <c r="AH218" s="149">
        <v>0</v>
      </c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</row>
    <row r="219" spans="1:60" outlineLevel="1" x14ac:dyDescent="0.2">
      <c r="A219" s="156"/>
      <c r="B219" s="157"/>
      <c r="C219" s="191" t="s">
        <v>489</v>
      </c>
      <c r="D219" s="188"/>
      <c r="E219" s="189">
        <v>4.8465999999999996</v>
      </c>
      <c r="F219" s="159"/>
      <c r="G219" s="159"/>
      <c r="H219" s="159"/>
      <c r="I219" s="159"/>
      <c r="J219" s="159"/>
      <c r="K219" s="159"/>
      <c r="L219" s="159"/>
      <c r="M219" s="159"/>
      <c r="N219" s="158"/>
      <c r="O219" s="158"/>
      <c r="P219" s="158"/>
      <c r="Q219" s="158"/>
      <c r="R219" s="159"/>
      <c r="S219" s="159"/>
      <c r="T219" s="159"/>
      <c r="U219" s="159"/>
      <c r="V219" s="159"/>
      <c r="W219" s="159"/>
      <c r="X219" s="159"/>
      <c r="Y219" s="149"/>
      <c r="Z219" s="149"/>
      <c r="AA219" s="149"/>
      <c r="AB219" s="149"/>
      <c r="AC219" s="149"/>
      <c r="AD219" s="149"/>
      <c r="AE219" s="149"/>
      <c r="AF219" s="149"/>
      <c r="AG219" s="149" t="s">
        <v>261</v>
      </c>
      <c r="AH219" s="149">
        <v>0</v>
      </c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</row>
    <row r="220" spans="1:60" x14ac:dyDescent="0.2">
      <c r="A220" s="161" t="s">
        <v>159</v>
      </c>
      <c r="B220" s="162" t="s">
        <v>111</v>
      </c>
      <c r="C220" s="182" t="s">
        <v>112</v>
      </c>
      <c r="D220" s="163"/>
      <c r="E220" s="164"/>
      <c r="F220" s="165"/>
      <c r="G220" s="165">
        <f>SUMIF(AG221:AG253,"&lt;&gt;NOR",G221:G253)</f>
        <v>0</v>
      </c>
      <c r="H220" s="165"/>
      <c r="I220" s="165">
        <f>SUM(I221:I253)</f>
        <v>0</v>
      </c>
      <c r="J220" s="165"/>
      <c r="K220" s="165">
        <f>SUM(K221:K253)</f>
        <v>0</v>
      </c>
      <c r="L220" s="165"/>
      <c r="M220" s="165">
        <f>SUM(M221:M253)</f>
        <v>0</v>
      </c>
      <c r="N220" s="164"/>
      <c r="O220" s="164">
        <f>SUM(O221:O253)</f>
        <v>173.74</v>
      </c>
      <c r="P220" s="164"/>
      <c r="Q220" s="164">
        <f>SUM(Q221:Q253)</f>
        <v>0</v>
      </c>
      <c r="R220" s="165"/>
      <c r="S220" s="165"/>
      <c r="T220" s="166"/>
      <c r="U220" s="160"/>
      <c r="V220" s="160">
        <f>SUM(V221:V253)</f>
        <v>239.23000000000002</v>
      </c>
      <c r="W220" s="160"/>
      <c r="X220" s="160"/>
      <c r="AG220" t="s">
        <v>160</v>
      </c>
    </row>
    <row r="221" spans="1:60" ht="33.75" outlineLevel="1" x14ac:dyDescent="0.2">
      <c r="A221" s="167">
        <v>71</v>
      </c>
      <c r="B221" s="168" t="s">
        <v>490</v>
      </c>
      <c r="C221" s="184" t="s">
        <v>491</v>
      </c>
      <c r="D221" s="169" t="s">
        <v>247</v>
      </c>
      <c r="E221" s="170">
        <v>42.3</v>
      </c>
      <c r="F221" s="171"/>
      <c r="G221" s="172">
        <f>ROUND(E221*F221,2)</f>
        <v>0</v>
      </c>
      <c r="H221" s="171"/>
      <c r="I221" s="172">
        <f>ROUND(E221*H221,2)</f>
        <v>0</v>
      </c>
      <c r="J221" s="171"/>
      <c r="K221" s="172">
        <f>ROUND(E221*J221,2)</f>
        <v>0</v>
      </c>
      <c r="L221" s="172">
        <v>21</v>
      </c>
      <c r="M221" s="172">
        <f>G221*(1+L221/100)</f>
        <v>0</v>
      </c>
      <c r="N221" s="170">
        <v>2.0000000000000002E-5</v>
      </c>
      <c r="O221" s="170">
        <f>ROUND(E221*N221,2)</f>
        <v>0</v>
      </c>
      <c r="P221" s="170">
        <v>0</v>
      </c>
      <c r="Q221" s="170">
        <f>ROUND(E221*P221,2)</f>
        <v>0</v>
      </c>
      <c r="R221" s="172" t="s">
        <v>408</v>
      </c>
      <c r="S221" s="172" t="s">
        <v>164</v>
      </c>
      <c r="T221" s="173" t="s">
        <v>164</v>
      </c>
      <c r="U221" s="159">
        <v>1.64</v>
      </c>
      <c r="V221" s="159">
        <f>ROUND(E221*U221,2)</f>
        <v>69.37</v>
      </c>
      <c r="W221" s="159"/>
      <c r="X221" s="159" t="s">
        <v>234</v>
      </c>
      <c r="Y221" s="149"/>
      <c r="Z221" s="149"/>
      <c r="AA221" s="149"/>
      <c r="AB221" s="149"/>
      <c r="AC221" s="149"/>
      <c r="AD221" s="149"/>
      <c r="AE221" s="149"/>
      <c r="AF221" s="149"/>
      <c r="AG221" s="149" t="s">
        <v>235</v>
      </c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</row>
    <row r="222" spans="1:60" outlineLevel="1" x14ac:dyDescent="0.2">
      <c r="A222" s="156"/>
      <c r="B222" s="157"/>
      <c r="C222" s="254" t="s">
        <v>492</v>
      </c>
      <c r="D222" s="255"/>
      <c r="E222" s="255"/>
      <c r="F222" s="255"/>
      <c r="G222" s="255"/>
      <c r="H222" s="159"/>
      <c r="I222" s="159"/>
      <c r="J222" s="159"/>
      <c r="K222" s="159"/>
      <c r="L222" s="159"/>
      <c r="M222" s="159"/>
      <c r="N222" s="158"/>
      <c r="O222" s="158"/>
      <c r="P222" s="158"/>
      <c r="Q222" s="158"/>
      <c r="R222" s="159"/>
      <c r="S222" s="159"/>
      <c r="T222" s="159"/>
      <c r="U222" s="159"/>
      <c r="V222" s="159"/>
      <c r="W222" s="159"/>
      <c r="X222" s="159"/>
      <c r="Y222" s="149"/>
      <c r="Z222" s="149"/>
      <c r="AA222" s="149"/>
      <c r="AB222" s="149"/>
      <c r="AC222" s="149"/>
      <c r="AD222" s="149"/>
      <c r="AE222" s="149"/>
      <c r="AF222" s="149"/>
      <c r="AG222" s="149" t="s">
        <v>237</v>
      </c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</row>
    <row r="223" spans="1:60" ht="33.75" outlineLevel="1" x14ac:dyDescent="0.2">
      <c r="A223" s="167">
        <v>72</v>
      </c>
      <c r="B223" s="168" t="s">
        <v>493</v>
      </c>
      <c r="C223" s="184" t="s">
        <v>494</v>
      </c>
      <c r="D223" s="169" t="s">
        <v>247</v>
      </c>
      <c r="E223" s="170">
        <v>58.9</v>
      </c>
      <c r="F223" s="171"/>
      <c r="G223" s="172">
        <f>ROUND(E223*F223,2)</f>
        <v>0</v>
      </c>
      <c r="H223" s="171"/>
      <c r="I223" s="172">
        <f>ROUND(E223*H223,2)</f>
        <v>0</v>
      </c>
      <c r="J223" s="171"/>
      <c r="K223" s="172">
        <f>ROUND(E223*J223,2)</f>
        <v>0</v>
      </c>
      <c r="L223" s="172">
        <v>21</v>
      </c>
      <c r="M223" s="172">
        <f>G223*(1+L223/100)</f>
        <v>0</v>
      </c>
      <c r="N223" s="170">
        <v>2.0000000000000002E-5</v>
      </c>
      <c r="O223" s="170">
        <f>ROUND(E223*N223,2)</f>
        <v>0</v>
      </c>
      <c r="P223" s="170">
        <v>0</v>
      </c>
      <c r="Q223" s="170">
        <f>ROUND(E223*P223,2)</f>
        <v>0</v>
      </c>
      <c r="R223" s="172" t="s">
        <v>408</v>
      </c>
      <c r="S223" s="172" t="s">
        <v>164</v>
      </c>
      <c r="T223" s="173" t="s">
        <v>164</v>
      </c>
      <c r="U223" s="159">
        <v>1.897</v>
      </c>
      <c r="V223" s="159">
        <f>ROUND(E223*U223,2)</f>
        <v>111.73</v>
      </c>
      <c r="W223" s="159"/>
      <c r="X223" s="159" t="s">
        <v>234</v>
      </c>
      <c r="Y223" s="149"/>
      <c r="Z223" s="149"/>
      <c r="AA223" s="149"/>
      <c r="AB223" s="149"/>
      <c r="AC223" s="149"/>
      <c r="AD223" s="149"/>
      <c r="AE223" s="149"/>
      <c r="AF223" s="149"/>
      <c r="AG223" s="149" t="s">
        <v>235</v>
      </c>
      <c r="AH223" s="149"/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</row>
    <row r="224" spans="1:60" outlineLevel="1" x14ac:dyDescent="0.2">
      <c r="A224" s="156"/>
      <c r="B224" s="157"/>
      <c r="C224" s="254" t="s">
        <v>492</v>
      </c>
      <c r="D224" s="255"/>
      <c r="E224" s="255"/>
      <c r="F224" s="255"/>
      <c r="G224" s="255"/>
      <c r="H224" s="159"/>
      <c r="I224" s="159"/>
      <c r="J224" s="159"/>
      <c r="K224" s="159"/>
      <c r="L224" s="159"/>
      <c r="M224" s="159"/>
      <c r="N224" s="158"/>
      <c r="O224" s="158"/>
      <c r="P224" s="158"/>
      <c r="Q224" s="158"/>
      <c r="R224" s="159"/>
      <c r="S224" s="159"/>
      <c r="T224" s="159"/>
      <c r="U224" s="159"/>
      <c r="V224" s="159"/>
      <c r="W224" s="159"/>
      <c r="X224" s="159"/>
      <c r="Y224" s="149"/>
      <c r="Z224" s="149"/>
      <c r="AA224" s="149"/>
      <c r="AB224" s="149"/>
      <c r="AC224" s="149"/>
      <c r="AD224" s="149"/>
      <c r="AE224" s="149"/>
      <c r="AF224" s="149"/>
      <c r="AG224" s="149" t="s">
        <v>237</v>
      </c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</row>
    <row r="225" spans="1:60" ht="33.75" outlineLevel="1" x14ac:dyDescent="0.2">
      <c r="A225" s="167">
        <v>73</v>
      </c>
      <c r="B225" s="168" t="s">
        <v>495</v>
      </c>
      <c r="C225" s="184" t="s">
        <v>496</v>
      </c>
      <c r="D225" s="169" t="s">
        <v>497</v>
      </c>
      <c r="E225" s="170">
        <v>2</v>
      </c>
      <c r="F225" s="171"/>
      <c r="G225" s="172">
        <f>ROUND(E225*F225,2)</f>
        <v>0</v>
      </c>
      <c r="H225" s="171"/>
      <c r="I225" s="172">
        <f>ROUND(E225*H225,2)</f>
        <v>0</v>
      </c>
      <c r="J225" s="171"/>
      <c r="K225" s="172">
        <f>ROUND(E225*J225,2)</f>
        <v>0</v>
      </c>
      <c r="L225" s="172">
        <v>21</v>
      </c>
      <c r="M225" s="172">
        <f>G225*(1+L225/100)</f>
        <v>0</v>
      </c>
      <c r="N225" s="170">
        <v>5.5999999999999995E-4</v>
      </c>
      <c r="O225" s="170">
        <f>ROUND(E225*N225,2)</f>
        <v>0</v>
      </c>
      <c r="P225" s="170">
        <v>0</v>
      </c>
      <c r="Q225" s="170">
        <f>ROUND(E225*P225,2)</f>
        <v>0</v>
      </c>
      <c r="R225" s="172" t="s">
        <v>408</v>
      </c>
      <c r="S225" s="172" t="s">
        <v>164</v>
      </c>
      <c r="T225" s="173" t="s">
        <v>164</v>
      </c>
      <c r="U225" s="159">
        <v>10.6</v>
      </c>
      <c r="V225" s="159">
        <f>ROUND(E225*U225,2)</f>
        <v>21.2</v>
      </c>
      <c r="W225" s="159"/>
      <c r="X225" s="159" t="s">
        <v>234</v>
      </c>
      <c r="Y225" s="149"/>
      <c r="Z225" s="149"/>
      <c r="AA225" s="149"/>
      <c r="AB225" s="149"/>
      <c r="AC225" s="149"/>
      <c r="AD225" s="149"/>
      <c r="AE225" s="149"/>
      <c r="AF225" s="149"/>
      <c r="AG225" s="149" t="s">
        <v>235</v>
      </c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</row>
    <row r="226" spans="1:60" outlineLevel="1" x14ac:dyDescent="0.2">
      <c r="A226" s="156"/>
      <c r="B226" s="157"/>
      <c r="C226" s="254" t="s">
        <v>498</v>
      </c>
      <c r="D226" s="255"/>
      <c r="E226" s="255"/>
      <c r="F226" s="255"/>
      <c r="G226" s="255"/>
      <c r="H226" s="159"/>
      <c r="I226" s="159"/>
      <c r="J226" s="159"/>
      <c r="K226" s="159"/>
      <c r="L226" s="159"/>
      <c r="M226" s="159"/>
      <c r="N226" s="158"/>
      <c r="O226" s="158"/>
      <c r="P226" s="158"/>
      <c r="Q226" s="158"/>
      <c r="R226" s="159"/>
      <c r="S226" s="159"/>
      <c r="T226" s="159"/>
      <c r="U226" s="159"/>
      <c r="V226" s="159"/>
      <c r="W226" s="159"/>
      <c r="X226" s="159"/>
      <c r="Y226" s="149"/>
      <c r="Z226" s="149"/>
      <c r="AA226" s="149"/>
      <c r="AB226" s="149"/>
      <c r="AC226" s="149"/>
      <c r="AD226" s="149"/>
      <c r="AE226" s="149"/>
      <c r="AF226" s="149"/>
      <c r="AG226" s="149" t="s">
        <v>237</v>
      </c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</row>
    <row r="227" spans="1:60" outlineLevel="1" x14ac:dyDescent="0.2">
      <c r="A227" s="174">
        <v>74</v>
      </c>
      <c r="B227" s="175" t="s">
        <v>499</v>
      </c>
      <c r="C227" s="183" t="s">
        <v>500</v>
      </c>
      <c r="D227" s="176" t="s">
        <v>247</v>
      </c>
      <c r="E227" s="177">
        <v>101.2</v>
      </c>
      <c r="F227" s="178"/>
      <c r="G227" s="179">
        <f>ROUND(E227*F227,2)</f>
        <v>0</v>
      </c>
      <c r="H227" s="178"/>
      <c r="I227" s="179">
        <f>ROUND(E227*H227,2)</f>
        <v>0</v>
      </c>
      <c r="J227" s="178"/>
      <c r="K227" s="179">
        <f>ROUND(E227*J227,2)</f>
        <v>0</v>
      </c>
      <c r="L227" s="179">
        <v>21</v>
      </c>
      <c r="M227" s="179">
        <f>G227*(1+L227/100)</f>
        <v>0</v>
      </c>
      <c r="N227" s="177">
        <v>0</v>
      </c>
      <c r="O227" s="177">
        <f>ROUND(E227*N227,2)</f>
        <v>0</v>
      </c>
      <c r="P227" s="177">
        <v>0</v>
      </c>
      <c r="Q227" s="177">
        <f>ROUND(E227*P227,2)</f>
        <v>0</v>
      </c>
      <c r="R227" s="179" t="s">
        <v>408</v>
      </c>
      <c r="S227" s="179" t="s">
        <v>164</v>
      </c>
      <c r="T227" s="180" t="s">
        <v>164</v>
      </c>
      <c r="U227" s="159">
        <v>0.04</v>
      </c>
      <c r="V227" s="159">
        <f>ROUND(E227*U227,2)</f>
        <v>4.05</v>
      </c>
      <c r="W227" s="159"/>
      <c r="X227" s="159" t="s">
        <v>234</v>
      </c>
      <c r="Y227" s="149"/>
      <c r="Z227" s="149"/>
      <c r="AA227" s="149"/>
      <c r="AB227" s="149"/>
      <c r="AC227" s="149"/>
      <c r="AD227" s="149"/>
      <c r="AE227" s="149"/>
      <c r="AF227" s="149"/>
      <c r="AG227" s="149" t="s">
        <v>235</v>
      </c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</row>
    <row r="228" spans="1:60" ht="22.5" outlineLevel="1" x14ac:dyDescent="0.2">
      <c r="A228" s="174">
        <v>75</v>
      </c>
      <c r="B228" s="175" t="s">
        <v>501</v>
      </c>
      <c r="C228" s="183" t="s">
        <v>502</v>
      </c>
      <c r="D228" s="176" t="s">
        <v>324</v>
      </c>
      <c r="E228" s="177">
        <v>3</v>
      </c>
      <c r="F228" s="178"/>
      <c r="G228" s="179">
        <f>ROUND(E228*F228,2)</f>
        <v>0</v>
      </c>
      <c r="H228" s="178"/>
      <c r="I228" s="179">
        <f>ROUND(E228*H228,2)</f>
        <v>0</v>
      </c>
      <c r="J228" s="178"/>
      <c r="K228" s="179">
        <f>ROUND(E228*J228,2)</f>
        <v>0</v>
      </c>
      <c r="L228" s="179">
        <v>21</v>
      </c>
      <c r="M228" s="179">
        <f>G228*(1+L228/100)</f>
        <v>0</v>
      </c>
      <c r="N228" s="177">
        <v>3.5819999999999998E-2</v>
      </c>
      <c r="O228" s="177">
        <f>ROUND(E228*N228,2)</f>
        <v>0.11</v>
      </c>
      <c r="P228" s="177">
        <v>0</v>
      </c>
      <c r="Q228" s="177">
        <f>ROUND(E228*P228,2)</f>
        <v>0</v>
      </c>
      <c r="R228" s="179" t="s">
        <v>408</v>
      </c>
      <c r="S228" s="179" t="s">
        <v>164</v>
      </c>
      <c r="T228" s="180" t="s">
        <v>164</v>
      </c>
      <c r="U228" s="159">
        <v>3.02</v>
      </c>
      <c r="V228" s="159">
        <f>ROUND(E228*U228,2)</f>
        <v>9.06</v>
      </c>
      <c r="W228" s="159"/>
      <c r="X228" s="159" t="s">
        <v>234</v>
      </c>
      <c r="Y228" s="149"/>
      <c r="Z228" s="149"/>
      <c r="AA228" s="149"/>
      <c r="AB228" s="149"/>
      <c r="AC228" s="149"/>
      <c r="AD228" s="149"/>
      <c r="AE228" s="149"/>
      <c r="AF228" s="149"/>
      <c r="AG228" s="149" t="s">
        <v>235</v>
      </c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</row>
    <row r="229" spans="1:60" outlineLevel="1" x14ac:dyDescent="0.2">
      <c r="A229" s="167">
        <v>76</v>
      </c>
      <c r="B229" s="168" t="s">
        <v>503</v>
      </c>
      <c r="C229" s="184" t="s">
        <v>504</v>
      </c>
      <c r="D229" s="169" t="s">
        <v>324</v>
      </c>
      <c r="E229" s="170">
        <v>1.01</v>
      </c>
      <c r="F229" s="171"/>
      <c r="G229" s="172">
        <f>ROUND(E229*F229,2)</f>
        <v>0</v>
      </c>
      <c r="H229" s="171"/>
      <c r="I229" s="172">
        <f>ROUND(E229*H229,2)</f>
        <v>0</v>
      </c>
      <c r="J229" s="171"/>
      <c r="K229" s="172">
        <f>ROUND(E229*J229,2)</f>
        <v>0</v>
      </c>
      <c r="L229" s="172">
        <v>21</v>
      </c>
      <c r="M229" s="172">
        <f>G229*(1+L229/100)</f>
        <v>0</v>
      </c>
      <c r="N229" s="170">
        <v>0</v>
      </c>
      <c r="O229" s="170">
        <f>ROUND(E229*N229,2)</f>
        <v>0</v>
      </c>
      <c r="P229" s="170">
        <v>0</v>
      </c>
      <c r="Q229" s="170">
        <f>ROUND(E229*P229,2)</f>
        <v>0</v>
      </c>
      <c r="R229" s="172" t="s">
        <v>408</v>
      </c>
      <c r="S229" s="172" t="s">
        <v>164</v>
      </c>
      <c r="T229" s="173" t="s">
        <v>164</v>
      </c>
      <c r="U229" s="159">
        <v>0.79</v>
      </c>
      <c r="V229" s="159">
        <f>ROUND(E229*U229,2)</f>
        <v>0.8</v>
      </c>
      <c r="W229" s="159"/>
      <c r="X229" s="159" t="s">
        <v>234</v>
      </c>
      <c r="Y229" s="149"/>
      <c r="Z229" s="149"/>
      <c r="AA229" s="149"/>
      <c r="AB229" s="149"/>
      <c r="AC229" s="149"/>
      <c r="AD229" s="149"/>
      <c r="AE229" s="149"/>
      <c r="AF229" s="149"/>
      <c r="AG229" s="149" t="s">
        <v>235</v>
      </c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</row>
    <row r="230" spans="1:60" outlineLevel="1" x14ac:dyDescent="0.2">
      <c r="A230" s="156"/>
      <c r="B230" s="157"/>
      <c r="C230" s="254" t="s">
        <v>505</v>
      </c>
      <c r="D230" s="255"/>
      <c r="E230" s="255"/>
      <c r="F230" s="255"/>
      <c r="G230" s="255"/>
      <c r="H230" s="159"/>
      <c r="I230" s="159"/>
      <c r="J230" s="159"/>
      <c r="K230" s="159"/>
      <c r="L230" s="159"/>
      <c r="M230" s="159"/>
      <c r="N230" s="158"/>
      <c r="O230" s="158"/>
      <c r="P230" s="158"/>
      <c r="Q230" s="158"/>
      <c r="R230" s="159"/>
      <c r="S230" s="159"/>
      <c r="T230" s="159"/>
      <c r="U230" s="159"/>
      <c r="V230" s="159"/>
      <c r="W230" s="159"/>
      <c r="X230" s="159"/>
      <c r="Y230" s="149"/>
      <c r="Z230" s="149"/>
      <c r="AA230" s="149"/>
      <c r="AB230" s="149"/>
      <c r="AC230" s="149"/>
      <c r="AD230" s="149"/>
      <c r="AE230" s="149"/>
      <c r="AF230" s="149"/>
      <c r="AG230" s="149" t="s">
        <v>237</v>
      </c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</row>
    <row r="231" spans="1:60" ht="22.5" outlineLevel="1" x14ac:dyDescent="0.2">
      <c r="A231" s="167">
        <v>77</v>
      </c>
      <c r="B231" s="168" t="s">
        <v>506</v>
      </c>
      <c r="C231" s="184" t="s">
        <v>507</v>
      </c>
      <c r="D231" s="169" t="s">
        <v>324</v>
      </c>
      <c r="E231" s="170">
        <v>1.01</v>
      </c>
      <c r="F231" s="171"/>
      <c r="G231" s="172">
        <f>ROUND(E231*F231,2)</f>
        <v>0</v>
      </c>
      <c r="H231" s="171"/>
      <c r="I231" s="172">
        <f>ROUND(E231*H231,2)</f>
        <v>0</v>
      </c>
      <c r="J231" s="171"/>
      <c r="K231" s="172">
        <f>ROUND(E231*J231,2)</f>
        <v>0</v>
      </c>
      <c r="L231" s="172">
        <v>21</v>
      </c>
      <c r="M231" s="172">
        <f>G231*(1+L231/100)</f>
        <v>0</v>
      </c>
      <c r="N231" s="170">
        <v>0</v>
      </c>
      <c r="O231" s="170">
        <f>ROUND(E231*N231,2)</f>
        <v>0</v>
      </c>
      <c r="P231" s="170">
        <v>0</v>
      </c>
      <c r="Q231" s="170">
        <f>ROUND(E231*P231,2)</f>
        <v>0</v>
      </c>
      <c r="R231" s="172" t="s">
        <v>408</v>
      </c>
      <c r="S231" s="172" t="s">
        <v>164</v>
      </c>
      <c r="T231" s="173" t="s">
        <v>164</v>
      </c>
      <c r="U231" s="159">
        <v>0.9</v>
      </c>
      <c r="V231" s="159">
        <f>ROUND(E231*U231,2)</f>
        <v>0.91</v>
      </c>
      <c r="W231" s="159"/>
      <c r="X231" s="159" t="s">
        <v>234</v>
      </c>
      <c r="Y231" s="149"/>
      <c r="Z231" s="149"/>
      <c r="AA231" s="149"/>
      <c r="AB231" s="149"/>
      <c r="AC231" s="149"/>
      <c r="AD231" s="149"/>
      <c r="AE231" s="149"/>
      <c r="AF231" s="149"/>
      <c r="AG231" s="149" t="s">
        <v>235</v>
      </c>
      <c r="AH231" s="149"/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BF231" s="149"/>
      <c r="BG231" s="149"/>
      <c r="BH231" s="149"/>
    </row>
    <row r="232" spans="1:60" outlineLevel="1" x14ac:dyDescent="0.2">
      <c r="A232" s="156"/>
      <c r="B232" s="157"/>
      <c r="C232" s="254" t="s">
        <v>505</v>
      </c>
      <c r="D232" s="255"/>
      <c r="E232" s="255"/>
      <c r="F232" s="255"/>
      <c r="G232" s="255"/>
      <c r="H232" s="159"/>
      <c r="I232" s="159"/>
      <c r="J232" s="159"/>
      <c r="K232" s="159"/>
      <c r="L232" s="159"/>
      <c r="M232" s="159"/>
      <c r="N232" s="158"/>
      <c r="O232" s="158"/>
      <c r="P232" s="158"/>
      <c r="Q232" s="158"/>
      <c r="R232" s="159"/>
      <c r="S232" s="159"/>
      <c r="T232" s="159"/>
      <c r="U232" s="159"/>
      <c r="V232" s="159"/>
      <c r="W232" s="159"/>
      <c r="X232" s="159"/>
      <c r="Y232" s="149"/>
      <c r="Z232" s="149"/>
      <c r="AA232" s="149"/>
      <c r="AB232" s="149"/>
      <c r="AC232" s="149"/>
      <c r="AD232" s="149"/>
      <c r="AE232" s="149"/>
      <c r="AF232" s="149"/>
      <c r="AG232" s="149" t="s">
        <v>237</v>
      </c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</row>
    <row r="233" spans="1:60" outlineLevel="1" x14ac:dyDescent="0.2">
      <c r="A233" s="167">
        <v>78</v>
      </c>
      <c r="B233" s="168" t="s">
        <v>508</v>
      </c>
      <c r="C233" s="184" t="s">
        <v>509</v>
      </c>
      <c r="D233" s="169" t="s">
        <v>324</v>
      </c>
      <c r="E233" s="170">
        <v>3</v>
      </c>
      <c r="F233" s="171"/>
      <c r="G233" s="172">
        <f>ROUND(E233*F233,2)</f>
        <v>0</v>
      </c>
      <c r="H233" s="171"/>
      <c r="I233" s="172">
        <f>ROUND(E233*H233,2)</f>
        <v>0</v>
      </c>
      <c r="J233" s="171"/>
      <c r="K233" s="172">
        <f>ROUND(E233*J233,2)</f>
        <v>0</v>
      </c>
      <c r="L233" s="172">
        <v>21</v>
      </c>
      <c r="M233" s="172">
        <f>G233*(1+L233/100)</f>
        <v>0</v>
      </c>
      <c r="N233" s="170">
        <v>0.43093999999999999</v>
      </c>
      <c r="O233" s="170">
        <f>ROUND(E233*N233,2)</f>
        <v>1.29</v>
      </c>
      <c r="P233" s="170">
        <v>0</v>
      </c>
      <c r="Q233" s="170">
        <f>ROUND(E233*P233,2)</f>
        <v>0</v>
      </c>
      <c r="R233" s="172" t="s">
        <v>233</v>
      </c>
      <c r="S233" s="172" t="s">
        <v>164</v>
      </c>
      <c r="T233" s="173" t="s">
        <v>164</v>
      </c>
      <c r="U233" s="159">
        <v>3.82</v>
      </c>
      <c r="V233" s="159">
        <f>ROUND(E233*U233,2)</f>
        <v>11.46</v>
      </c>
      <c r="W233" s="159"/>
      <c r="X233" s="159" t="s">
        <v>234</v>
      </c>
      <c r="Y233" s="149"/>
      <c r="Z233" s="149"/>
      <c r="AA233" s="149"/>
      <c r="AB233" s="149"/>
      <c r="AC233" s="149"/>
      <c r="AD233" s="149"/>
      <c r="AE233" s="149"/>
      <c r="AF233" s="149"/>
      <c r="AG233" s="149" t="s">
        <v>235</v>
      </c>
      <c r="AH233" s="149"/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</row>
    <row r="234" spans="1:60" ht="33.75" outlineLevel="1" x14ac:dyDescent="0.2">
      <c r="A234" s="156"/>
      <c r="B234" s="157"/>
      <c r="C234" s="254" t="s">
        <v>510</v>
      </c>
      <c r="D234" s="255"/>
      <c r="E234" s="255"/>
      <c r="F234" s="255"/>
      <c r="G234" s="255"/>
      <c r="H234" s="159"/>
      <c r="I234" s="159"/>
      <c r="J234" s="159"/>
      <c r="K234" s="159"/>
      <c r="L234" s="159"/>
      <c r="M234" s="159"/>
      <c r="N234" s="158"/>
      <c r="O234" s="158"/>
      <c r="P234" s="158"/>
      <c r="Q234" s="158"/>
      <c r="R234" s="159"/>
      <c r="S234" s="159"/>
      <c r="T234" s="159"/>
      <c r="U234" s="159"/>
      <c r="V234" s="159"/>
      <c r="W234" s="159"/>
      <c r="X234" s="159"/>
      <c r="Y234" s="149"/>
      <c r="Z234" s="149"/>
      <c r="AA234" s="149"/>
      <c r="AB234" s="149"/>
      <c r="AC234" s="149"/>
      <c r="AD234" s="149"/>
      <c r="AE234" s="149"/>
      <c r="AF234" s="149"/>
      <c r="AG234" s="149" t="s">
        <v>237</v>
      </c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90" t="str">
        <f>C234</f>
        <v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v>
      </c>
      <c r="BB234" s="149"/>
      <c r="BC234" s="149"/>
      <c r="BD234" s="149"/>
      <c r="BE234" s="149"/>
      <c r="BF234" s="149"/>
      <c r="BG234" s="149"/>
      <c r="BH234" s="149"/>
    </row>
    <row r="235" spans="1:60" outlineLevel="1" x14ac:dyDescent="0.2">
      <c r="A235" s="174">
        <v>79</v>
      </c>
      <c r="B235" s="175" t="s">
        <v>511</v>
      </c>
      <c r="C235" s="183" t="s">
        <v>512</v>
      </c>
      <c r="D235" s="176" t="s">
        <v>324</v>
      </c>
      <c r="E235" s="177">
        <v>3</v>
      </c>
      <c r="F235" s="178"/>
      <c r="G235" s="179">
        <f>ROUND(E235*F235,2)</f>
        <v>0</v>
      </c>
      <c r="H235" s="178"/>
      <c r="I235" s="179">
        <f>ROUND(E235*H235,2)</f>
        <v>0</v>
      </c>
      <c r="J235" s="178"/>
      <c r="K235" s="179">
        <f>ROUND(E235*J235,2)</f>
        <v>0</v>
      </c>
      <c r="L235" s="179">
        <v>21</v>
      </c>
      <c r="M235" s="179">
        <f>G235*(1+L235/100)</f>
        <v>0</v>
      </c>
      <c r="N235" s="177">
        <v>7.0200000000000002E-3</v>
      </c>
      <c r="O235" s="177">
        <f>ROUND(E235*N235,2)</f>
        <v>0.02</v>
      </c>
      <c r="P235" s="177">
        <v>0</v>
      </c>
      <c r="Q235" s="177">
        <f>ROUND(E235*P235,2)</f>
        <v>0</v>
      </c>
      <c r="R235" s="179"/>
      <c r="S235" s="179" t="s">
        <v>164</v>
      </c>
      <c r="T235" s="180" t="s">
        <v>164</v>
      </c>
      <c r="U235" s="159">
        <v>0.92</v>
      </c>
      <c r="V235" s="159">
        <f>ROUND(E235*U235,2)</f>
        <v>2.76</v>
      </c>
      <c r="W235" s="159"/>
      <c r="X235" s="159" t="s">
        <v>234</v>
      </c>
      <c r="Y235" s="149"/>
      <c r="Z235" s="149"/>
      <c r="AA235" s="149"/>
      <c r="AB235" s="149"/>
      <c r="AC235" s="149"/>
      <c r="AD235" s="149"/>
      <c r="AE235" s="149"/>
      <c r="AF235" s="149"/>
      <c r="AG235" s="149" t="s">
        <v>235</v>
      </c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</row>
    <row r="236" spans="1:60" outlineLevel="1" x14ac:dyDescent="0.2">
      <c r="A236" s="174">
        <v>80</v>
      </c>
      <c r="B236" s="175" t="s">
        <v>513</v>
      </c>
      <c r="C236" s="183" t="s">
        <v>514</v>
      </c>
      <c r="D236" s="176" t="s">
        <v>324</v>
      </c>
      <c r="E236" s="177">
        <v>20</v>
      </c>
      <c r="F236" s="178"/>
      <c r="G236" s="179">
        <f>ROUND(E236*F236,2)</f>
        <v>0</v>
      </c>
      <c r="H236" s="178"/>
      <c r="I236" s="179">
        <f>ROUND(E236*H236,2)</f>
        <v>0</v>
      </c>
      <c r="J236" s="178"/>
      <c r="K236" s="179">
        <f>ROUND(E236*J236,2)</f>
        <v>0</v>
      </c>
      <c r="L236" s="179">
        <v>21</v>
      </c>
      <c r="M236" s="179">
        <f>G236*(1+L236/100)</f>
        <v>0</v>
      </c>
      <c r="N236" s="177">
        <v>1.5E-3</v>
      </c>
      <c r="O236" s="177">
        <f>ROUND(E236*N236,2)</f>
        <v>0.03</v>
      </c>
      <c r="P236" s="177">
        <v>0</v>
      </c>
      <c r="Q236" s="177">
        <f>ROUND(E236*P236,2)</f>
        <v>0</v>
      </c>
      <c r="R236" s="179" t="s">
        <v>408</v>
      </c>
      <c r="S236" s="179" t="s">
        <v>164</v>
      </c>
      <c r="T236" s="180" t="s">
        <v>164</v>
      </c>
      <c r="U236" s="159">
        <v>0.14000000000000001</v>
      </c>
      <c r="V236" s="159">
        <f>ROUND(E236*U236,2)</f>
        <v>2.8</v>
      </c>
      <c r="W236" s="159"/>
      <c r="X236" s="159" t="s">
        <v>234</v>
      </c>
      <c r="Y236" s="149"/>
      <c r="Z236" s="149"/>
      <c r="AA236" s="149"/>
      <c r="AB236" s="149"/>
      <c r="AC236" s="149"/>
      <c r="AD236" s="149"/>
      <c r="AE236" s="149"/>
      <c r="AF236" s="149"/>
      <c r="AG236" s="149" t="s">
        <v>235</v>
      </c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</row>
    <row r="237" spans="1:60" outlineLevel="1" x14ac:dyDescent="0.2">
      <c r="A237" s="174">
        <v>81</v>
      </c>
      <c r="B237" s="175" t="s">
        <v>515</v>
      </c>
      <c r="C237" s="183" t="s">
        <v>516</v>
      </c>
      <c r="D237" s="176" t="s">
        <v>324</v>
      </c>
      <c r="E237" s="177">
        <v>3</v>
      </c>
      <c r="F237" s="178"/>
      <c r="G237" s="179">
        <f>ROUND(E237*F237,2)</f>
        <v>0</v>
      </c>
      <c r="H237" s="178"/>
      <c r="I237" s="179">
        <f>ROUND(E237*H237,2)</f>
        <v>0</v>
      </c>
      <c r="J237" s="178"/>
      <c r="K237" s="179">
        <f>ROUND(E237*J237,2)</f>
        <v>0</v>
      </c>
      <c r="L237" s="179">
        <v>21</v>
      </c>
      <c r="M237" s="179">
        <f>G237*(1+L237/100)</f>
        <v>0</v>
      </c>
      <c r="N237" s="177">
        <v>1.4E-3</v>
      </c>
      <c r="O237" s="177">
        <f>ROUND(E237*N237,2)</f>
        <v>0</v>
      </c>
      <c r="P237" s="177">
        <v>0</v>
      </c>
      <c r="Q237" s="177">
        <f>ROUND(E237*P237,2)</f>
        <v>0</v>
      </c>
      <c r="R237" s="179" t="s">
        <v>408</v>
      </c>
      <c r="S237" s="179" t="s">
        <v>164</v>
      </c>
      <c r="T237" s="180" t="s">
        <v>164</v>
      </c>
      <c r="U237" s="159">
        <v>0.14000000000000001</v>
      </c>
      <c r="V237" s="159">
        <f>ROUND(E237*U237,2)</f>
        <v>0.42</v>
      </c>
      <c r="W237" s="159"/>
      <c r="X237" s="159" t="s">
        <v>234</v>
      </c>
      <c r="Y237" s="149"/>
      <c r="Z237" s="149"/>
      <c r="AA237" s="149"/>
      <c r="AB237" s="149"/>
      <c r="AC237" s="149"/>
      <c r="AD237" s="149"/>
      <c r="AE237" s="149"/>
      <c r="AF237" s="149"/>
      <c r="AG237" s="149" t="s">
        <v>235</v>
      </c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</row>
    <row r="238" spans="1:60" outlineLevel="1" x14ac:dyDescent="0.2">
      <c r="A238" s="167">
        <v>82</v>
      </c>
      <c r="B238" s="168" t="s">
        <v>517</v>
      </c>
      <c r="C238" s="184" t="s">
        <v>518</v>
      </c>
      <c r="D238" s="169" t="s">
        <v>276</v>
      </c>
      <c r="E238" s="170">
        <v>1.5</v>
      </c>
      <c r="F238" s="171"/>
      <c r="G238" s="172">
        <f>ROUND(E238*F238,2)</f>
        <v>0</v>
      </c>
      <c r="H238" s="171"/>
      <c r="I238" s="172">
        <f>ROUND(E238*H238,2)</f>
        <v>0</v>
      </c>
      <c r="J238" s="171"/>
      <c r="K238" s="172">
        <f>ROUND(E238*J238,2)</f>
        <v>0</v>
      </c>
      <c r="L238" s="172">
        <v>21</v>
      </c>
      <c r="M238" s="172">
        <f>G238*(1+L238/100)</f>
        <v>0</v>
      </c>
      <c r="N238" s="170">
        <v>2.5249999999999999</v>
      </c>
      <c r="O238" s="170">
        <f>ROUND(E238*N238,2)</f>
        <v>3.79</v>
      </c>
      <c r="P238" s="170">
        <v>0</v>
      </c>
      <c r="Q238" s="170">
        <f>ROUND(E238*P238,2)</f>
        <v>0</v>
      </c>
      <c r="R238" s="172" t="s">
        <v>408</v>
      </c>
      <c r="S238" s="172" t="s">
        <v>164</v>
      </c>
      <c r="T238" s="173" t="s">
        <v>164</v>
      </c>
      <c r="U238" s="159">
        <v>1.3</v>
      </c>
      <c r="V238" s="159">
        <f>ROUND(E238*U238,2)</f>
        <v>1.95</v>
      </c>
      <c r="W238" s="159"/>
      <c r="X238" s="159" t="s">
        <v>234</v>
      </c>
      <c r="Y238" s="149"/>
      <c r="Z238" s="149"/>
      <c r="AA238" s="149"/>
      <c r="AB238" s="149"/>
      <c r="AC238" s="149"/>
      <c r="AD238" s="149"/>
      <c r="AE238" s="149"/>
      <c r="AF238" s="149"/>
      <c r="AG238" s="149" t="s">
        <v>235</v>
      </c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</row>
    <row r="239" spans="1:60" outlineLevel="1" x14ac:dyDescent="0.2">
      <c r="A239" s="156"/>
      <c r="B239" s="157"/>
      <c r="C239" s="254" t="s">
        <v>458</v>
      </c>
      <c r="D239" s="255"/>
      <c r="E239" s="255"/>
      <c r="F239" s="255"/>
      <c r="G239" s="255"/>
      <c r="H239" s="159"/>
      <c r="I239" s="159"/>
      <c r="J239" s="159"/>
      <c r="K239" s="159"/>
      <c r="L239" s="159"/>
      <c r="M239" s="159"/>
      <c r="N239" s="158"/>
      <c r="O239" s="158"/>
      <c r="P239" s="158"/>
      <c r="Q239" s="158"/>
      <c r="R239" s="159"/>
      <c r="S239" s="159"/>
      <c r="T239" s="159"/>
      <c r="U239" s="159"/>
      <c r="V239" s="159"/>
      <c r="W239" s="159"/>
      <c r="X239" s="159"/>
      <c r="Y239" s="149"/>
      <c r="Z239" s="149"/>
      <c r="AA239" s="149"/>
      <c r="AB239" s="149"/>
      <c r="AC239" s="149"/>
      <c r="AD239" s="149"/>
      <c r="AE239" s="149"/>
      <c r="AF239" s="149"/>
      <c r="AG239" s="149" t="s">
        <v>237</v>
      </c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</row>
    <row r="240" spans="1:60" outlineLevel="1" x14ac:dyDescent="0.2">
      <c r="A240" s="167">
        <v>83</v>
      </c>
      <c r="B240" s="168" t="s">
        <v>519</v>
      </c>
      <c r="C240" s="184" t="s">
        <v>520</v>
      </c>
      <c r="D240" s="169" t="s">
        <v>276</v>
      </c>
      <c r="E240" s="170">
        <v>2.0880000000000001</v>
      </c>
      <c r="F240" s="171"/>
      <c r="G240" s="172">
        <f>ROUND(E240*F240,2)</f>
        <v>0</v>
      </c>
      <c r="H240" s="171"/>
      <c r="I240" s="172">
        <f>ROUND(E240*H240,2)</f>
        <v>0</v>
      </c>
      <c r="J240" s="171"/>
      <c r="K240" s="172">
        <f>ROUND(E240*J240,2)</f>
        <v>0</v>
      </c>
      <c r="L240" s="172">
        <v>21</v>
      </c>
      <c r="M240" s="172">
        <f>G240*(1+L240/100)</f>
        <v>0</v>
      </c>
      <c r="N240" s="170">
        <v>2.5249999999999999</v>
      </c>
      <c r="O240" s="170">
        <f>ROUND(E240*N240,2)</f>
        <v>5.27</v>
      </c>
      <c r="P240" s="170">
        <v>0</v>
      </c>
      <c r="Q240" s="170">
        <f>ROUND(E240*P240,2)</f>
        <v>0</v>
      </c>
      <c r="R240" s="172" t="s">
        <v>408</v>
      </c>
      <c r="S240" s="172" t="s">
        <v>164</v>
      </c>
      <c r="T240" s="173" t="s">
        <v>164</v>
      </c>
      <c r="U240" s="159">
        <v>1.3029999999999999</v>
      </c>
      <c r="V240" s="159">
        <f>ROUND(E240*U240,2)</f>
        <v>2.72</v>
      </c>
      <c r="W240" s="159"/>
      <c r="X240" s="159" t="s">
        <v>234</v>
      </c>
      <c r="Y240" s="149"/>
      <c r="Z240" s="149"/>
      <c r="AA240" s="149"/>
      <c r="AB240" s="149"/>
      <c r="AC240" s="149"/>
      <c r="AD240" s="149"/>
      <c r="AE240" s="149"/>
      <c r="AF240" s="149"/>
      <c r="AG240" s="149" t="s">
        <v>235</v>
      </c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</row>
    <row r="241" spans="1:60" outlineLevel="1" x14ac:dyDescent="0.2">
      <c r="A241" s="156"/>
      <c r="B241" s="157"/>
      <c r="C241" s="254" t="s">
        <v>458</v>
      </c>
      <c r="D241" s="255"/>
      <c r="E241" s="255"/>
      <c r="F241" s="255"/>
      <c r="G241" s="255"/>
      <c r="H241" s="159"/>
      <c r="I241" s="159"/>
      <c r="J241" s="159"/>
      <c r="K241" s="159"/>
      <c r="L241" s="159"/>
      <c r="M241" s="159"/>
      <c r="N241" s="158"/>
      <c r="O241" s="158"/>
      <c r="P241" s="158"/>
      <c r="Q241" s="158"/>
      <c r="R241" s="159"/>
      <c r="S241" s="159"/>
      <c r="T241" s="159"/>
      <c r="U241" s="159"/>
      <c r="V241" s="159"/>
      <c r="W241" s="159"/>
      <c r="X241" s="159"/>
      <c r="Y241" s="149"/>
      <c r="Z241" s="149"/>
      <c r="AA241" s="149"/>
      <c r="AB241" s="149"/>
      <c r="AC241" s="149"/>
      <c r="AD241" s="149"/>
      <c r="AE241" s="149"/>
      <c r="AF241" s="149"/>
      <c r="AG241" s="149" t="s">
        <v>237</v>
      </c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</row>
    <row r="242" spans="1:60" outlineLevel="1" x14ac:dyDescent="0.2">
      <c r="A242" s="174">
        <v>84</v>
      </c>
      <c r="B242" s="175" t="s">
        <v>521</v>
      </c>
      <c r="C242" s="183" t="s">
        <v>522</v>
      </c>
      <c r="D242" s="176" t="s">
        <v>224</v>
      </c>
      <c r="E242" s="177">
        <v>2</v>
      </c>
      <c r="F242" s="178"/>
      <c r="G242" s="179">
        <f t="shared" ref="G242:G253" si="14">ROUND(E242*F242,2)</f>
        <v>0</v>
      </c>
      <c r="H242" s="178"/>
      <c r="I242" s="179">
        <f t="shared" ref="I242:I253" si="15">ROUND(E242*H242,2)</f>
        <v>0</v>
      </c>
      <c r="J242" s="178"/>
      <c r="K242" s="179">
        <f t="shared" ref="K242:K253" si="16">ROUND(E242*J242,2)</f>
        <v>0</v>
      </c>
      <c r="L242" s="179">
        <v>21</v>
      </c>
      <c r="M242" s="179">
        <f t="shared" ref="M242:M253" si="17">G242*(1+L242/100)</f>
        <v>0</v>
      </c>
      <c r="N242" s="177">
        <v>0</v>
      </c>
      <c r="O242" s="177">
        <f t="shared" ref="O242:O253" si="18">ROUND(E242*N242,2)</f>
        <v>0</v>
      </c>
      <c r="P242" s="177">
        <v>0</v>
      </c>
      <c r="Q242" s="177">
        <f t="shared" ref="Q242:Q253" si="19">ROUND(E242*P242,2)</f>
        <v>0</v>
      </c>
      <c r="R242" s="179"/>
      <c r="S242" s="179" t="s">
        <v>179</v>
      </c>
      <c r="T242" s="180" t="s">
        <v>165</v>
      </c>
      <c r="U242" s="159">
        <v>0</v>
      </c>
      <c r="V242" s="159">
        <f t="shared" ref="V242:V253" si="20">ROUND(E242*U242,2)</f>
        <v>0</v>
      </c>
      <c r="W242" s="159"/>
      <c r="X242" s="159" t="s">
        <v>374</v>
      </c>
      <c r="Y242" s="149"/>
      <c r="Z242" s="149"/>
      <c r="AA242" s="149"/>
      <c r="AB242" s="149"/>
      <c r="AC242" s="149"/>
      <c r="AD242" s="149"/>
      <c r="AE242" s="149"/>
      <c r="AF242" s="149"/>
      <c r="AG242" s="149" t="s">
        <v>375</v>
      </c>
      <c r="AH242" s="149"/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</row>
    <row r="243" spans="1:60" outlineLevel="1" x14ac:dyDescent="0.2">
      <c r="A243" s="174">
        <v>85</v>
      </c>
      <c r="B243" s="175" t="s">
        <v>523</v>
      </c>
      <c r="C243" s="183" t="s">
        <v>524</v>
      </c>
      <c r="D243" s="176" t="s">
        <v>381</v>
      </c>
      <c r="E243" s="177">
        <v>23</v>
      </c>
      <c r="F243" s="178"/>
      <c r="G243" s="179">
        <f t="shared" si="14"/>
        <v>0</v>
      </c>
      <c r="H243" s="178"/>
      <c r="I243" s="179">
        <f t="shared" si="15"/>
        <v>0</v>
      </c>
      <c r="J243" s="178"/>
      <c r="K243" s="179">
        <f t="shared" si="16"/>
        <v>0</v>
      </c>
      <c r="L243" s="179">
        <v>21</v>
      </c>
      <c r="M243" s="179">
        <f t="shared" si="17"/>
        <v>0</v>
      </c>
      <c r="N243" s="177">
        <v>0</v>
      </c>
      <c r="O243" s="177">
        <f t="shared" si="18"/>
        <v>0</v>
      </c>
      <c r="P243" s="177">
        <v>0</v>
      </c>
      <c r="Q243" s="177">
        <f t="shared" si="19"/>
        <v>0</v>
      </c>
      <c r="R243" s="179"/>
      <c r="S243" s="179" t="s">
        <v>179</v>
      </c>
      <c r="T243" s="180" t="s">
        <v>165</v>
      </c>
      <c r="U243" s="159">
        <v>0</v>
      </c>
      <c r="V243" s="159">
        <f t="shared" si="20"/>
        <v>0</v>
      </c>
      <c r="W243" s="159"/>
      <c r="X243" s="159" t="s">
        <v>374</v>
      </c>
      <c r="Y243" s="149"/>
      <c r="Z243" s="149"/>
      <c r="AA243" s="149"/>
      <c r="AB243" s="149"/>
      <c r="AC243" s="149"/>
      <c r="AD243" s="149"/>
      <c r="AE243" s="149"/>
      <c r="AF243" s="149"/>
      <c r="AG243" s="149" t="s">
        <v>375</v>
      </c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</row>
    <row r="244" spans="1:60" outlineLevel="1" x14ac:dyDescent="0.2">
      <c r="A244" s="174">
        <v>86</v>
      </c>
      <c r="B244" s="175" t="s">
        <v>525</v>
      </c>
      <c r="C244" s="183" t="s">
        <v>526</v>
      </c>
      <c r="D244" s="176" t="s">
        <v>224</v>
      </c>
      <c r="E244" s="177">
        <v>1</v>
      </c>
      <c r="F244" s="178"/>
      <c r="G244" s="179">
        <f t="shared" si="14"/>
        <v>0</v>
      </c>
      <c r="H244" s="178"/>
      <c r="I244" s="179">
        <f t="shared" si="15"/>
        <v>0</v>
      </c>
      <c r="J244" s="178"/>
      <c r="K244" s="179">
        <f t="shared" si="16"/>
        <v>0</v>
      </c>
      <c r="L244" s="179">
        <v>21</v>
      </c>
      <c r="M244" s="179">
        <f t="shared" si="17"/>
        <v>0</v>
      </c>
      <c r="N244" s="177">
        <v>0</v>
      </c>
      <c r="O244" s="177">
        <f t="shared" si="18"/>
        <v>0</v>
      </c>
      <c r="P244" s="177">
        <v>0</v>
      </c>
      <c r="Q244" s="177">
        <f t="shared" si="19"/>
        <v>0</v>
      </c>
      <c r="R244" s="179"/>
      <c r="S244" s="179" t="s">
        <v>179</v>
      </c>
      <c r="T244" s="180" t="s">
        <v>165</v>
      </c>
      <c r="U244" s="159">
        <v>0</v>
      </c>
      <c r="V244" s="159">
        <f t="shared" si="20"/>
        <v>0</v>
      </c>
      <c r="W244" s="159"/>
      <c r="X244" s="159" t="s">
        <v>374</v>
      </c>
      <c r="Y244" s="149"/>
      <c r="Z244" s="149"/>
      <c r="AA244" s="149"/>
      <c r="AB244" s="149"/>
      <c r="AC244" s="149"/>
      <c r="AD244" s="149"/>
      <c r="AE244" s="149"/>
      <c r="AF244" s="149"/>
      <c r="AG244" s="149" t="s">
        <v>375</v>
      </c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</row>
    <row r="245" spans="1:60" outlineLevel="1" x14ac:dyDescent="0.2">
      <c r="A245" s="174">
        <v>87</v>
      </c>
      <c r="B245" s="175" t="s">
        <v>527</v>
      </c>
      <c r="C245" s="183" t="s">
        <v>528</v>
      </c>
      <c r="D245" s="176" t="s">
        <v>381</v>
      </c>
      <c r="E245" s="177">
        <v>23</v>
      </c>
      <c r="F245" s="178"/>
      <c r="G245" s="179">
        <f t="shared" si="14"/>
        <v>0</v>
      </c>
      <c r="H245" s="178"/>
      <c r="I245" s="179">
        <f t="shared" si="15"/>
        <v>0</v>
      </c>
      <c r="J245" s="178"/>
      <c r="K245" s="179">
        <f t="shared" si="16"/>
        <v>0</v>
      </c>
      <c r="L245" s="179">
        <v>21</v>
      </c>
      <c r="M245" s="179">
        <f t="shared" si="17"/>
        <v>0</v>
      </c>
      <c r="N245" s="177">
        <v>0</v>
      </c>
      <c r="O245" s="177">
        <f t="shared" si="18"/>
        <v>0</v>
      </c>
      <c r="P245" s="177">
        <v>0</v>
      </c>
      <c r="Q245" s="177">
        <f t="shared" si="19"/>
        <v>0</v>
      </c>
      <c r="R245" s="179"/>
      <c r="S245" s="179" t="s">
        <v>179</v>
      </c>
      <c r="T245" s="180" t="s">
        <v>165</v>
      </c>
      <c r="U245" s="159">
        <v>0</v>
      </c>
      <c r="V245" s="159">
        <f t="shared" si="20"/>
        <v>0</v>
      </c>
      <c r="W245" s="159"/>
      <c r="X245" s="159" t="s">
        <v>374</v>
      </c>
      <c r="Y245" s="149"/>
      <c r="Z245" s="149"/>
      <c r="AA245" s="149"/>
      <c r="AB245" s="149"/>
      <c r="AC245" s="149"/>
      <c r="AD245" s="149"/>
      <c r="AE245" s="149"/>
      <c r="AF245" s="149"/>
      <c r="AG245" s="149" t="s">
        <v>375</v>
      </c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</row>
    <row r="246" spans="1:60" outlineLevel="1" x14ac:dyDescent="0.2">
      <c r="A246" s="174">
        <v>88</v>
      </c>
      <c r="B246" s="175" t="s">
        <v>529</v>
      </c>
      <c r="C246" s="183" t="s">
        <v>530</v>
      </c>
      <c r="D246" s="176" t="s">
        <v>381</v>
      </c>
      <c r="E246" s="177">
        <v>15</v>
      </c>
      <c r="F246" s="178"/>
      <c r="G246" s="179">
        <f t="shared" si="14"/>
        <v>0</v>
      </c>
      <c r="H246" s="178"/>
      <c r="I246" s="179">
        <f t="shared" si="15"/>
        <v>0</v>
      </c>
      <c r="J246" s="178"/>
      <c r="K246" s="179">
        <f t="shared" si="16"/>
        <v>0</v>
      </c>
      <c r="L246" s="179">
        <v>21</v>
      </c>
      <c r="M246" s="179">
        <f t="shared" si="17"/>
        <v>0</v>
      </c>
      <c r="N246" s="177">
        <v>0</v>
      </c>
      <c r="O246" s="177">
        <f t="shared" si="18"/>
        <v>0</v>
      </c>
      <c r="P246" s="177">
        <v>0</v>
      </c>
      <c r="Q246" s="177">
        <f t="shared" si="19"/>
        <v>0</v>
      </c>
      <c r="R246" s="179"/>
      <c r="S246" s="179" t="s">
        <v>179</v>
      </c>
      <c r="T246" s="180" t="s">
        <v>165</v>
      </c>
      <c r="U246" s="159">
        <v>0</v>
      </c>
      <c r="V246" s="159">
        <f t="shared" si="20"/>
        <v>0</v>
      </c>
      <c r="W246" s="159"/>
      <c r="X246" s="159" t="s">
        <v>374</v>
      </c>
      <c r="Y246" s="149"/>
      <c r="Z246" s="149"/>
      <c r="AA246" s="149"/>
      <c r="AB246" s="149"/>
      <c r="AC246" s="149"/>
      <c r="AD246" s="149"/>
      <c r="AE246" s="149"/>
      <c r="AF246" s="149"/>
      <c r="AG246" s="149" t="s">
        <v>375</v>
      </c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</row>
    <row r="247" spans="1:60" ht="22.5" outlineLevel="1" x14ac:dyDescent="0.2">
      <c r="A247" s="174">
        <v>89</v>
      </c>
      <c r="B247" s="175" t="s">
        <v>531</v>
      </c>
      <c r="C247" s="183" t="s">
        <v>532</v>
      </c>
      <c r="D247" s="176" t="s">
        <v>324</v>
      </c>
      <c r="E247" s="177">
        <v>3</v>
      </c>
      <c r="F247" s="178"/>
      <c r="G247" s="179">
        <f t="shared" si="14"/>
        <v>0</v>
      </c>
      <c r="H247" s="178"/>
      <c r="I247" s="179">
        <f t="shared" si="15"/>
        <v>0</v>
      </c>
      <c r="J247" s="178"/>
      <c r="K247" s="179">
        <f t="shared" si="16"/>
        <v>0</v>
      </c>
      <c r="L247" s="179">
        <v>21</v>
      </c>
      <c r="M247" s="179">
        <f t="shared" si="17"/>
        <v>0</v>
      </c>
      <c r="N247" s="177">
        <v>4.8000000000000001E-2</v>
      </c>
      <c r="O247" s="177">
        <f t="shared" si="18"/>
        <v>0.14000000000000001</v>
      </c>
      <c r="P247" s="177">
        <v>0</v>
      </c>
      <c r="Q247" s="177">
        <f t="shared" si="19"/>
        <v>0</v>
      </c>
      <c r="R247" s="179" t="s">
        <v>401</v>
      </c>
      <c r="S247" s="179" t="s">
        <v>164</v>
      </c>
      <c r="T247" s="180" t="s">
        <v>164</v>
      </c>
      <c r="U247" s="159">
        <v>0</v>
      </c>
      <c r="V247" s="159">
        <f t="shared" si="20"/>
        <v>0</v>
      </c>
      <c r="W247" s="159"/>
      <c r="X247" s="159" t="s">
        <v>403</v>
      </c>
      <c r="Y247" s="149"/>
      <c r="Z247" s="149"/>
      <c r="AA247" s="149"/>
      <c r="AB247" s="149"/>
      <c r="AC247" s="149"/>
      <c r="AD247" s="149"/>
      <c r="AE247" s="149"/>
      <c r="AF247" s="149"/>
      <c r="AG247" s="149" t="s">
        <v>404</v>
      </c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</row>
    <row r="248" spans="1:60" ht="22.5" outlineLevel="1" x14ac:dyDescent="0.2">
      <c r="A248" s="174">
        <v>90</v>
      </c>
      <c r="B248" s="175" t="s">
        <v>533</v>
      </c>
      <c r="C248" s="183" t="s">
        <v>534</v>
      </c>
      <c r="D248" s="176" t="s">
        <v>324</v>
      </c>
      <c r="E248" s="177">
        <v>16.16</v>
      </c>
      <c r="F248" s="178"/>
      <c r="G248" s="179">
        <f t="shared" si="14"/>
        <v>0</v>
      </c>
      <c r="H248" s="178"/>
      <c r="I248" s="179">
        <f t="shared" si="15"/>
        <v>0</v>
      </c>
      <c r="J248" s="178"/>
      <c r="K248" s="179">
        <f t="shared" si="16"/>
        <v>0</v>
      </c>
      <c r="L248" s="179">
        <v>21</v>
      </c>
      <c r="M248" s="179">
        <f t="shared" si="17"/>
        <v>0</v>
      </c>
      <c r="N248" s="177">
        <v>3.4630000000000001</v>
      </c>
      <c r="O248" s="177">
        <f t="shared" si="18"/>
        <v>55.96</v>
      </c>
      <c r="P248" s="177">
        <v>0</v>
      </c>
      <c r="Q248" s="177">
        <f t="shared" si="19"/>
        <v>0</v>
      </c>
      <c r="R248" s="179" t="s">
        <v>401</v>
      </c>
      <c r="S248" s="179" t="s">
        <v>164</v>
      </c>
      <c r="T248" s="180" t="s">
        <v>164</v>
      </c>
      <c r="U248" s="159">
        <v>0</v>
      </c>
      <c r="V248" s="159">
        <f t="shared" si="20"/>
        <v>0</v>
      </c>
      <c r="W248" s="159"/>
      <c r="X248" s="159" t="s">
        <v>403</v>
      </c>
      <c r="Y248" s="149"/>
      <c r="Z248" s="149"/>
      <c r="AA248" s="149"/>
      <c r="AB248" s="149"/>
      <c r="AC248" s="149"/>
      <c r="AD248" s="149"/>
      <c r="AE248" s="149"/>
      <c r="AF248" s="149"/>
      <c r="AG248" s="149" t="s">
        <v>404</v>
      </c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</row>
    <row r="249" spans="1:60" ht="22.5" outlineLevel="1" x14ac:dyDescent="0.2">
      <c r="A249" s="174">
        <v>91</v>
      </c>
      <c r="B249" s="175" t="s">
        <v>535</v>
      </c>
      <c r="C249" s="183" t="s">
        <v>536</v>
      </c>
      <c r="D249" s="176" t="s">
        <v>324</v>
      </c>
      <c r="E249" s="177">
        <v>23.23</v>
      </c>
      <c r="F249" s="178"/>
      <c r="G249" s="179">
        <f t="shared" si="14"/>
        <v>0</v>
      </c>
      <c r="H249" s="178"/>
      <c r="I249" s="179">
        <f t="shared" si="15"/>
        <v>0</v>
      </c>
      <c r="J249" s="178"/>
      <c r="K249" s="179">
        <f t="shared" si="16"/>
        <v>0</v>
      </c>
      <c r="L249" s="179">
        <v>21</v>
      </c>
      <c r="M249" s="179">
        <f t="shared" si="17"/>
        <v>0</v>
      </c>
      <c r="N249" s="177">
        <v>4.3109999999999999</v>
      </c>
      <c r="O249" s="177">
        <f t="shared" si="18"/>
        <v>100.14</v>
      </c>
      <c r="P249" s="177">
        <v>0</v>
      </c>
      <c r="Q249" s="177">
        <f t="shared" si="19"/>
        <v>0</v>
      </c>
      <c r="R249" s="179" t="s">
        <v>401</v>
      </c>
      <c r="S249" s="179" t="s">
        <v>164</v>
      </c>
      <c r="T249" s="180" t="s">
        <v>164</v>
      </c>
      <c r="U249" s="159">
        <v>0</v>
      </c>
      <c r="V249" s="159">
        <f t="shared" si="20"/>
        <v>0</v>
      </c>
      <c r="W249" s="159"/>
      <c r="X249" s="159" t="s">
        <v>403</v>
      </c>
      <c r="Y249" s="149"/>
      <c r="Z249" s="149"/>
      <c r="AA249" s="149"/>
      <c r="AB249" s="149"/>
      <c r="AC249" s="149"/>
      <c r="AD249" s="149"/>
      <c r="AE249" s="149"/>
      <c r="AF249" s="149"/>
      <c r="AG249" s="149" t="s">
        <v>404</v>
      </c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</row>
    <row r="250" spans="1:60" ht="22.5" outlineLevel="1" x14ac:dyDescent="0.2">
      <c r="A250" s="174">
        <v>92</v>
      </c>
      <c r="B250" s="175" t="s">
        <v>537</v>
      </c>
      <c r="C250" s="183" t="s">
        <v>538</v>
      </c>
      <c r="D250" s="176" t="s">
        <v>324</v>
      </c>
      <c r="E250" s="177">
        <v>1.01</v>
      </c>
      <c r="F250" s="178"/>
      <c r="G250" s="179">
        <f t="shared" si="14"/>
        <v>0</v>
      </c>
      <c r="H250" s="178"/>
      <c r="I250" s="179">
        <f t="shared" si="15"/>
        <v>0</v>
      </c>
      <c r="J250" s="178"/>
      <c r="K250" s="179">
        <f t="shared" si="16"/>
        <v>0</v>
      </c>
      <c r="L250" s="179">
        <v>21</v>
      </c>
      <c r="M250" s="179">
        <f t="shared" si="17"/>
        <v>0</v>
      </c>
      <c r="N250" s="177">
        <v>2.5030000000000001</v>
      </c>
      <c r="O250" s="177">
        <f t="shared" si="18"/>
        <v>2.5299999999999998</v>
      </c>
      <c r="P250" s="177">
        <v>0</v>
      </c>
      <c r="Q250" s="177">
        <f t="shared" si="19"/>
        <v>0</v>
      </c>
      <c r="R250" s="179" t="s">
        <v>401</v>
      </c>
      <c r="S250" s="179" t="s">
        <v>164</v>
      </c>
      <c r="T250" s="180" t="s">
        <v>164</v>
      </c>
      <c r="U250" s="159">
        <v>0</v>
      </c>
      <c r="V250" s="159">
        <f t="shared" si="20"/>
        <v>0</v>
      </c>
      <c r="W250" s="159"/>
      <c r="X250" s="159" t="s">
        <v>403</v>
      </c>
      <c r="Y250" s="149"/>
      <c r="Z250" s="149"/>
      <c r="AA250" s="149"/>
      <c r="AB250" s="149"/>
      <c r="AC250" s="149"/>
      <c r="AD250" s="149"/>
      <c r="AE250" s="149"/>
      <c r="AF250" s="149"/>
      <c r="AG250" s="149" t="s">
        <v>404</v>
      </c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</row>
    <row r="251" spans="1:60" ht="22.5" outlineLevel="1" x14ac:dyDescent="0.2">
      <c r="A251" s="174">
        <v>93</v>
      </c>
      <c r="B251" s="175" t="s">
        <v>539</v>
      </c>
      <c r="C251" s="183" t="s">
        <v>540</v>
      </c>
      <c r="D251" s="176" t="s">
        <v>324</v>
      </c>
      <c r="E251" s="177">
        <v>1.01</v>
      </c>
      <c r="F251" s="178"/>
      <c r="G251" s="179">
        <f t="shared" si="14"/>
        <v>0</v>
      </c>
      <c r="H251" s="178"/>
      <c r="I251" s="179">
        <f t="shared" si="15"/>
        <v>0</v>
      </c>
      <c r="J251" s="178"/>
      <c r="K251" s="179">
        <f t="shared" si="16"/>
        <v>0</v>
      </c>
      <c r="L251" s="179">
        <v>21</v>
      </c>
      <c r="M251" s="179">
        <f t="shared" si="17"/>
        <v>0</v>
      </c>
      <c r="N251" s="177">
        <v>3.59</v>
      </c>
      <c r="O251" s="177">
        <f t="shared" si="18"/>
        <v>3.63</v>
      </c>
      <c r="P251" s="177">
        <v>0</v>
      </c>
      <c r="Q251" s="177">
        <f t="shared" si="19"/>
        <v>0</v>
      </c>
      <c r="R251" s="179" t="s">
        <v>401</v>
      </c>
      <c r="S251" s="179" t="s">
        <v>164</v>
      </c>
      <c r="T251" s="180" t="s">
        <v>164</v>
      </c>
      <c r="U251" s="159">
        <v>0</v>
      </c>
      <c r="V251" s="159">
        <f t="shared" si="20"/>
        <v>0</v>
      </c>
      <c r="W251" s="159"/>
      <c r="X251" s="159" t="s">
        <v>403</v>
      </c>
      <c r="Y251" s="149"/>
      <c r="Z251" s="149"/>
      <c r="AA251" s="149"/>
      <c r="AB251" s="149"/>
      <c r="AC251" s="149"/>
      <c r="AD251" s="149"/>
      <c r="AE251" s="149"/>
      <c r="AF251" s="149"/>
      <c r="AG251" s="149" t="s">
        <v>404</v>
      </c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</row>
    <row r="252" spans="1:60" ht="22.5" outlineLevel="1" x14ac:dyDescent="0.2">
      <c r="A252" s="174">
        <v>94</v>
      </c>
      <c r="B252" s="175" t="s">
        <v>541</v>
      </c>
      <c r="C252" s="183" t="s">
        <v>542</v>
      </c>
      <c r="D252" s="176" t="s">
        <v>324</v>
      </c>
      <c r="E252" s="177">
        <v>1.01</v>
      </c>
      <c r="F252" s="178"/>
      <c r="G252" s="179">
        <f t="shared" si="14"/>
        <v>0</v>
      </c>
      <c r="H252" s="178"/>
      <c r="I252" s="179">
        <f t="shared" si="15"/>
        <v>0</v>
      </c>
      <c r="J252" s="178"/>
      <c r="K252" s="179">
        <f t="shared" si="16"/>
        <v>0</v>
      </c>
      <c r="L252" s="179">
        <v>21</v>
      </c>
      <c r="M252" s="179">
        <f t="shared" si="17"/>
        <v>0</v>
      </c>
      <c r="N252" s="177">
        <v>0.56999999999999995</v>
      </c>
      <c r="O252" s="177">
        <f t="shared" si="18"/>
        <v>0.57999999999999996</v>
      </c>
      <c r="P252" s="177">
        <v>0</v>
      </c>
      <c r="Q252" s="177">
        <f t="shared" si="19"/>
        <v>0</v>
      </c>
      <c r="R252" s="179" t="s">
        <v>401</v>
      </c>
      <c r="S252" s="179" t="s">
        <v>164</v>
      </c>
      <c r="T252" s="180" t="s">
        <v>164</v>
      </c>
      <c r="U252" s="159">
        <v>0</v>
      </c>
      <c r="V252" s="159">
        <f t="shared" si="20"/>
        <v>0</v>
      </c>
      <c r="W252" s="159"/>
      <c r="X252" s="159" t="s">
        <v>403</v>
      </c>
      <c r="Y252" s="149"/>
      <c r="Z252" s="149"/>
      <c r="AA252" s="149"/>
      <c r="AB252" s="149"/>
      <c r="AC252" s="149"/>
      <c r="AD252" s="149"/>
      <c r="AE252" s="149"/>
      <c r="AF252" s="149"/>
      <c r="AG252" s="149" t="s">
        <v>404</v>
      </c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</row>
    <row r="253" spans="1:60" ht="22.5" outlineLevel="1" x14ac:dyDescent="0.2">
      <c r="A253" s="174">
        <v>95</v>
      </c>
      <c r="B253" s="175" t="s">
        <v>543</v>
      </c>
      <c r="C253" s="183" t="s">
        <v>544</v>
      </c>
      <c r="D253" s="176" t="s">
        <v>324</v>
      </c>
      <c r="E253" s="177">
        <v>1.01</v>
      </c>
      <c r="F253" s="178"/>
      <c r="G253" s="179">
        <f t="shared" si="14"/>
        <v>0</v>
      </c>
      <c r="H253" s="178"/>
      <c r="I253" s="179">
        <f t="shared" si="15"/>
        <v>0</v>
      </c>
      <c r="J253" s="178"/>
      <c r="K253" s="179">
        <f t="shared" si="16"/>
        <v>0</v>
      </c>
      <c r="L253" s="179">
        <v>21</v>
      </c>
      <c r="M253" s="179">
        <f t="shared" si="17"/>
        <v>0</v>
      </c>
      <c r="N253" s="177">
        <v>0.25</v>
      </c>
      <c r="O253" s="177">
        <f t="shared" si="18"/>
        <v>0.25</v>
      </c>
      <c r="P253" s="177">
        <v>0</v>
      </c>
      <c r="Q253" s="177">
        <f t="shared" si="19"/>
        <v>0</v>
      </c>
      <c r="R253" s="179" t="s">
        <v>401</v>
      </c>
      <c r="S253" s="179" t="s">
        <v>164</v>
      </c>
      <c r="T253" s="180" t="s">
        <v>164</v>
      </c>
      <c r="U253" s="159">
        <v>0</v>
      </c>
      <c r="V253" s="159">
        <f t="shared" si="20"/>
        <v>0</v>
      </c>
      <c r="W253" s="159"/>
      <c r="X253" s="159" t="s">
        <v>403</v>
      </c>
      <c r="Y253" s="149"/>
      <c r="Z253" s="149"/>
      <c r="AA253" s="149"/>
      <c r="AB253" s="149"/>
      <c r="AC253" s="149"/>
      <c r="AD253" s="149"/>
      <c r="AE253" s="149"/>
      <c r="AF253" s="149"/>
      <c r="AG253" s="149" t="s">
        <v>404</v>
      </c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</row>
    <row r="254" spans="1:60" x14ac:dyDescent="0.2">
      <c r="A254" s="161" t="s">
        <v>159</v>
      </c>
      <c r="B254" s="162" t="s">
        <v>113</v>
      </c>
      <c r="C254" s="182" t="s">
        <v>114</v>
      </c>
      <c r="D254" s="163"/>
      <c r="E254" s="164"/>
      <c r="F254" s="165"/>
      <c r="G254" s="165">
        <f>SUMIF(AG255:AG256,"&lt;&gt;NOR",G255:G256)</f>
        <v>0</v>
      </c>
      <c r="H254" s="165"/>
      <c r="I254" s="165">
        <f>SUM(I255:I256)</f>
        <v>0</v>
      </c>
      <c r="J254" s="165"/>
      <c r="K254" s="165">
        <f>SUM(K255:K256)</f>
        <v>0</v>
      </c>
      <c r="L254" s="165"/>
      <c r="M254" s="165">
        <f>SUM(M255:M256)</f>
        <v>0</v>
      </c>
      <c r="N254" s="164"/>
      <c r="O254" s="164">
        <f>SUM(O255:O256)</f>
        <v>74</v>
      </c>
      <c r="P254" s="164"/>
      <c r="Q254" s="164">
        <f>SUM(Q255:Q256)</f>
        <v>0</v>
      </c>
      <c r="R254" s="165"/>
      <c r="S254" s="165"/>
      <c r="T254" s="166"/>
      <c r="U254" s="160"/>
      <c r="V254" s="160">
        <f>SUM(V255:V256)</f>
        <v>27.68</v>
      </c>
      <c r="W254" s="160"/>
      <c r="X254" s="160"/>
      <c r="AG254" t="s">
        <v>160</v>
      </c>
    </row>
    <row r="255" spans="1:60" outlineLevel="1" x14ac:dyDescent="0.2">
      <c r="A255" s="174">
        <v>96</v>
      </c>
      <c r="B255" s="175" t="s">
        <v>545</v>
      </c>
      <c r="C255" s="183" t="s">
        <v>546</v>
      </c>
      <c r="D255" s="176" t="s">
        <v>442</v>
      </c>
      <c r="E255" s="177">
        <v>10</v>
      </c>
      <c r="F255" s="178"/>
      <c r="G255" s="179">
        <f>ROUND(E255*F255,2)</f>
        <v>0</v>
      </c>
      <c r="H255" s="178"/>
      <c r="I255" s="179">
        <f>ROUND(E255*H255,2)</f>
        <v>0</v>
      </c>
      <c r="J255" s="178"/>
      <c r="K255" s="179">
        <f>ROUND(E255*J255,2)</f>
        <v>0</v>
      </c>
      <c r="L255" s="179">
        <v>21</v>
      </c>
      <c r="M255" s="179">
        <f>G255*(1+L255/100)</f>
        <v>0</v>
      </c>
      <c r="N255" s="177">
        <v>0.5</v>
      </c>
      <c r="O255" s="177">
        <f>ROUND(E255*N255,2)</f>
        <v>5</v>
      </c>
      <c r="P255" s="177">
        <v>0</v>
      </c>
      <c r="Q255" s="177">
        <f>ROUND(E255*P255,2)</f>
        <v>0</v>
      </c>
      <c r="R255" s="179"/>
      <c r="S255" s="179" t="s">
        <v>179</v>
      </c>
      <c r="T255" s="180" t="s">
        <v>165</v>
      </c>
      <c r="U255" s="159">
        <v>0.187</v>
      </c>
      <c r="V255" s="159">
        <f>ROUND(E255*U255,2)</f>
        <v>1.87</v>
      </c>
      <c r="W255" s="159"/>
      <c r="X255" s="159" t="s">
        <v>374</v>
      </c>
      <c r="Y255" s="149"/>
      <c r="Z255" s="149"/>
      <c r="AA255" s="149"/>
      <c r="AB255" s="149"/>
      <c r="AC255" s="149"/>
      <c r="AD255" s="149"/>
      <c r="AE255" s="149"/>
      <c r="AF255" s="149"/>
      <c r="AG255" s="149" t="s">
        <v>375</v>
      </c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</row>
    <row r="256" spans="1:60" outlineLevel="1" x14ac:dyDescent="0.2">
      <c r="A256" s="174">
        <v>97</v>
      </c>
      <c r="B256" s="175" t="s">
        <v>547</v>
      </c>
      <c r="C256" s="183" t="s">
        <v>548</v>
      </c>
      <c r="D256" s="176" t="s">
        <v>442</v>
      </c>
      <c r="E256" s="177">
        <v>138</v>
      </c>
      <c r="F256" s="178"/>
      <c r="G256" s="179">
        <f>ROUND(E256*F256,2)</f>
        <v>0</v>
      </c>
      <c r="H256" s="178"/>
      <c r="I256" s="179">
        <f>ROUND(E256*H256,2)</f>
        <v>0</v>
      </c>
      <c r="J256" s="178"/>
      <c r="K256" s="179">
        <f>ROUND(E256*J256,2)</f>
        <v>0</v>
      </c>
      <c r="L256" s="179">
        <v>21</v>
      </c>
      <c r="M256" s="179">
        <f>G256*(1+L256/100)</f>
        <v>0</v>
      </c>
      <c r="N256" s="177">
        <v>0.5</v>
      </c>
      <c r="O256" s="177">
        <f>ROUND(E256*N256,2)</f>
        <v>69</v>
      </c>
      <c r="P256" s="177">
        <v>0</v>
      </c>
      <c r="Q256" s="177">
        <f>ROUND(E256*P256,2)</f>
        <v>0</v>
      </c>
      <c r="R256" s="179"/>
      <c r="S256" s="179" t="s">
        <v>179</v>
      </c>
      <c r="T256" s="180" t="s">
        <v>165</v>
      </c>
      <c r="U256" s="159">
        <v>0.187</v>
      </c>
      <c r="V256" s="159">
        <f>ROUND(E256*U256,2)</f>
        <v>25.81</v>
      </c>
      <c r="W256" s="159"/>
      <c r="X256" s="159" t="s">
        <v>374</v>
      </c>
      <c r="Y256" s="149"/>
      <c r="Z256" s="149"/>
      <c r="AA256" s="149"/>
      <c r="AB256" s="149"/>
      <c r="AC256" s="149"/>
      <c r="AD256" s="149"/>
      <c r="AE256" s="149"/>
      <c r="AF256" s="149"/>
      <c r="AG256" s="149" t="s">
        <v>375</v>
      </c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</row>
    <row r="257" spans="1:60" x14ac:dyDescent="0.2">
      <c r="A257" s="161" t="s">
        <v>159</v>
      </c>
      <c r="B257" s="162" t="s">
        <v>115</v>
      </c>
      <c r="C257" s="182" t="s">
        <v>116</v>
      </c>
      <c r="D257" s="163"/>
      <c r="E257" s="164"/>
      <c r="F257" s="165"/>
      <c r="G257" s="165">
        <f>SUMIF(AG258:AG262,"&lt;&gt;NOR",G258:G262)</f>
        <v>0</v>
      </c>
      <c r="H257" s="165"/>
      <c r="I257" s="165">
        <f>SUM(I258:I262)</f>
        <v>0</v>
      </c>
      <c r="J257" s="165"/>
      <c r="K257" s="165">
        <f>SUM(K258:K262)</f>
        <v>0</v>
      </c>
      <c r="L257" s="165"/>
      <c r="M257" s="165">
        <f>SUM(M258:M262)</f>
        <v>0</v>
      </c>
      <c r="N257" s="164"/>
      <c r="O257" s="164">
        <f>SUM(O258:O262)</f>
        <v>0</v>
      </c>
      <c r="P257" s="164"/>
      <c r="Q257" s="164">
        <f>SUM(Q258:Q262)</f>
        <v>0</v>
      </c>
      <c r="R257" s="165"/>
      <c r="S257" s="165"/>
      <c r="T257" s="166"/>
      <c r="U257" s="160"/>
      <c r="V257" s="160">
        <f>SUM(V258:V262)</f>
        <v>0.95</v>
      </c>
      <c r="W257" s="160"/>
      <c r="X257" s="160"/>
      <c r="AG257" t="s">
        <v>160</v>
      </c>
    </row>
    <row r="258" spans="1:60" outlineLevel="1" x14ac:dyDescent="0.2">
      <c r="A258" s="167">
        <v>98</v>
      </c>
      <c r="B258" s="168" t="s">
        <v>545</v>
      </c>
      <c r="C258" s="184" t="s">
        <v>549</v>
      </c>
      <c r="D258" s="169" t="s">
        <v>381</v>
      </c>
      <c r="E258" s="170">
        <v>3</v>
      </c>
      <c r="F258" s="171"/>
      <c r="G258" s="172">
        <f>ROUND(E258*F258,2)</f>
        <v>0</v>
      </c>
      <c r="H258" s="171"/>
      <c r="I258" s="172">
        <f>ROUND(E258*H258,2)</f>
        <v>0</v>
      </c>
      <c r="J258" s="171"/>
      <c r="K258" s="172">
        <f>ROUND(E258*J258,2)</f>
        <v>0</v>
      </c>
      <c r="L258" s="172">
        <v>21</v>
      </c>
      <c r="M258" s="172">
        <f>G258*(1+L258/100)</f>
        <v>0</v>
      </c>
      <c r="N258" s="170">
        <v>0</v>
      </c>
      <c r="O258" s="170">
        <f>ROUND(E258*N258,2)</f>
        <v>0</v>
      </c>
      <c r="P258" s="170">
        <v>0</v>
      </c>
      <c r="Q258" s="170">
        <f>ROUND(E258*P258,2)</f>
        <v>0</v>
      </c>
      <c r="R258" s="172"/>
      <c r="S258" s="172" t="s">
        <v>179</v>
      </c>
      <c r="T258" s="173" t="s">
        <v>165</v>
      </c>
      <c r="U258" s="159">
        <v>0.19</v>
      </c>
      <c r="V258" s="159">
        <f>ROUND(E258*U258,2)</f>
        <v>0.56999999999999995</v>
      </c>
      <c r="W258" s="159"/>
      <c r="X258" s="159" t="s">
        <v>550</v>
      </c>
      <c r="Y258" s="149"/>
      <c r="Z258" s="149"/>
      <c r="AA258" s="149"/>
      <c r="AB258" s="149"/>
      <c r="AC258" s="149"/>
      <c r="AD258" s="149"/>
      <c r="AE258" s="149"/>
      <c r="AF258" s="149"/>
      <c r="AG258" s="149" t="s">
        <v>551</v>
      </c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</row>
    <row r="259" spans="1:60" outlineLevel="1" x14ac:dyDescent="0.2">
      <c r="A259" s="156"/>
      <c r="B259" s="157"/>
      <c r="C259" s="191" t="s">
        <v>552</v>
      </c>
      <c r="D259" s="188"/>
      <c r="E259" s="189">
        <v>1</v>
      </c>
      <c r="F259" s="159"/>
      <c r="G259" s="159"/>
      <c r="H259" s="159"/>
      <c r="I259" s="159"/>
      <c r="J259" s="159"/>
      <c r="K259" s="159"/>
      <c r="L259" s="159"/>
      <c r="M259" s="159"/>
      <c r="N259" s="158"/>
      <c r="O259" s="158"/>
      <c r="P259" s="158"/>
      <c r="Q259" s="158"/>
      <c r="R259" s="159"/>
      <c r="S259" s="159"/>
      <c r="T259" s="159"/>
      <c r="U259" s="159"/>
      <c r="V259" s="159"/>
      <c r="W259" s="159"/>
      <c r="X259" s="159"/>
      <c r="Y259" s="149"/>
      <c r="Z259" s="149"/>
      <c r="AA259" s="149"/>
      <c r="AB259" s="149"/>
      <c r="AC259" s="149"/>
      <c r="AD259" s="149"/>
      <c r="AE259" s="149"/>
      <c r="AF259" s="149"/>
      <c r="AG259" s="149" t="s">
        <v>261</v>
      </c>
      <c r="AH259" s="149">
        <v>0</v>
      </c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</row>
    <row r="260" spans="1:60" outlineLevel="1" x14ac:dyDescent="0.2">
      <c r="A260" s="156"/>
      <c r="B260" s="157"/>
      <c r="C260" s="191" t="s">
        <v>553</v>
      </c>
      <c r="D260" s="188"/>
      <c r="E260" s="189">
        <v>1</v>
      </c>
      <c r="F260" s="159"/>
      <c r="G260" s="159"/>
      <c r="H260" s="159"/>
      <c r="I260" s="159"/>
      <c r="J260" s="159"/>
      <c r="K260" s="159"/>
      <c r="L260" s="159"/>
      <c r="M260" s="159"/>
      <c r="N260" s="158"/>
      <c r="O260" s="158"/>
      <c r="P260" s="158"/>
      <c r="Q260" s="158"/>
      <c r="R260" s="159"/>
      <c r="S260" s="159"/>
      <c r="T260" s="159"/>
      <c r="U260" s="159"/>
      <c r="V260" s="159"/>
      <c r="W260" s="159"/>
      <c r="X260" s="159"/>
      <c r="Y260" s="149"/>
      <c r="Z260" s="149"/>
      <c r="AA260" s="149"/>
      <c r="AB260" s="149"/>
      <c r="AC260" s="149"/>
      <c r="AD260" s="149"/>
      <c r="AE260" s="149"/>
      <c r="AF260" s="149"/>
      <c r="AG260" s="149" t="s">
        <v>261</v>
      </c>
      <c r="AH260" s="149">
        <v>0</v>
      </c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</row>
    <row r="261" spans="1:60" outlineLevel="1" x14ac:dyDescent="0.2">
      <c r="A261" s="156"/>
      <c r="B261" s="157"/>
      <c r="C261" s="191" t="s">
        <v>554</v>
      </c>
      <c r="D261" s="188"/>
      <c r="E261" s="189">
        <v>1</v>
      </c>
      <c r="F261" s="159"/>
      <c r="G261" s="159"/>
      <c r="H261" s="159"/>
      <c r="I261" s="159"/>
      <c r="J261" s="159"/>
      <c r="K261" s="159"/>
      <c r="L261" s="159"/>
      <c r="M261" s="159"/>
      <c r="N261" s="158"/>
      <c r="O261" s="158"/>
      <c r="P261" s="158"/>
      <c r="Q261" s="158"/>
      <c r="R261" s="159"/>
      <c r="S261" s="159"/>
      <c r="T261" s="159"/>
      <c r="U261" s="159"/>
      <c r="V261" s="159"/>
      <c r="W261" s="159"/>
      <c r="X261" s="159"/>
      <c r="Y261" s="149"/>
      <c r="Z261" s="149"/>
      <c r="AA261" s="149"/>
      <c r="AB261" s="149"/>
      <c r="AC261" s="149"/>
      <c r="AD261" s="149"/>
      <c r="AE261" s="149"/>
      <c r="AF261" s="149"/>
      <c r="AG261" s="149" t="s">
        <v>261</v>
      </c>
      <c r="AH261" s="149">
        <v>0</v>
      </c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</row>
    <row r="262" spans="1:60" outlineLevel="1" x14ac:dyDescent="0.2">
      <c r="A262" s="174">
        <v>99</v>
      </c>
      <c r="B262" s="175" t="s">
        <v>547</v>
      </c>
      <c r="C262" s="183" t="s">
        <v>555</v>
      </c>
      <c r="D262" s="176" t="s">
        <v>381</v>
      </c>
      <c r="E262" s="177">
        <v>2</v>
      </c>
      <c r="F262" s="178"/>
      <c r="G262" s="179">
        <f>ROUND(E262*F262,2)</f>
        <v>0</v>
      </c>
      <c r="H262" s="178"/>
      <c r="I262" s="179">
        <f>ROUND(E262*H262,2)</f>
        <v>0</v>
      </c>
      <c r="J262" s="178"/>
      <c r="K262" s="179">
        <f>ROUND(E262*J262,2)</f>
        <v>0</v>
      </c>
      <c r="L262" s="179">
        <v>21</v>
      </c>
      <c r="M262" s="179">
        <f>G262*(1+L262/100)</f>
        <v>0</v>
      </c>
      <c r="N262" s="177">
        <v>0</v>
      </c>
      <c r="O262" s="177">
        <f>ROUND(E262*N262,2)</f>
        <v>0</v>
      </c>
      <c r="P262" s="177">
        <v>0</v>
      </c>
      <c r="Q262" s="177">
        <f>ROUND(E262*P262,2)</f>
        <v>0</v>
      </c>
      <c r="R262" s="179"/>
      <c r="S262" s="179" t="s">
        <v>179</v>
      </c>
      <c r="T262" s="180" t="s">
        <v>165</v>
      </c>
      <c r="U262" s="159">
        <v>0.19</v>
      </c>
      <c r="V262" s="159">
        <f>ROUND(E262*U262,2)</f>
        <v>0.38</v>
      </c>
      <c r="W262" s="159"/>
      <c r="X262" s="159" t="s">
        <v>550</v>
      </c>
      <c r="Y262" s="149"/>
      <c r="Z262" s="149"/>
      <c r="AA262" s="149"/>
      <c r="AB262" s="149"/>
      <c r="AC262" s="149"/>
      <c r="AD262" s="149"/>
      <c r="AE262" s="149"/>
      <c r="AF262" s="149"/>
      <c r="AG262" s="149" t="s">
        <v>551</v>
      </c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</row>
    <row r="263" spans="1:60" x14ac:dyDescent="0.2">
      <c r="A263" s="161" t="s">
        <v>159</v>
      </c>
      <c r="B263" s="162" t="s">
        <v>118</v>
      </c>
      <c r="C263" s="182" t="s">
        <v>119</v>
      </c>
      <c r="D263" s="163"/>
      <c r="E263" s="164"/>
      <c r="F263" s="165"/>
      <c r="G263" s="165">
        <f>SUMIF(AG264:AG266,"&lt;&gt;NOR",G264:G266)</f>
        <v>0</v>
      </c>
      <c r="H263" s="165"/>
      <c r="I263" s="165">
        <f>SUM(I264:I266)</f>
        <v>0</v>
      </c>
      <c r="J263" s="165"/>
      <c r="K263" s="165">
        <f>SUM(K264:K266)</f>
        <v>0</v>
      </c>
      <c r="L263" s="165"/>
      <c r="M263" s="165">
        <f>SUM(M264:M266)</f>
        <v>0</v>
      </c>
      <c r="N263" s="164"/>
      <c r="O263" s="164">
        <f>SUM(O264:O266)</f>
        <v>0</v>
      </c>
      <c r="P263" s="164"/>
      <c r="Q263" s="164">
        <f>SUM(Q264:Q266)</f>
        <v>0</v>
      </c>
      <c r="R263" s="165"/>
      <c r="S263" s="165"/>
      <c r="T263" s="166"/>
      <c r="U263" s="160"/>
      <c r="V263" s="160">
        <f>SUM(V264:V266)</f>
        <v>14.58</v>
      </c>
      <c r="W263" s="160"/>
      <c r="X263" s="160"/>
      <c r="AG263" t="s">
        <v>160</v>
      </c>
    </row>
    <row r="264" spans="1:60" outlineLevel="1" x14ac:dyDescent="0.2">
      <c r="A264" s="167">
        <v>100</v>
      </c>
      <c r="B264" s="168" t="s">
        <v>556</v>
      </c>
      <c r="C264" s="184" t="s">
        <v>557</v>
      </c>
      <c r="D264" s="169" t="s">
        <v>247</v>
      </c>
      <c r="E264" s="170">
        <v>265</v>
      </c>
      <c r="F264" s="171"/>
      <c r="G264" s="172">
        <f>ROUND(E264*F264,2)</f>
        <v>0</v>
      </c>
      <c r="H264" s="171"/>
      <c r="I264" s="172">
        <f>ROUND(E264*H264,2)</f>
        <v>0</v>
      </c>
      <c r="J264" s="171"/>
      <c r="K264" s="172">
        <f>ROUND(E264*J264,2)</f>
        <v>0</v>
      </c>
      <c r="L264" s="172">
        <v>21</v>
      </c>
      <c r="M264" s="172">
        <f>G264*(1+L264/100)</f>
        <v>0</v>
      </c>
      <c r="N264" s="170">
        <v>0</v>
      </c>
      <c r="O264" s="170">
        <f>ROUND(E264*N264,2)</f>
        <v>0</v>
      </c>
      <c r="P264" s="170">
        <v>0</v>
      </c>
      <c r="Q264" s="170">
        <f>ROUND(E264*P264,2)</f>
        <v>0</v>
      </c>
      <c r="R264" s="172" t="s">
        <v>233</v>
      </c>
      <c r="S264" s="172" t="s">
        <v>164</v>
      </c>
      <c r="T264" s="173" t="s">
        <v>164</v>
      </c>
      <c r="U264" s="159">
        <v>5.5E-2</v>
      </c>
      <c r="V264" s="159">
        <f>ROUND(E264*U264,2)</f>
        <v>14.58</v>
      </c>
      <c r="W264" s="159"/>
      <c r="X264" s="159" t="s">
        <v>234</v>
      </c>
      <c r="Y264" s="149"/>
      <c r="Z264" s="149"/>
      <c r="AA264" s="149"/>
      <c r="AB264" s="149"/>
      <c r="AC264" s="149"/>
      <c r="AD264" s="149"/>
      <c r="AE264" s="149"/>
      <c r="AF264" s="149"/>
      <c r="AG264" s="149" t="s">
        <v>235</v>
      </c>
      <c r="AH264" s="149"/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49"/>
      <c r="BH264" s="149"/>
    </row>
    <row r="265" spans="1:60" outlineLevel="1" x14ac:dyDescent="0.2">
      <c r="A265" s="156"/>
      <c r="B265" s="157"/>
      <c r="C265" s="254" t="s">
        <v>558</v>
      </c>
      <c r="D265" s="255"/>
      <c r="E265" s="255"/>
      <c r="F265" s="255"/>
      <c r="G265" s="255"/>
      <c r="H265" s="159"/>
      <c r="I265" s="159"/>
      <c r="J265" s="159"/>
      <c r="K265" s="159"/>
      <c r="L265" s="159"/>
      <c r="M265" s="159"/>
      <c r="N265" s="158"/>
      <c r="O265" s="158"/>
      <c r="P265" s="158"/>
      <c r="Q265" s="158"/>
      <c r="R265" s="159"/>
      <c r="S265" s="159"/>
      <c r="T265" s="159"/>
      <c r="U265" s="159"/>
      <c r="V265" s="159"/>
      <c r="W265" s="159"/>
      <c r="X265" s="159"/>
      <c r="Y265" s="149"/>
      <c r="Z265" s="149"/>
      <c r="AA265" s="149"/>
      <c r="AB265" s="149"/>
      <c r="AC265" s="149"/>
      <c r="AD265" s="149"/>
      <c r="AE265" s="149"/>
      <c r="AF265" s="149"/>
      <c r="AG265" s="149" t="s">
        <v>237</v>
      </c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</row>
    <row r="266" spans="1:60" outlineLevel="1" x14ac:dyDescent="0.2">
      <c r="A266" s="174">
        <v>101</v>
      </c>
      <c r="B266" s="175" t="s">
        <v>559</v>
      </c>
      <c r="C266" s="183" t="s">
        <v>560</v>
      </c>
      <c r="D266" s="176" t="s">
        <v>395</v>
      </c>
      <c r="E266" s="177">
        <v>4.5</v>
      </c>
      <c r="F266" s="178"/>
      <c r="G266" s="179">
        <f>ROUND(E266*F266,2)</f>
        <v>0</v>
      </c>
      <c r="H266" s="178"/>
      <c r="I266" s="179">
        <f>ROUND(E266*H266,2)</f>
        <v>0</v>
      </c>
      <c r="J266" s="178"/>
      <c r="K266" s="179">
        <f>ROUND(E266*J266,2)</f>
        <v>0</v>
      </c>
      <c r="L266" s="179">
        <v>21</v>
      </c>
      <c r="M266" s="179">
        <f>G266*(1+L266/100)</f>
        <v>0</v>
      </c>
      <c r="N266" s="177">
        <v>0</v>
      </c>
      <c r="O266" s="177">
        <f>ROUND(E266*N266,2)</f>
        <v>0</v>
      </c>
      <c r="P266" s="177">
        <v>0</v>
      </c>
      <c r="Q266" s="177">
        <f>ROUND(E266*P266,2)</f>
        <v>0</v>
      </c>
      <c r="R266" s="179"/>
      <c r="S266" s="179" t="s">
        <v>179</v>
      </c>
      <c r="T266" s="180" t="s">
        <v>165</v>
      </c>
      <c r="U266" s="159">
        <v>0</v>
      </c>
      <c r="V266" s="159">
        <f>ROUND(E266*U266,2)</f>
        <v>0</v>
      </c>
      <c r="W266" s="159"/>
      <c r="X266" s="159" t="s">
        <v>374</v>
      </c>
      <c r="Y266" s="149"/>
      <c r="Z266" s="149"/>
      <c r="AA266" s="149"/>
      <c r="AB266" s="149"/>
      <c r="AC266" s="149"/>
      <c r="AD266" s="149"/>
      <c r="AE266" s="149"/>
      <c r="AF266" s="149"/>
      <c r="AG266" s="149" t="s">
        <v>375</v>
      </c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</row>
    <row r="267" spans="1:60" x14ac:dyDescent="0.2">
      <c r="A267" s="161" t="s">
        <v>159</v>
      </c>
      <c r="B267" s="162" t="s">
        <v>120</v>
      </c>
      <c r="C267" s="182" t="s">
        <v>121</v>
      </c>
      <c r="D267" s="163"/>
      <c r="E267" s="164"/>
      <c r="F267" s="165"/>
      <c r="G267" s="165">
        <f>SUMIF(AG268:AG272,"&lt;&gt;NOR",G268:G272)</f>
        <v>0</v>
      </c>
      <c r="H267" s="165"/>
      <c r="I267" s="165">
        <f>SUM(I268:I272)</f>
        <v>0</v>
      </c>
      <c r="J267" s="165"/>
      <c r="K267" s="165">
        <f>SUM(K268:K272)</f>
        <v>0</v>
      </c>
      <c r="L267" s="165"/>
      <c r="M267" s="165">
        <f>SUM(M268:M272)</f>
        <v>0</v>
      </c>
      <c r="N267" s="164"/>
      <c r="O267" s="164">
        <f>SUM(O268:O272)</f>
        <v>0</v>
      </c>
      <c r="P267" s="164"/>
      <c r="Q267" s="164">
        <f>SUM(Q268:Q272)</f>
        <v>0</v>
      </c>
      <c r="R267" s="165"/>
      <c r="S267" s="165"/>
      <c r="T267" s="166"/>
      <c r="U267" s="160"/>
      <c r="V267" s="160">
        <f>SUM(V268:V272)</f>
        <v>5.37</v>
      </c>
      <c r="W267" s="160"/>
      <c r="X267" s="160"/>
      <c r="AG267" t="s">
        <v>160</v>
      </c>
    </row>
    <row r="268" spans="1:60" ht="22.5" outlineLevel="1" x14ac:dyDescent="0.2">
      <c r="A268" s="167">
        <v>102</v>
      </c>
      <c r="B268" s="168" t="s">
        <v>561</v>
      </c>
      <c r="C268" s="184" t="s">
        <v>562</v>
      </c>
      <c r="D268" s="169" t="s">
        <v>276</v>
      </c>
      <c r="E268" s="170">
        <v>48.776000000000003</v>
      </c>
      <c r="F268" s="171"/>
      <c r="G268" s="172">
        <f>ROUND(E268*F268,2)</f>
        <v>0</v>
      </c>
      <c r="H268" s="171"/>
      <c r="I268" s="172">
        <f>ROUND(E268*H268,2)</f>
        <v>0</v>
      </c>
      <c r="J268" s="171"/>
      <c r="K268" s="172">
        <f>ROUND(E268*J268,2)</f>
        <v>0</v>
      </c>
      <c r="L268" s="172">
        <v>21</v>
      </c>
      <c r="M268" s="172">
        <f>G268*(1+L268/100)</f>
        <v>0</v>
      </c>
      <c r="N268" s="170">
        <v>0</v>
      </c>
      <c r="O268" s="170">
        <f>ROUND(E268*N268,2)</f>
        <v>0</v>
      </c>
      <c r="P268" s="170">
        <v>0</v>
      </c>
      <c r="Q268" s="170">
        <f>ROUND(E268*P268,2)</f>
        <v>0</v>
      </c>
      <c r="R268" s="172" t="s">
        <v>418</v>
      </c>
      <c r="S268" s="172" t="s">
        <v>164</v>
      </c>
      <c r="T268" s="173" t="s">
        <v>164</v>
      </c>
      <c r="U268" s="159">
        <v>0.11</v>
      </c>
      <c r="V268" s="159">
        <f>ROUND(E268*U268,2)</f>
        <v>5.37</v>
      </c>
      <c r="W268" s="159"/>
      <c r="X268" s="159" t="s">
        <v>234</v>
      </c>
      <c r="Y268" s="149"/>
      <c r="Z268" s="149"/>
      <c r="AA268" s="149"/>
      <c r="AB268" s="149"/>
      <c r="AC268" s="149"/>
      <c r="AD268" s="149"/>
      <c r="AE268" s="149"/>
      <c r="AF268" s="149"/>
      <c r="AG268" s="149" t="s">
        <v>235</v>
      </c>
      <c r="AH268" s="149"/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49"/>
      <c r="BE268" s="149"/>
      <c r="BF268" s="149"/>
      <c r="BG268" s="149"/>
      <c r="BH268" s="149"/>
    </row>
    <row r="269" spans="1:60" outlineLevel="1" x14ac:dyDescent="0.2">
      <c r="A269" s="156"/>
      <c r="B269" s="157"/>
      <c r="C269" s="254" t="s">
        <v>563</v>
      </c>
      <c r="D269" s="255"/>
      <c r="E269" s="255"/>
      <c r="F269" s="255"/>
      <c r="G269" s="255"/>
      <c r="H269" s="159"/>
      <c r="I269" s="159"/>
      <c r="J269" s="159"/>
      <c r="K269" s="159"/>
      <c r="L269" s="159"/>
      <c r="M269" s="159"/>
      <c r="N269" s="158"/>
      <c r="O269" s="158"/>
      <c r="P269" s="158"/>
      <c r="Q269" s="158"/>
      <c r="R269" s="159"/>
      <c r="S269" s="159"/>
      <c r="T269" s="159"/>
      <c r="U269" s="159"/>
      <c r="V269" s="159"/>
      <c r="W269" s="159"/>
      <c r="X269" s="159"/>
      <c r="Y269" s="149"/>
      <c r="Z269" s="149"/>
      <c r="AA269" s="149"/>
      <c r="AB269" s="149"/>
      <c r="AC269" s="149"/>
      <c r="AD269" s="149"/>
      <c r="AE269" s="149"/>
      <c r="AF269" s="149"/>
      <c r="AG269" s="149" t="s">
        <v>237</v>
      </c>
      <c r="AH269" s="149"/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149"/>
      <c r="AT269" s="149"/>
      <c r="AU269" s="149"/>
      <c r="AV269" s="149"/>
      <c r="AW269" s="149"/>
      <c r="AX269" s="149"/>
      <c r="AY269" s="149"/>
      <c r="AZ269" s="149"/>
      <c r="BA269" s="149"/>
      <c r="BB269" s="149"/>
      <c r="BC269" s="149"/>
      <c r="BD269" s="149"/>
      <c r="BE269" s="149"/>
      <c r="BF269" s="149"/>
      <c r="BG269" s="149"/>
      <c r="BH269" s="149"/>
    </row>
    <row r="270" spans="1:60" outlineLevel="1" x14ac:dyDescent="0.2">
      <c r="A270" s="156"/>
      <c r="B270" s="157"/>
      <c r="C270" s="191" t="s">
        <v>564</v>
      </c>
      <c r="D270" s="188"/>
      <c r="E270" s="189">
        <v>20</v>
      </c>
      <c r="F270" s="159"/>
      <c r="G270" s="159"/>
      <c r="H270" s="159"/>
      <c r="I270" s="159"/>
      <c r="J270" s="159"/>
      <c r="K270" s="159"/>
      <c r="L270" s="159"/>
      <c r="M270" s="159"/>
      <c r="N270" s="158"/>
      <c r="O270" s="158"/>
      <c r="P270" s="158"/>
      <c r="Q270" s="158"/>
      <c r="R270" s="159"/>
      <c r="S270" s="159"/>
      <c r="T270" s="159"/>
      <c r="U270" s="159"/>
      <c r="V270" s="159"/>
      <c r="W270" s="159"/>
      <c r="X270" s="159"/>
      <c r="Y270" s="149"/>
      <c r="Z270" s="149"/>
      <c r="AA270" s="149"/>
      <c r="AB270" s="149"/>
      <c r="AC270" s="149"/>
      <c r="AD270" s="149"/>
      <c r="AE270" s="149"/>
      <c r="AF270" s="149"/>
      <c r="AG270" s="149" t="s">
        <v>261</v>
      </c>
      <c r="AH270" s="149">
        <v>0</v>
      </c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49"/>
      <c r="BH270" s="149"/>
    </row>
    <row r="271" spans="1:60" outlineLevel="1" x14ac:dyDescent="0.2">
      <c r="A271" s="156"/>
      <c r="B271" s="157"/>
      <c r="C271" s="191" t="s">
        <v>565</v>
      </c>
      <c r="D271" s="188"/>
      <c r="E271" s="189">
        <v>17.399999999999999</v>
      </c>
      <c r="F271" s="159"/>
      <c r="G271" s="159"/>
      <c r="H271" s="159"/>
      <c r="I271" s="159"/>
      <c r="J271" s="159"/>
      <c r="K271" s="159"/>
      <c r="L271" s="159"/>
      <c r="M271" s="159"/>
      <c r="N271" s="158"/>
      <c r="O271" s="158"/>
      <c r="P271" s="158"/>
      <c r="Q271" s="158"/>
      <c r="R271" s="159"/>
      <c r="S271" s="159"/>
      <c r="T271" s="159"/>
      <c r="U271" s="159"/>
      <c r="V271" s="159"/>
      <c r="W271" s="159"/>
      <c r="X271" s="159"/>
      <c r="Y271" s="149"/>
      <c r="Z271" s="149"/>
      <c r="AA271" s="149"/>
      <c r="AB271" s="149"/>
      <c r="AC271" s="149"/>
      <c r="AD271" s="149"/>
      <c r="AE271" s="149"/>
      <c r="AF271" s="149"/>
      <c r="AG271" s="149" t="s">
        <v>261</v>
      </c>
      <c r="AH271" s="149">
        <v>0</v>
      </c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  <c r="BC271" s="149"/>
      <c r="BD271" s="149"/>
      <c r="BE271" s="149"/>
      <c r="BF271" s="149"/>
      <c r="BG271" s="149"/>
      <c r="BH271" s="149"/>
    </row>
    <row r="272" spans="1:60" outlineLevel="1" x14ac:dyDescent="0.2">
      <c r="A272" s="156"/>
      <c r="B272" s="157"/>
      <c r="C272" s="191" t="s">
        <v>566</v>
      </c>
      <c r="D272" s="188"/>
      <c r="E272" s="189">
        <v>11.375999999999999</v>
      </c>
      <c r="F272" s="159"/>
      <c r="G272" s="159"/>
      <c r="H272" s="159"/>
      <c r="I272" s="159"/>
      <c r="J272" s="159"/>
      <c r="K272" s="159"/>
      <c r="L272" s="159"/>
      <c r="M272" s="159"/>
      <c r="N272" s="158"/>
      <c r="O272" s="158"/>
      <c r="P272" s="158"/>
      <c r="Q272" s="158"/>
      <c r="R272" s="159"/>
      <c r="S272" s="159"/>
      <c r="T272" s="159"/>
      <c r="U272" s="159"/>
      <c r="V272" s="159"/>
      <c r="W272" s="159"/>
      <c r="X272" s="159"/>
      <c r="Y272" s="149"/>
      <c r="Z272" s="149"/>
      <c r="AA272" s="149"/>
      <c r="AB272" s="149"/>
      <c r="AC272" s="149"/>
      <c r="AD272" s="149"/>
      <c r="AE272" s="149"/>
      <c r="AF272" s="149"/>
      <c r="AG272" s="149" t="s">
        <v>261</v>
      </c>
      <c r="AH272" s="149">
        <v>0</v>
      </c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9"/>
      <c r="BG272" s="149"/>
      <c r="BH272" s="149"/>
    </row>
    <row r="273" spans="1:60" x14ac:dyDescent="0.2">
      <c r="A273" s="161" t="s">
        <v>159</v>
      </c>
      <c r="B273" s="162" t="s">
        <v>122</v>
      </c>
      <c r="C273" s="182" t="s">
        <v>123</v>
      </c>
      <c r="D273" s="163"/>
      <c r="E273" s="164"/>
      <c r="F273" s="165"/>
      <c r="G273" s="165">
        <f>SUMIF(AG274:AG279,"&lt;&gt;NOR",G274:G279)</f>
        <v>0</v>
      </c>
      <c r="H273" s="165"/>
      <c r="I273" s="165">
        <f>SUM(I274:I279)</f>
        <v>0</v>
      </c>
      <c r="J273" s="165"/>
      <c r="K273" s="165">
        <f>SUM(K274:K279)</f>
        <v>0</v>
      </c>
      <c r="L273" s="165"/>
      <c r="M273" s="165">
        <f>SUM(M274:M279)</f>
        <v>0</v>
      </c>
      <c r="N273" s="164"/>
      <c r="O273" s="164">
        <f>SUM(O274:O279)</f>
        <v>0</v>
      </c>
      <c r="P273" s="164"/>
      <c r="Q273" s="164">
        <f>SUM(Q274:Q279)</f>
        <v>0.98</v>
      </c>
      <c r="R273" s="165"/>
      <c r="S273" s="165"/>
      <c r="T273" s="166"/>
      <c r="U273" s="160"/>
      <c r="V273" s="160">
        <f>SUM(V274:V279)</f>
        <v>59.349999999999994</v>
      </c>
      <c r="W273" s="160"/>
      <c r="X273" s="160"/>
      <c r="AG273" t="s">
        <v>160</v>
      </c>
    </row>
    <row r="274" spans="1:60" outlineLevel="1" x14ac:dyDescent="0.2">
      <c r="A274" s="167">
        <v>103</v>
      </c>
      <c r="B274" s="168" t="s">
        <v>567</v>
      </c>
      <c r="C274" s="184" t="s">
        <v>568</v>
      </c>
      <c r="D274" s="169" t="s">
        <v>247</v>
      </c>
      <c r="E274" s="170">
        <v>5.75</v>
      </c>
      <c r="F274" s="171"/>
      <c r="G274" s="172">
        <f>ROUND(E274*F274,2)</f>
        <v>0</v>
      </c>
      <c r="H274" s="171"/>
      <c r="I274" s="172">
        <f>ROUND(E274*H274,2)</f>
        <v>0</v>
      </c>
      <c r="J274" s="171"/>
      <c r="K274" s="172">
        <f>ROUND(E274*J274,2)</f>
        <v>0</v>
      </c>
      <c r="L274" s="172">
        <v>21</v>
      </c>
      <c r="M274" s="172">
        <f>G274*(1+L274/100)</f>
        <v>0</v>
      </c>
      <c r="N274" s="170">
        <v>0</v>
      </c>
      <c r="O274" s="170">
        <f>ROUND(E274*N274,2)</f>
        <v>0</v>
      </c>
      <c r="P274" s="170">
        <v>7.85E-2</v>
      </c>
      <c r="Q274" s="170">
        <f>ROUND(E274*P274,2)</f>
        <v>0.45</v>
      </c>
      <c r="R274" s="172" t="s">
        <v>569</v>
      </c>
      <c r="S274" s="172" t="s">
        <v>164</v>
      </c>
      <c r="T274" s="173" t="s">
        <v>164</v>
      </c>
      <c r="U274" s="159">
        <v>6.2</v>
      </c>
      <c r="V274" s="159">
        <f>ROUND(E274*U274,2)</f>
        <v>35.65</v>
      </c>
      <c r="W274" s="159"/>
      <c r="X274" s="159" t="s">
        <v>234</v>
      </c>
      <c r="Y274" s="149"/>
      <c r="Z274" s="149"/>
      <c r="AA274" s="149"/>
      <c r="AB274" s="149"/>
      <c r="AC274" s="149"/>
      <c r="AD274" s="149"/>
      <c r="AE274" s="149"/>
      <c r="AF274" s="149"/>
      <c r="AG274" s="149" t="s">
        <v>235</v>
      </c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</row>
    <row r="275" spans="1:60" outlineLevel="1" x14ac:dyDescent="0.2">
      <c r="A275" s="156"/>
      <c r="B275" s="157"/>
      <c r="C275" s="191" t="s">
        <v>570</v>
      </c>
      <c r="D275" s="188"/>
      <c r="E275" s="189">
        <v>5.75</v>
      </c>
      <c r="F275" s="159"/>
      <c r="G275" s="159"/>
      <c r="H275" s="159"/>
      <c r="I275" s="159"/>
      <c r="J275" s="159"/>
      <c r="K275" s="159"/>
      <c r="L275" s="159"/>
      <c r="M275" s="159"/>
      <c r="N275" s="158"/>
      <c r="O275" s="158"/>
      <c r="P275" s="158"/>
      <c r="Q275" s="158"/>
      <c r="R275" s="159"/>
      <c r="S275" s="159"/>
      <c r="T275" s="159"/>
      <c r="U275" s="159"/>
      <c r="V275" s="159"/>
      <c r="W275" s="159"/>
      <c r="X275" s="159"/>
      <c r="Y275" s="149"/>
      <c r="Z275" s="149"/>
      <c r="AA275" s="149"/>
      <c r="AB275" s="149"/>
      <c r="AC275" s="149"/>
      <c r="AD275" s="149"/>
      <c r="AE275" s="149"/>
      <c r="AF275" s="149"/>
      <c r="AG275" s="149" t="s">
        <v>261</v>
      </c>
      <c r="AH275" s="149">
        <v>0</v>
      </c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9"/>
      <c r="BG275" s="149"/>
      <c r="BH275" s="149"/>
    </row>
    <row r="276" spans="1:60" outlineLevel="1" x14ac:dyDescent="0.2">
      <c r="A276" s="167">
        <v>104</v>
      </c>
      <c r="B276" s="168" t="s">
        <v>571</v>
      </c>
      <c r="C276" s="184" t="s">
        <v>572</v>
      </c>
      <c r="D276" s="169" t="s">
        <v>247</v>
      </c>
      <c r="E276" s="170">
        <v>3</v>
      </c>
      <c r="F276" s="171"/>
      <c r="G276" s="172">
        <f>ROUND(E276*F276,2)</f>
        <v>0</v>
      </c>
      <c r="H276" s="171"/>
      <c r="I276" s="172">
        <f>ROUND(E276*H276,2)</f>
        <v>0</v>
      </c>
      <c r="J276" s="171"/>
      <c r="K276" s="172">
        <f>ROUND(E276*J276,2)</f>
        <v>0</v>
      </c>
      <c r="L276" s="172">
        <v>21</v>
      </c>
      <c r="M276" s="172">
        <f>G276*(1+L276/100)</f>
        <v>0</v>
      </c>
      <c r="N276" s="170">
        <v>0</v>
      </c>
      <c r="O276" s="170">
        <f>ROUND(E276*N276,2)</f>
        <v>0</v>
      </c>
      <c r="P276" s="170">
        <v>0.17663000000000001</v>
      </c>
      <c r="Q276" s="170">
        <f>ROUND(E276*P276,2)</f>
        <v>0.53</v>
      </c>
      <c r="R276" s="172" t="s">
        <v>569</v>
      </c>
      <c r="S276" s="172" t="s">
        <v>164</v>
      </c>
      <c r="T276" s="173" t="s">
        <v>164</v>
      </c>
      <c r="U276" s="159">
        <v>7.9</v>
      </c>
      <c r="V276" s="159">
        <f>ROUND(E276*U276,2)</f>
        <v>23.7</v>
      </c>
      <c r="W276" s="159"/>
      <c r="X276" s="159" t="s">
        <v>234</v>
      </c>
      <c r="Y276" s="149"/>
      <c r="Z276" s="149"/>
      <c r="AA276" s="149"/>
      <c r="AB276" s="149"/>
      <c r="AC276" s="149"/>
      <c r="AD276" s="149"/>
      <c r="AE276" s="149"/>
      <c r="AF276" s="149"/>
      <c r="AG276" s="149" t="s">
        <v>235</v>
      </c>
      <c r="AH276" s="149"/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149"/>
      <c r="AZ276" s="149"/>
      <c r="BA276" s="149"/>
      <c r="BB276" s="149"/>
      <c r="BC276" s="149"/>
      <c r="BD276" s="149"/>
      <c r="BE276" s="149"/>
      <c r="BF276" s="149"/>
      <c r="BG276" s="149"/>
      <c r="BH276" s="149"/>
    </row>
    <row r="277" spans="1:60" outlineLevel="1" x14ac:dyDescent="0.2">
      <c r="A277" s="156"/>
      <c r="B277" s="157"/>
      <c r="C277" s="191" t="s">
        <v>573</v>
      </c>
      <c r="D277" s="188"/>
      <c r="E277" s="189">
        <v>3</v>
      </c>
      <c r="F277" s="159"/>
      <c r="G277" s="159"/>
      <c r="H277" s="159"/>
      <c r="I277" s="159"/>
      <c r="J277" s="159"/>
      <c r="K277" s="159"/>
      <c r="L277" s="159"/>
      <c r="M277" s="159"/>
      <c r="N277" s="158"/>
      <c r="O277" s="158"/>
      <c r="P277" s="158"/>
      <c r="Q277" s="158"/>
      <c r="R277" s="159"/>
      <c r="S277" s="159"/>
      <c r="T277" s="159"/>
      <c r="U277" s="159"/>
      <c r="V277" s="159"/>
      <c r="W277" s="159"/>
      <c r="X277" s="159"/>
      <c r="Y277" s="149"/>
      <c r="Z277" s="149"/>
      <c r="AA277" s="149"/>
      <c r="AB277" s="149"/>
      <c r="AC277" s="149"/>
      <c r="AD277" s="149"/>
      <c r="AE277" s="149"/>
      <c r="AF277" s="149"/>
      <c r="AG277" s="149" t="s">
        <v>261</v>
      </c>
      <c r="AH277" s="149">
        <v>0</v>
      </c>
      <c r="AI277" s="149"/>
      <c r="AJ277" s="149"/>
      <c r="AK277" s="149"/>
      <c r="AL277" s="149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149"/>
      <c r="AZ277" s="149"/>
      <c r="BA277" s="149"/>
      <c r="BB277" s="149"/>
      <c r="BC277" s="149"/>
      <c r="BD277" s="149"/>
      <c r="BE277" s="149"/>
      <c r="BF277" s="149"/>
      <c r="BG277" s="149"/>
      <c r="BH277" s="149"/>
    </row>
    <row r="278" spans="1:60" outlineLevel="1" x14ac:dyDescent="0.2">
      <c r="A278" s="167">
        <v>105</v>
      </c>
      <c r="B278" s="168" t="s">
        <v>574</v>
      </c>
      <c r="C278" s="184" t="s">
        <v>575</v>
      </c>
      <c r="D278" s="169" t="s">
        <v>247</v>
      </c>
      <c r="E278" s="170">
        <v>0.75</v>
      </c>
      <c r="F278" s="171"/>
      <c r="G278" s="172">
        <f>ROUND(E278*F278,2)</f>
        <v>0</v>
      </c>
      <c r="H278" s="171"/>
      <c r="I278" s="172">
        <f>ROUND(E278*H278,2)</f>
        <v>0</v>
      </c>
      <c r="J278" s="171"/>
      <c r="K278" s="172">
        <f>ROUND(E278*J278,2)</f>
        <v>0</v>
      </c>
      <c r="L278" s="172">
        <v>21</v>
      </c>
      <c r="M278" s="172">
        <f>G278*(1+L278/100)</f>
        <v>0</v>
      </c>
      <c r="N278" s="170">
        <v>0</v>
      </c>
      <c r="O278" s="170">
        <f>ROUND(E278*N278,2)</f>
        <v>0</v>
      </c>
      <c r="P278" s="170">
        <v>0</v>
      </c>
      <c r="Q278" s="170">
        <f>ROUND(E278*P278,2)</f>
        <v>0</v>
      </c>
      <c r="R278" s="172"/>
      <c r="S278" s="172" t="s">
        <v>179</v>
      </c>
      <c r="T278" s="173" t="s">
        <v>165</v>
      </c>
      <c r="U278" s="159">
        <v>0</v>
      </c>
      <c r="V278" s="159">
        <f>ROUND(E278*U278,2)</f>
        <v>0</v>
      </c>
      <c r="W278" s="159"/>
      <c r="X278" s="159" t="s">
        <v>374</v>
      </c>
      <c r="Y278" s="149"/>
      <c r="Z278" s="149"/>
      <c r="AA278" s="149"/>
      <c r="AB278" s="149"/>
      <c r="AC278" s="149"/>
      <c r="AD278" s="149"/>
      <c r="AE278" s="149"/>
      <c r="AF278" s="149"/>
      <c r="AG278" s="149" t="s">
        <v>375</v>
      </c>
      <c r="AH278" s="149"/>
      <c r="AI278" s="149"/>
      <c r="AJ278" s="149"/>
      <c r="AK278" s="149"/>
      <c r="AL278" s="149"/>
      <c r="AM278" s="149"/>
      <c r="AN278" s="149"/>
      <c r="AO278" s="149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149"/>
      <c r="AZ278" s="149"/>
      <c r="BA278" s="149"/>
      <c r="BB278" s="149"/>
      <c r="BC278" s="149"/>
      <c r="BD278" s="149"/>
      <c r="BE278" s="149"/>
      <c r="BF278" s="149"/>
      <c r="BG278" s="149"/>
      <c r="BH278" s="149"/>
    </row>
    <row r="279" spans="1:60" outlineLevel="1" x14ac:dyDescent="0.2">
      <c r="A279" s="156"/>
      <c r="B279" s="157"/>
      <c r="C279" s="191" t="s">
        <v>576</v>
      </c>
      <c r="D279" s="188"/>
      <c r="E279" s="189">
        <v>0.75</v>
      </c>
      <c r="F279" s="159"/>
      <c r="G279" s="159"/>
      <c r="H279" s="159"/>
      <c r="I279" s="159"/>
      <c r="J279" s="159"/>
      <c r="K279" s="159"/>
      <c r="L279" s="159"/>
      <c r="M279" s="159"/>
      <c r="N279" s="158"/>
      <c r="O279" s="158"/>
      <c r="P279" s="158"/>
      <c r="Q279" s="158"/>
      <c r="R279" s="159"/>
      <c r="S279" s="159"/>
      <c r="T279" s="159"/>
      <c r="U279" s="159"/>
      <c r="V279" s="159"/>
      <c r="W279" s="159"/>
      <c r="X279" s="159"/>
      <c r="Y279" s="149"/>
      <c r="Z279" s="149"/>
      <c r="AA279" s="149"/>
      <c r="AB279" s="149"/>
      <c r="AC279" s="149"/>
      <c r="AD279" s="149"/>
      <c r="AE279" s="149"/>
      <c r="AF279" s="149"/>
      <c r="AG279" s="149" t="s">
        <v>261</v>
      </c>
      <c r="AH279" s="149">
        <v>0</v>
      </c>
      <c r="AI279" s="149"/>
      <c r="AJ279" s="149"/>
      <c r="AK279" s="149"/>
      <c r="AL279" s="149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9"/>
      <c r="BG279" s="149"/>
      <c r="BH279" s="149"/>
    </row>
    <row r="280" spans="1:60" x14ac:dyDescent="0.2">
      <c r="A280" s="161" t="s">
        <v>159</v>
      </c>
      <c r="B280" s="162" t="s">
        <v>124</v>
      </c>
      <c r="C280" s="182" t="s">
        <v>125</v>
      </c>
      <c r="D280" s="163"/>
      <c r="E280" s="164"/>
      <c r="F280" s="165"/>
      <c r="G280" s="165">
        <f>SUMIF(AG281:AG288,"&lt;&gt;NOR",G281:G288)</f>
        <v>0</v>
      </c>
      <c r="H280" s="165"/>
      <c r="I280" s="165">
        <f>SUM(I281:I288)</f>
        <v>0</v>
      </c>
      <c r="J280" s="165"/>
      <c r="K280" s="165">
        <f>SUM(K281:K288)</f>
        <v>0</v>
      </c>
      <c r="L280" s="165"/>
      <c r="M280" s="165">
        <f>SUM(M281:M288)</f>
        <v>0</v>
      </c>
      <c r="N280" s="164"/>
      <c r="O280" s="164">
        <f>SUM(O281:O288)</f>
        <v>0</v>
      </c>
      <c r="P280" s="164"/>
      <c r="Q280" s="164">
        <f>SUM(Q281:Q288)</f>
        <v>0</v>
      </c>
      <c r="R280" s="165"/>
      <c r="S280" s="165"/>
      <c r="T280" s="166"/>
      <c r="U280" s="160"/>
      <c r="V280" s="160">
        <f>SUM(V281:V288)</f>
        <v>166.41</v>
      </c>
      <c r="W280" s="160"/>
      <c r="X280" s="160"/>
      <c r="AG280" t="s">
        <v>160</v>
      </c>
    </row>
    <row r="281" spans="1:60" ht="22.5" outlineLevel="1" x14ac:dyDescent="0.2">
      <c r="A281" s="167">
        <v>106</v>
      </c>
      <c r="B281" s="168" t="s">
        <v>577</v>
      </c>
      <c r="C281" s="184" t="s">
        <v>578</v>
      </c>
      <c r="D281" s="169" t="s">
        <v>400</v>
      </c>
      <c r="E281" s="170">
        <v>489.45526000000001</v>
      </c>
      <c r="F281" s="171"/>
      <c r="G281" s="172">
        <f>ROUND(E281*F281,2)</f>
        <v>0</v>
      </c>
      <c r="H281" s="171"/>
      <c r="I281" s="172">
        <f>ROUND(E281*H281,2)</f>
        <v>0</v>
      </c>
      <c r="J281" s="171"/>
      <c r="K281" s="172">
        <f>ROUND(E281*J281,2)</f>
        <v>0</v>
      </c>
      <c r="L281" s="172">
        <v>21</v>
      </c>
      <c r="M281" s="172">
        <f>G281*(1+L281/100)</f>
        <v>0</v>
      </c>
      <c r="N281" s="170">
        <v>0</v>
      </c>
      <c r="O281" s="170">
        <f>ROUND(E281*N281,2)</f>
        <v>0</v>
      </c>
      <c r="P281" s="170">
        <v>0</v>
      </c>
      <c r="Q281" s="170">
        <f>ROUND(E281*P281,2)</f>
        <v>0</v>
      </c>
      <c r="R281" s="172" t="s">
        <v>579</v>
      </c>
      <c r="S281" s="172" t="s">
        <v>164</v>
      </c>
      <c r="T281" s="173" t="s">
        <v>164</v>
      </c>
      <c r="U281" s="159">
        <v>0.28000000000000003</v>
      </c>
      <c r="V281" s="159">
        <f>ROUND(E281*U281,2)</f>
        <v>137.05000000000001</v>
      </c>
      <c r="W281" s="159"/>
      <c r="X281" s="159" t="s">
        <v>234</v>
      </c>
      <c r="Y281" s="149"/>
      <c r="Z281" s="149"/>
      <c r="AA281" s="149"/>
      <c r="AB281" s="149"/>
      <c r="AC281" s="149"/>
      <c r="AD281" s="149"/>
      <c r="AE281" s="149"/>
      <c r="AF281" s="149"/>
      <c r="AG281" s="149" t="s">
        <v>235</v>
      </c>
      <c r="AH281" s="149"/>
      <c r="AI281" s="149"/>
      <c r="AJ281" s="149"/>
      <c r="AK281" s="149"/>
      <c r="AL281" s="149"/>
      <c r="AM281" s="149"/>
      <c r="AN281" s="149"/>
      <c r="AO281" s="149"/>
      <c r="AP281" s="149"/>
      <c r="AQ281" s="149"/>
      <c r="AR281" s="149"/>
      <c r="AS281" s="149"/>
      <c r="AT281" s="149"/>
      <c r="AU281" s="149"/>
      <c r="AV281" s="149"/>
      <c r="AW281" s="149"/>
      <c r="AX281" s="149"/>
      <c r="AY281" s="149"/>
      <c r="AZ281" s="149"/>
      <c r="BA281" s="149"/>
      <c r="BB281" s="149"/>
      <c r="BC281" s="149"/>
      <c r="BD281" s="149"/>
      <c r="BE281" s="149"/>
      <c r="BF281" s="149"/>
      <c r="BG281" s="149"/>
      <c r="BH281" s="149"/>
    </row>
    <row r="282" spans="1:60" outlineLevel="1" x14ac:dyDescent="0.2">
      <c r="A282" s="156"/>
      <c r="B282" s="157"/>
      <c r="C282" s="254" t="s">
        <v>580</v>
      </c>
      <c r="D282" s="255"/>
      <c r="E282" s="255"/>
      <c r="F282" s="255"/>
      <c r="G282" s="255"/>
      <c r="H282" s="159"/>
      <c r="I282" s="159"/>
      <c r="J282" s="159"/>
      <c r="K282" s="159"/>
      <c r="L282" s="159"/>
      <c r="M282" s="159"/>
      <c r="N282" s="158"/>
      <c r="O282" s="158"/>
      <c r="P282" s="158"/>
      <c r="Q282" s="158"/>
      <c r="R282" s="159"/>
      <c r="S282" s="159"/>
      <c r="T282" s="159"/>
      <c r="U282" s="159"/>
      <c r="V282" s="159"/>
      <c r="W282" s="159"/>
      <c r="X282" s="159"/>
      <c r="Y282" s="149"/>
      <c r="Z282" s="149"/>
      <c r="AA282" s="149"/>
      <c r="AB282" s="149"/>
      <c r="AC282" s="149"/>
      <c r="AD282" s="149"/>
      <c r="AE282" s="149"/>
      <c r="AF282" s="149"/>
      <c r="AG282" s="149" t="s">
        <v>237</v>
      </c>
      <c r="AH282" s="149"/>
      <c r="AI282" s="149"/>
      <c r="AJ282" s="149"/>
      <c r="AK282" s="149"/>
      <c r="AL282" s="149"/>
      <c r="AM282" s="149"/>
      <c r="AN282" s="149"/>
      <c r="AO282" s="149"/>
      <c r="AP282" s="149"/>
      <c r="AQ282" s="149"/>
      <c r="AR282" s="149"/>
      <c r="AS282" s="149"/>
      <c r="AT282" s="149"/>
      <c r="AU282" s="149"/>
      <c r="AV282" s="149"/>
      <c r="AW282" s="149"/>
      <c r="AX282" s="149"/>
      <c r="AY282" s="149"/>
      <c r="AZ282" s="149"/>
      <c r="BA282" s="149"/>
      <c r="BB282" s="149"/>
      <c r="BC282" s="149"/>
      <c r="BD282" s="149"/>
      <c r="BE282" s="149"/>
      <c r="BF282" s="149"/>
      <c r="BG282" s="149"/>
      <c r="BH282" s="149"/>
    </row>
    <row r="283" spans="1:60" outlineLevel="1" x14ac:dyDescent="0.2">
      <c r="A283" s="174">
        <v>107</v>
      </c>
      <c r="B283" s="175" t="s">
        <v>581</v>
      </c>
      <c r="C283" s="183" t="s">
        <v>582</v>
      </c>
      <c r="D283" s="176" t="s">
        <v>400</v>
      </c>
      <c r="E283" s="177">
        <v>489.45526000000001</v>
      </c>
      <c r="F283" s="178"/>
      <c r="G283" s="179">
        <f>ROUND(E283*F283,2)</f>
        <v>0</v>
      </c>
      <c r="H283" s="178"/>
      <c r="I283" s="179">
        <f>ROUND(E283*H283,2)</f>
        <v>0</v>
      </c>
      <c r="J283" s="178"/>
      <c r="K283" s="179">
        <f>ROUND(E283*J283,2)</f>
        <v>0</v>
      </c>
      <c r="L283" s="179">
        <v>21</v>
      </c>
      <c r="M283" s="179">
        <f>G283*(1+L283/100)</f>
        <v>0</v>
      </c>
      <c r="N283" s="177">
        <v>0</v>
      </c>
      <c r="O283" s="177">
        <f>ROUND(E283*N283,2)</f>
        <v>0</v>
      </c>
      <c r="P283" s="177">
        <v>0</v>
      </c>
      <c r="Q283" s="177">
        <f>ROUND(E283*P283,2)</f>
        <v>0</v>
      </c>
      <c r="R283" s="179" t="s">
        <v>583</v>
      </c>
      <c r="S283" s="179" t="s">
        <v>164</v>
      </c>
      <c r="T283" s="180" t="s">
        <v>164</v>
      </c>
      <c r="U283" s="159">
        <v>0.05</v>
      </c>
      <c r="V283" s="159">
        <f>ROUND(E283*U283,2)</f>
        <v>24.47</v>
      </c>
      <c r="W283" s="159"/>
      <c r="X283" s="159" t="s">
        <v>234</v>
      </c>
      <c r="Y283" s="149"/>
      <c r="Z283" s="149"/>
      <c r="AA283" s="149"/>
      <c r="AB283" s="149"/>
      <c r="AC283" s="149"/>
      <c r="AD283" s="149"/>
      <c r="AE283" s="149"/>
      <c r="AF283" s="149"/>
      <c r="AG283" s="149" t="s">
        <v>235</v>
      </c>
      <c r="AH283" s="149"/>
      <c r="AI283" s="149"/>
      <c r="AJ283" s="149"/>
      <c r="AK283" s="149"/>
      <c r="AL283" s="149"/>
      <c r="AM283" s="149"/>
      <c r="AN283" s="149"/>
      <c r="AO283" s="149"/>
      <c r="AP283" s="149"/>
      <c r="AQ283" s="149"/>
      <c r="AR283" s="149"/>
      <c r="AS283" s="149"/>
      <c r="AT283" s="149"/>
      <c r="AU283" s="149"/>
      <c r="AV283" s="149"/>
      <c r="AW283" s="149"/>
      <c r="AX283" s="149"/>
      <c r="AY283" s="149"/>
      <c r="AZ283" s="149"/>
      <c r="BA283" s="149"/>
      <c r="BB283" s="149"/>
      <c r="BC283" s="149"/>
      <c r="BD283" s="149"/>
      <c r="BE283" s="149"/>
      <c r="BF283" s="149"/>
      <c r="BG283" s="149"/>
      <c r="BH283" s="149"/>
    </row>
    <row r="284" spans="1:60" outlineLevel="1" x14ac:dyDescent="0.2">
      <c r="A284" s="174">
        <v>108</v>
      </c>
      <c r="B284" s="175" t="s">
        <v>584</v>
      </c>
      <c r="C284" s="183" t="s">
        <v>585</v>
      </c>
      <c r="D284" s="176" t="s">
        <v>400</v>
      </c>
      <c r="E284" s="177">
        <v>489.45526000000001</v>
      </c>
      <c r="F284" s="178"/>
      <c r="G284" s="179">
        <f>ROUND(E284*F284,2)</f>
        <v>0</v>
      </c>
      <c r="H284" s="178"/>
      <c r="I284" s="179">
        <f>ROUND(E284*H284,2)</f>
        <v>0</v>
      </c>
      <c r="J284" s="178"/>
      <c r="K284" s="179">
        <f>ROUND(E284*J284,2)</f>
        <v>0</v>
      </c>
      <c r="L284" s="179">
        <v>21</v>
      </c>
      <c r="M284" s="179">
        <f>G284*(1+L284/100)</f>
        <v>0</v>
      </c>
      <c r="N284" s="177">
        <v>0</v>
      </c>
      <c r="O284" s="177">
        <f>ROUND(E284*N284,2)</f>
        <v>0</v>
      </c>
      <c r="P284" s="177">
        <v>0</v>
      </c>
      <c r="Q284" s="177">
        <f>ROUND(E284*P284,2)</f>
        <v>0</v>
      </c>
      <c r="R284" s="179" t="s">
        <v>583</v>
      </c>
      <c r="S284" s="179" t="s">
        <v>164</v>
      </c>
      <c r="T284" s="180" t="s">
        <v>164</v>
      </c>
      <c r="U284" s="159">
        <v>0</v>
      </c>
      <c r="V284" s="159">
        <f>ROUND(E284*U284,2)</f>
        <v>0</v>
      </c>
      <c r="W284" s="159"/>
      <c r="X284" s="159" t="s">
        <v>234</v>
      </c>
      <c r="Y284" s="149"/>
      <c r="Z284" s="149"/>
      <c r="AA284" s="149"/>
      <c r="AB284" s="149"/>
      <c r="AC284" s="149"/>
      <c r="AD284" s="149"/>
      <c r="AE284" s="149"/>
      <c r="AF284" s="149"/>
      <c r="AG284" s="149" t="s">
        <v>235</v>
      </c>
      <c r="AH284" s="149"/>
      <c r="AI284" s="149"/>
      <c r="AJ284" s="149"/>
      <c r="AK284" s="149"/>
      <c r="AL284" s="149"/>
      <c r="AM284" s="149"/>
      <c r="AN284" s="149"/>
      <c r="AO284" s="149"/>
      <c r="AP284" s="149"/>
      <c r="AQ284" s="149"/>
      <c r="AR284" s="149"/>
      <c r="AS284" s="149"/>
      <c r="AT284" s="149"/>
      <c r="AU284" s="149"/>
      <c r="AV284" s="149"/>
      <c r="AW284" s="149"/>
      <c r="AX284" s="149"/>
      <c r="AY284" s="149"/>
      <c r="AZ284" s="149"/>
      <c r="BA284" s="149"/>
      <c r="BB284" s="149"/>
      <c r="BC284" s="149"/>
      <c r="BD284" s="149"/>
      <c r="BE284" s="149"/>
      <c r="BF284" s="149"/>
      <c r="BG284" s="149"/>
      <c r="BH284" s="149"/>
    </row>
    <row r="285" spans="1:60" outlineLevel="1" x14ac:dyDescent="0.2">
      <c r="A285" s="167">
        <v>109</v>
      </c>
      <c r="B285" s="168" t="s">
        <v>586</v>
      </c>
      <c r="C285" s="184" t="s">
        <v>587</v>
      </c>
      <c r="D285" s="169" t="s">
        <v>400</v>
      </c>
      <c r="E285" s="170">
        <v>489.45526000000001</v>
      </c>
      <c r="F285" s="171"/>
      <c r="G285" s="172">
        <f>ROUND(E285*F285,2)</f>
        <v>0</v>
      </c>
      <c r="H285" s="171"/>
      <c r="I285" s="172">
        <f>ROUND(E285*H285,2)</f>
        <v>0</v>
      </c>
      <c r="J285" s="171"/>
      <c r="K285" s="172">
        <f>ROUND(E285*J285,2)</f>
        <v>0</v>
      </c>
      <c r="L285" s="172">
        <v>21</v>
      </c>
      <c r="M285" s="172">
        <f>G285*(1+L285/100)</f>
        <v>0</v>
      </c>
      <c r="N285" s="170">
        <v>0</v>
      </c>
      <c r="O285" s="170">
        <f>ROUND(E285*N285,2)</f>
        <v>0</v>
      </c>
      <c r="P285" s="170">
        <v>0</v>
      </c>
      <c r="Q285" s="170">
        <f>ROUND(E285*P285,2)</f>
        <v>0</v>
      </c>
      <c r="R285" s="172" t="s">
        <v>583</v>
      </c>
      <c r="S285" s="172" t="s">
        <v>164</v>
      </c>
      <c r="T285" s="173" t="s">
        <v>164</v>
      </c>
      <c r="U285" s="159">
        <v>0.01</v>
      </c>
      <c r="V285" s="159">
        <f>ROUND(E285*U285,2)</f>
        <v>4.8899999999999997</v>
      </c>
      <c r="W285" s="159"/>
      <c r="X285" s="159" t="s">
        <v>234</v>
      </c>
      <c r="Y285" s="149"/>
      <c r="Z285" s="149"/>
      <c r="AA285" s="149"/>
      <c r="AB285" s="149"/>
      <c r="AC285" s="149"/>
      <c r="AD285" s="149"/>
      <c r="AE285" s="149"/>
      <c r="AF285" s="149"/>
      <c r="AG285" s="149" t="s">
        <v>235</v>
      </c>
      <c r="AH285" s="149"/>
      <c r="AI285" s="149"/>
      <c r="AJ285" s="149"/>
      <c r="AK285" s="149"/>
      <c r="AL285" s="149"/>
      <c r="AM285" s="149"/>
      <c r="AN285" s="149"/>
      <c r="AO285" s="149"/>
      <c r="AP285" s="149"/>
      <c r="AQ285" s="149"/>
      <c r="AR285" s="149"/>
      <c r="AS285" s="149"/>
      <c r="AT285" s="149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49"/>
      <c r="BE285" s="149"/>
      <c r="BF285" s="149"/>
      <c r="BG285" s="149"/>
      <c r="BH285" s="149"/>
    </row>
    <row r="286" spans="1:60" outlineLevel="1" x14ac:dyDescent="0.2">
      <c r="A286" s="156"/>
      <c r="B286" s="157"/>
      <c r="C286" s="254" t="s">
        <v>588</v>
      </c>
      <c r="D286" s="255"/>
      <c r="E286" s="255"/>
      <c r="F286" s="255"/>
      <c r="G286" s="255"/>
      <c r="H286" s="159"/>
      <c r="I286" s="159"/>
      <c r="J286" s="159"/>
      <c r="K286" s="159"/>
      <c r="L286" s="159"/>
      <c r="M286" s="159"/>
      <c r="N286" s="158"/>
      <c r="O286" s="158"/>
      <c r="P286" s="158"/>
      <c r="Q286" s="158"/>
      <c r="R286" s="159"/>
      <c r="S286" s="159"/>
      <c r="T286" s="159"/>
      <c r="U286" s="159"/>
      <c r="V286" s="159"/>
      <c r="W286" s="159"/>
      <c r="X286" s="159"/>
      <c r="Y286" s="149"/>
      <c r="Z286" s="149"/>
      <c r="AA286" s="149"/>
      <c r="AB286" s="149"/>
      <c r="AC286" s="149"/>
      <c r="AD286" s="149"/>
      <c r="AE286" s="149"/>
      <c r="AF286" s="149"/>
      <c r="AG286" s="149" t="s">
        <v>237</v>
      </c>
      <c r="AH286" s="149"/>
      <c r="AI286" s="149"/>
      <c r="AJ286" s="149"/>
      <c r="AK286" s="149"/>
      <c r="AL286" s="149"/>
      <c r="AM286" s="149"/>
      <c r="AN286" s="149"/>
      <c r="AO286" s="149"/>
      <c r="AP286" s="149"/>
      <c r="AQ286" s="149"/>
      <c r="AR286" s="149"/>
      <c r="AS286" s="149"/>
      <c r="AT286" s="149"/>
      <c r="AU286" s="149"/>
      <c r="AV286" s="149"/>
      <c r="AW286" s="149"/>
      <c r="AX286" s="149"/>
      <c r="AY286" s="149"/>
      <c r="AZ286" s="149"/>
      <c r="BA286" s="149"/>
      <c r="BB286" s="149"/>
      <c r="BC286" s="149"/>
      <c r="BD286" s="149"/>
      <c r="BE286" s="149"/>
      <c r="BF286" s="149"/>
      <c r="BG286" s="149"/>
      <c r="BH286" s="149"/>
    </row>
    <row r="287" spans="1:60" ht="33.75" outlineLevel="1" x14ac:dyDescent="0.2">
      <c r="A287" s="167">
        <v>110</v>
      </c>
      <c r="B287" s="168" t="s">
        <v>589</v>
      </c>
      <c r="C287" s="184" t="s">
        <v>590</v>
      </c>
      <c r="D287" s="169" t="s">
        <v>400</v>
      </c>
      <c r="E287" s="170">
        <v>489.45526000000001</v>
      </c>
      <c r="F287" s="171"/>
      <c r="G287" s="172">
        <f>ROUND(E287*F287,2)</f>
        <v>0</v>
      </c>
      <c r="H287" s="171"/>
      <c r="I287" s="172">
        <f>ROUND(E287*H287,2)</f>
        <v>0</v>
      </c>
      <c r="J287" s="171"/>
      <c r="K287" s="172">
        <f>ROUND(E287*J287,2)</f>
        <v>0</v>
      </c>
      <c r="L287" s="172">
        <v>21</v>
      </c>
      <c r="M287" s="172">
        <f>G287*(1+L287/100)</f>
        <v>0</v>
      </c>
      <c r="N287" s="170">
        <v>0</v>
      </c>
      <c r="O287" s="170">
        <f>ROUND(E287*N287,2)</f>
        <v>0</v>
      </c>
      <c r="P287" s="170">
        <v>0</v>
      </c>
      <c r="Q287" s="170">
        <f>ROUND(E287*P287,2)</f>
        <v>0</v>
      </c>
      <c r="R287" s="172" t="s">
        <v>579</v>
      </c>
      <c r="S287" s="172" t="s">
        <v>164</v>
      </c>
      <c r="T287" s="173" t="s">
        <v>164</v>
      </c>
      <c r="U287" s="159">
        <v>0</v>
      </c>
      <c r="V287" s="159">
        <f>ROUND(E287*U287,2)</f>
        <v>0</v>
      </c>
      <c r="W287" s="159"/>
      <c r="X287" s="159" t="s">
        <v>591</v>
      </c>
      <c r="Y287" s="149"/>
      <c r="Z287" s="149"/>
      <c r="AA287" s="149"/>
      <c r="AB287" s="149"/>
      <c r="AC287" s="149"/>
      <c r="AD287" s="149"/>
      <c r="AE287" s="149"/>
      <c r="AF287" s="149"/>
      <c r="AG287" s="149" t="s">
        <v>592</v>
      </c>
      <c r="AH287" s="149"/>
      <c r="AI287" s="149"/>
      <c r="AJ287" s="149"/>
      <c r="AK287" s="149"/>
      <c r="AL287" s="149"/>
      <c r="AM287" s="149"/>
      <c r="AN287" s="149"/>
      <c r="AO287" s="149"/>
      <c r="AP287" s="149"/>
      <c r="AQ287" s="149"/>
      <c r="AR287" s="149"/>
      <c r="AS287" s="149"/>
      <c r="AT287" s="149"/>
      <c r="AU287" s="149"/>
      <c r="AV287" s="149"/>
      <c r="AW287" s="149"/>
      <c r="AX287" s="149"/>
      <c r="AY287" s="149"/>
      <c r="AZ287" s="149"/>
      <c r="BA287" s="149"/>
      <c r="BB287" s="149"/>
      <c r="BC287" s="149"/>
      <c r="BD287" s="149"/>
      <c r="BE287" s="149"/>
      <c r="BF287" s="149"/>
      <c r="BG287" s="149"/>
      <c r="BH287" s="149"/>
    </row>
    <row r="288" spans="1:60" outlineLevel="1" x14ac:dyDescent="0.2">
      <c r="A288" s="156"/>
      <c r="B288" s="157"/>
      <c r="C288" s="254" t="s">
        <v>580</v>
      </c>
      <c r="D288" s="255"/>
      <c r="E288" s="255"/>
      <c r="F288" s="255"/>
      <c r="G288" s="255"/>
      <c r="H288" s="159"/>
      <c r="I288" s="159"/>
      <c r="J288" s="159"/>
      <c r="K288" s="159"/>
      <c r="L288" s="159"/>
      <c r="M288" s="159"/>
      <c r="N288" s="158"/>
      <c r="O288" s="158"/>
      <c r="P288" s="158"/>
      <c r="Q288" s="158"/>
      <c r="R288" s="159"/>
      <c r="S288" s="159"/>
      <c r="T288" s="159"/>
      <c r="U288" s="159"/>
      <c r="V288" s="159"/>
      <c r="W288" s="159"/>
      <c r="X288" s="159"/>
      <c r="Y288" s="149"/>
      <c r="Z288" s="149"/>
      <c r="AA288" s="149"/>
      <c r="AB288" s="149"/>
      <c r="AC288" s="149"/>
      <c r="AD288" s="149"/>
      <c r="AE288" s="149"/>
      <c r="AF288" s="149"/>
      <c r="AG288" s="149" t="s">
        <v>237</v>
      </c>
      <c r="AH288" s="149"/>
      <c r="AI288" s="149"/>
      <c r="AJ288" s="149"/>
      <c r="AK288" s="149"/>
      <c r="AL288" s="149"/>
      <c r="AM288" s="149"/>
      <c r="AN288" s="149"/>
      <c r="AO288" s="149"/>
      <c r="AP288" s="149"/>
      <c r="AQ288" s="149"/>
      <c r="AR288" s="149"/>
      <c r="AS288" s="149"/>
      <c r="AT288" s="149"/>
      <c r="AU288" s="149"/>
      <c r="AV288" s="149"/>
      <c r="AW288" s="149"/>
      <c r="AX288" s="149"/>
      <c r="AY288" s="149"/>
      <c r="AZ288" s="149"/>
      <c r="BA288" s="149"/>
      <c r="BB288" s="149"/>
      <c r="BC288" s="149"/>
      <c r="BD288" s="149"/>
      <c r="BE288" s="149"/>
      <c r="BF288" s="149"/>
      <c r="BG288" s="149"/>
      <c r="BH288" s="149"/>
    </row>
    <row r="289" spans="1:60" x14ac:dyDescent="0.2">
      <c r="A289" s="161" t="s">
        <v>159</v>
      </c>
      <c r="B289" s="162" t="s">
        <v>126</v>
      </c>
      <c r="C289" s="182" t="s">
        <v>127</v>
      </c>
      <c r="D289" s="163"/>
      <c r="E289" s="164"/>
      <c r="F289" s="165"/>
      <c r="G289" s="165">
        <f>SUMIF(AG290:AG291,"&lt;&gt;NOR",G290:G291)</f>
        <v>0</v>
      </c>
      <c r="H289" s="165"/>
      <c r="I289" s="165">
        <f>SUM(I290:I291)</f>
        <v>0</v>
      </c>
      <c r="J289" s="165"/>
      <c r="K289" s="165">
        <f>SUM(K290:K291)</f>
        <v>0</v>
      </c>
      <c r="L289" s="165"/>
      <c r="M289" s="165">
        <f>SUM(M290:M291)</f>
        <v>0</v>
      </c>
      <c r="N289" s="164"/>
      <c r="O289" s="164">
        <f>SUM(O290:O291)</f>
        <v>0</v>
      </c>
      <c r="P289" s="164"/>
      <c r="Q289" s="164">
        <f>SUM(Q290:Q291)</f>
        <v>0</v>
      </c>
      <c r="R289" s="165"/>
      <c r="S289" s="165"/>
      <c r="T289" s="166"/>
      <c r="U289" s="160"/>
      <c r="V289" s="160">
        <f>SUM(V290:V291)</f>
        <v>1482.07</v>
      </c>
      <c r="W289" s="160"/>
      <c r="X289" s="160"/>
      <c r="AG289" t="s">
        <v>160</v>
      </c>
    </row>
    <row r="290" spans="1:60" outlineLevel="1" x14ac:dyDescent="0.2">
      <c r="A290" s="167">
        <v>111</v>
      </c>
      <c r="B290" s="168" t="s">
        <v>593</v>
      </c>
      <c r="C290" s="184" t="s">
        <v>594</v>
      </c>
      <c r="D290" s="169" t="s">
        <v>400</v>
      </c>
      <c r="E290" s="170">
        <v>2280.1006600000001</v>
      </c>
      <c r="F290" s="171"/>
      <c r="G290" s="172">
        <f>ROUND(E290*F290,2)</f>
        <v>0</v>
      </c>
      <c r="H290" s="171"/>
      <c r="I290" s="172">
        <f>ROUND(E290*H290,2)</f>
        <v>0</v>
      </c>
      <c r="J290" s="171"/>
      <c r="K290" s="172">
        <f>ROUND(E290*J290,2)</f>
        <v>0</v>
      </c>
      <c r="L290" s="172">
        <v>21</v>
      </c>
      <c r="M290" s="172">
        <f>G290*(1+L290/100)</f>
        <v>0</v>
      </c>
      <c r="N290" s="170">
        <v>0</v>
      </c>
      <c r="O290" s="170">
        <f>ROUND(E290*N290,2)</f>
        <v>0</v>
      </c>
      <c r="P290" s="170">
        <v>0</v>
      </c>
      <c r="Q290" s="170">
        <f>ROUND(E290*P290,2)</f>
        <v>0</v>
      </c>
      <c r="R290" s="172" t="s">
        <v>408</v>
      </c>
      <c r="S290" s="172" t="s">
        <v>164</v>
      </c>
      <c r="T290" s="173" t="s">
        <v>164</v>
      </c>
      <c r="U290" s="159">
        <v>0.65</v>
      </c>
      <c r="V290" s="159">
        <f>ROUND(E290*U290,2)</f>
        <v>1482.07</v>
      </c>
      <c r="W290" s="159"/>
      <c r="X290" s="159" t="s">
        <v>595</v>
      </c>
      <c r="Y290" s="149"/>
      <c r="Z290" s="149"/>
      <c r="AA290" s="149"/>
      <c r="AB290" s="149"/>
      <c r="AC290" s="149"/>
      <c r="AD290" s="149"/>
      <c r="AE290" s="149"/>
      <c r="AF290" s="149"/>
      <c r="AG290" s="149" t="s">
        <v>596</v>
      </c>
      <c r="AH290" s="149"/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149"/>
      <c r="AT290" s="149"/>
      <c r="AU290" s="149"/>
      <c r="AV290" s="149"/>
      <c r="AW290" s="149"/>
      <c r="AX290" s="149"/>
      <c r="AY290" s="149"/>
      <c r="AZ290" s="149"/>
      <c r="BA290" s="149"/>
      <c r="BB290" s="149"/>
      <c r="BC290" s="149"/>
      <c r="BD290" s="149"/>
      <c r="BE290" s="149"/>
      <c r="BF290" s="149"/>
      <c r="BG290" s="149"/>
      <c r="BH290" s="149"/>
    </row>
    <row r="291" spans="1:60" outlineLevel="1" x14ac:dyDescent="0.2">
      <c r="A291" s="156"/>
      <c r="B291" s="157"/>
      <c r="C291" s="254" t="s">
        <v>597</v>
      </c>
      <c r="D291" s="255"/>
      <c r="E291" s="255"/>
      <c r="F291" s="255"/>
      <c r="G291" s="255"/>
      <c r="H291" s="159"/>
      <c r="I291" s="159"/>
      <c r="J291" s="159"/>
      <c r="K291" s="159"/>
      <c r="L291" s="159"/>
      <c r="M291" s="159"/>
      <c r="N291" s="158"/>
      <c r="O291" s="158"/>
      <c r="P291" s="158"/>
      <c r="Q291" s="158"/>
      <c r="R291" s="159"/>
      <c r="S291" s="159"/>
      <c r="T291" s="159"/>
      <c r="U291" s="159"/>
      <c r="V291" s="159"/>
      <c r="W291" s="159"/>
      <c r="X291" s="159"/>
      <c r="Y291" s="149"/>
      <c r="Z291" s="149"/>
      <c r="AA291" s="149"/>
      <c r="AB291" s="149"/>
      <c r="AC291" s="149"/>
      <c r="AD291" s="149"/>
      <c r="AE291" s="149"/>
      <c r="AF291" s="149"/>
      <c r="AG291" s="149" t="s">
        <v>237</v>
      </c>
      <c r="AH291" s="149"/>
      <c r="AI291" s="149"/>
      <c r="AJ291" s="149"/>
      <c r="AK291" s="149"/>
      <c r="AL291" s="149"/>
      <c r="AM291" s="149"/>
      <c r="AN291" s="149"/>
      <c r="AO291" s="149"/>
      <c r="AP291" s="149"/>
      <c r="AQ291" s="149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49"/>
      <c r="BE291" s="149"/>
      <c r="BF291" s="149"/>
      <c r="BG291" s="149"/>
      <c r="BH291" s="149"/>
    </row>
    <row r="292" spans="1:60" x14ac:dyDescent="0.2">
      <c r="A292" s="3"/>
      <c r="B292" s="4"/>
      <c r="C292" s="185"/>
      <c r="D292" s="6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AE292">
        <v>15</v>
      </c>
      <c r="AF292">
        <v>21</v>
      </c>
      <c r="AG292" t="s">
        <v>146</v>
      </c>
    </row>
    <row r="293" spans="1:60" x14ac:dyDescent="0.2">
      <c r="A293" s="152"/>
      <c r="B293" s="153" t="s">
        <v>29</v>
      </c>
      <c r="C293" s="186"/>
      <c r="D293" s="154"/>
      <c r="E293" s="155"/>
      <c r="F293" s="155"/>
      <c r="G293" s="181">
        <f>G8+G156+G161+G182+G205+G211+G220+G254+G257+G263+G267+G273+G280+G289</f>
        <v>0</v>
      </c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AE293">
        <f>SUMIF(L7:L291,AE292,G7:G291)</f>
        <v>0</v>
      </c>
      <c r="AF293">
        <f>SUMIF(L7:L291,AF292,G7:G291)</f>
        <v>0</v>
      </c>
      <c r="AG293" t="s">
        <v>227</v>
      </c>
    </row>
    <row r="294" spans="1:60" x14ac:dyDescent="0.2">
      <c r="C294" s="187"/>
      <c r="D294" s="10"/>
      <c r="AG294" t="s">
        <v>228</v>
      </c>
    </row>
    <row r="295" spans="1:60" x14ac:dyDescent="0.2">
      <c r="D295" s="10"/>
    </row>
    <row r="296" spans="1:60" x14ac:dyDescent="0.2">
      <c r="D296" s="10"/>
    </row>
    <row r="297" spans="1:60" x14ac:dyDescent="0.2">
      <c r="D297" s="10"/>
    </row>
    <row r="298" spans="1:60" x14ac:dyDescent="0.2">
      <c r="D298" s="10"/>
    </row>
    <row r="299" spans="1:60" x14ac:dyDescent="0.2">
      <c r="D299" s="10"/>
    </row>
    <row r="300" spans="1:60" x14ac:dyDescent="0.2">
      <c r="D300" s="10"/>
    </row>
    <row r="301" spans="1:60" x14ac:dyDescent="0.2">
      <c r="D301" s="10"/>
    </row>
    <row r="302" spans="1:60" x14ac:dyDescent="0.2">
      <c r="D302" s="10"/>
    </row>
    <row r="303" spans="1:60" x14ac:dyDescent="0.2">
      <c r="D303" s="10"/>
    </row>
    <row r="304" spans="1:60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E14A" sheet="1"/>
  <mergeCells count="60">
    <mergeCell ref="C28:G28"/>
    <mergeCell ref="A1:G1"/>
    <mergeCell ref="C2:G2"/>
    <mergeCell ref="C3:G3"/>
    <mergeCell ref="C4:G4"/>
    <mergeCell ref="C10:G10"/>
    <mergeCell ref="C14:G14"/>
    <mergeCell ref="C16:G16"/>
    <mergeCell ref="C18:G18"/>
    <mergeCell ref="C20:G20"/>
    <mergeCell ref="C22:G22"/>
    <mergeCell ref="C25:G25"/>
    <mergeCell ref="C88:G88"/>
    <mergeCell ref="C31:G31"/>
    <mergeCell ref="C34:G34"/>
    <mergeCell ref="C36:G36"/>
    <mergeCell ref="C39:G39"/>
    <mergeCell ref="C41:G41"/>
    <mergeCell ref="C44:G44"/>
    <mergeCell ref="C52:G52"/>
    <mergeCell ref="C60:G60"/>
    <mergeCell ref="C67:G67"/>
    <mergeCell ref="C74:G74"/>
    <mergeCell ref="C81:G81"/>
    <mergeCell ref="C163:G163"/>
    <mergeCell ref="C95:G95"/>
    <mergeCell ref="C97:G97"/>
    <mergeCell ref="C99:G99"/>
    <mergeCell ref="C101:G101"/>
    <mergeCell ref="C103:G103"/>
    <mergeCell ref="C106:G106"/>
    <mergeCell ref="C109:G109"/>
    <mergeCell ref="C112:G112"/>
    <mergeCell ref="C116:G116"/>
    <mergeCell ref="C131:G131"/>
    <mergeCell ref="C158:G158"/>
    <mergeCell ref="C224:G224"/>
    <mergeCell ref="C164:G164"/>
    <mergeCell ref="C165:G165"/>
    <mergeCell ref="C167:G167"/>
    <mergeCell ref="C168:G168"/>
    <mergeCell ref="C169:G169"/>
    <mergeCell ref="C184:G184"/>
    <mergeCell ref="C192:G192"/>
    <mergeCell ref="C199:G199"/>
    <mergeCell ref="C208:G208"/>
    <mergeCell ref="C210:G210"/>
    <mergeCell ref="C222:G222"/>
    <mergeCell ref="C291:G291"/>
    <mergeCell ref="C226:G226"/>
    <mergeCell ref="C230:G230"/>
    <mergeCell ref="C232:G232"/>
    <mergeCell ref="C234:G234"/>
    <mergeCell ref="C239:G239"/>
    <mergeCell ref="C241:G241"/>
    <mergeCell ref="C265:G265"/>
    <mergeCell ref="C269:G269"/>
    <mergeCell ref="C282:G282"/>
    <mergeCell ref="C286:G286"/>
    <mergeCell ref="C288:G28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63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7" t="s">
        <v>229</v>
      </c>
      <c r="B1" s="247"/>
      <c r="C1" s="247"/>
      <c r="D1" s="247"/>
      <c r="E1" s="247"/>
      <c r="F1" s="247"/>
      <c r="G1" s="247"/>
      <c r="AG1" t="s">
        <v>133</v>
      </c>
    </row>
    <row r="2" spans="1:60" ht="24.95" customHeight="1" x14ac:dyDescent="0.2">
      <c r="A2" s="141" t="s">
        <v>7</v>
      </c>
      <c r="B2" s="49" t="s">
        <v>43</v>
      </c>
      <c r="C2" s="248" t="s">
        <v>44</v>
      </c>
      <c r="D2" s="249"/>
      <c r="E2" s="249"/>
      <c r="F2" s="249"/>
      <c r="G2" s="250"/>
      <c r="AG2" t="s">
        <v>134</v>
      </c>
    </row>
    <row r="3" spans="1:60" ht="24.95" customHeight="1" x14ac:dyDescent="0.2">
      <c r="A3" s="141" t="s">
        <v>8</v>
      </c>
      <c r="B3" s="49" t="s">
        <v>50</v>
      </c>
      <c r="C3" s="248" t="s">
        <v>51</v>
      </c>
      <c r="D3" s="249"/>
      <c r="E3" s="249"/>
      <c r="F3" s="249"/>
      <c r="G3" s="250"/>
      <c r="AC3" s="123" t="s">
        <v>134</v>
      </c>
      <c r="AG3" t="s">
        <v>136</v>
      </c>
    </row>
    <row r="4" spans="1:60" ht="24.95" customHeight="1" x14ac:dyDescent="0.2">
      <c r="A4" s="142" t="s">
        <v>9</v>
      </c>
      <c r="B4" s="143" t="s">
        <v>54</v>
      </c>
      <c r="C4" s="251" t="s">
        <v>55</v>
      </c>
      <c r="D4" s="252"/>
      <c r="E4" s="252"/>
      <c r="F4" s="252"/>
      <c r="G4" s="253"/>
      <c r="AG4" t="s">
        <v>137</v>
      </c>
    </row>
    <row r="5" spans="1:60" x14ac:dyDescent="0.2">
      <c r="D5" s="10"/>
    </row>
    <row r="6" spans="1:60" ht="38.25" x14ac:dyDescent="0.2">
      <c r="A6" s="145" t="s">
        <v>138</v>
      </c>
      <c r="B6" s="147" t="s">
        <v>139</v>
      </c>
      <c r="C6" s="147" t="s">
        <v>140</v>
      </c>
      <c r="D6" s="146" t="s">
        <v>141</v>
      </c>
      <c r="E6" s="145" t="s">
        <v>142</v>
      </c>
      <c r="F6" s="144" t="s">
        <v>143</v>
      </c>
      <c r="G6" s="145" t="s">
        <v>29</v>
      </c>
      <c r="H6" s="148" t="s">
        <v>30</v>
      </c>
      <c r="I6" s="148" t="s">
        <v>144</v>
      </c>
      <c r="J6" s="148" t="s">
        <v>31</v>
      </c>
      <c r="K6" s="148" t="s">
        <v>145</v>
      </c>
      <c r="L6" s="148" t="s">
        <v>146</v>
      </c>
      <c r="M6" s="148" t="s">
        <v>147</v>
      </c>
      <c r="N6" s="148" t="s">
        <v>148</v>
      </c>
      <c r="O6" s="148" t="s">
        <v>149</v>
      </c>
      <c r="P6" s="148" t="s">
        <v>150</v>
      </c>
      <c r="Q6" s="148" t="s">
        <v>151</v>
      </c>
      <c r="R6" s="148" t="s">
        <v>152</v>
      </c>
      <c r="S6" s="148" t="s">
        <v>153</v>
      </c>
      <c r="T6" s="148" t="s">
        <v>154</v>
      </c>
      <c r="U6" s="148" t="s">
        <v>155</v>
      </c>
      <c r="V6" s="148" t="s">
        <v>156</v>
      </c>
      <c r="W6" s="148" t="s">
        <v>157</v>
      </c>
      <c r="X6" s="148" t="s">
        <v>158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1" t="s">
        <v>159</v>
      </c>
      <c r="B8" s="162" t="s">
        <v>99</v>
      </c>
      <c r="C8" s="182" t="s">
        <v>100</v>
      </c>
      <c r="D8" s="163"/>
      <c r="E8" s="164"/>
      <c r="F8" s="165"/>
      <c r="G8" s="165">
        <f>SUMIF(AG9:AG117,"&lt;&gt;NOR",G9:G117)</f>
        <v>0</v>
      </c>
      <c r="H8" s="165"/>
      <c r="I8" s="165">
        <f>SUM(I9:I117)</f>
        <v>0</v>
      </c>
      <c r="J8" s="165"/>
      <c r="K8" s="165">
        <f>SUM(K9:K117)</f>
        <v>0</v>
      </c>
      <c r="L8" s="165"/>
      <c r="M8" s="165">
        <f>SUM(M9:M117)</f>
        <v>0</v>
      </c>
      <c r="N8" s="164"/>
      <c r="O8" s="164">
        <f>SUM(O9:O117)</f>
        <v>314.12</v>
      </c>
      <c r="P8" s="164"/>
      <c r="Q8" s="164">
        <f>SUM(Q9:Q117)</f>
        <v>129.24</v>
      </c>
      <c r="R8" s="165"/>
      <c r="S8" s="165"/>
      <c r="T8" s="166"/>
      <c r="U8" s="160"/>
      <c r="V8" s="160">
        <f>SUM(V9:V117)</f>
        <v>944.41000000000008</v>
      </c>
      <c r="W8" s="160"/>
      <c r="X8" s="160"/>
      <c r="AG8" t="s">
        <v>160</v>
      </c>
    </row>
    <row r="9" spans="1:60" ht="22.5" outlineLevel="1" x14ac:dyDescent="0.2">
      <c r="A9" s="174">
        <v>1</v>
      </c>
      <c r="B9" s="175" t="s">
        <v>238</v>
      </c>
      <c r="C9" s="183" t="s">
        <v>239</v>
      </c>
      <c r="D9" s="176" t="s">
        <v>232</v>
      </c>
      <c r="E9" s="177">
        <v>116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7">
        <v>0</v>
      </c>
      <c r="O9" s="177">
        <f>ROUND(E9*N9,2)</f>
        <v>0</v>
      </c>
      <c r="P9" s="177">
        <v>0.66</v>
      </c>
      <c r="Q9" s="177">
        <f>ROUND(E9*P9,2)</f>
        <v>76.56</v>
      </c>
      <c r="R9" s="179" t="s">
        <v>233</v>
      </c>
      <c r="S9" s="179" t="s">
        <v>164</v>
      </c>
      <c r="T9" s="180" t="s">
        <v>164</v>
      </c>
      <c r="U9" s="159">
        <v>0.1</v>
      </c>
      <c r="V9" s="159">
        <f>ROUND(E9*U9,2)</f>
        <v>11.6</v>
      </c>
      <c r="W9" s="159"/>
      <c r="X9" s="159" t="s">
        <v>234</v>
      </c>
      <c r="Y9" s="149"/>
      <c r="Z9" s="149"/>
      <c r="AA9" s="149"/>
      <c r="AB9" s="149"/>
      <c r="AC9" s="149"/>
      <c r="AD9" s="149"/>
      <c r="AE9" s="149"/>
      <c r="AF9" s="149"/>
      <c r="AG9" s="149" t="s">
        <v>235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22.5" outlineLevel="1" x14ac:dyDescent="0.2">
      <c r="A10" s="174">
        <v>2</v>
      </c>
      <c r="B10" s="175" t="s">
        <v>240</v>
      </c>
      <c r="C10" s="183" t="s">
        <v>241</v>
      </c>
      <c r="D10" s="176" t="s">
        <v>232</v>
      </c>
      <c r="E10" s="177">
        <v>116</v>
      </c>
      <c r="F10" s="178"/>
      <c r="G10" s="179">
        <f>ROUND(E10*F10,2)</f>
        <v>0</v>
      </c>
      <c r="H10" s="178"/>
      <c r="I10" s="179">
        <f>ROUND(E10*H10,2)</f>
        <v>0</v>
      </c>
      <c r="J10" s="178"/>
      <c r="K10" s="179">
        <f>ROUND(E10*J10,2)</f>
        <v>0</v>
      </c>
      <c r="L10" s="179">
        <v>21</v>
      </c>
      <c r="M10" s="179">
        <f>G10*(1+L10/100)</f>
        <v>0</v>
      </c>
      <c r="N10" s="177">
        <v>0</v>
      </c>
      <c r="O10" s="177">
        <f>ROUND(E10*N10,2)</f>
        <v>0</v>
      </c>
      <c r="P10" s="177">
        <v>0.22</v>
      </c>
      <c r="Q10" s="177">
        <f>ROUND(E10*P10,2)</f>
        <v>25.52</v>
      </c>
      <c r="R10" s="179" t="s">
        <v>233</v>
      </c>
      <c r="S10" s="179" t="s">
        <v>164</v>
      </c>
      <c r="T10" s="180" t="s">
        <v>164</v>
      </c>
      <c r="U10" s="159">
        <v>7.0000000000000007E-2</v>
      </c>
      <c r="V10" s="159">
        <f>ROUND(E10*U10,2)</f>
        <v>8.1199999999999992</v>
      </c>
      <c r="W10" s="159"/>
      <c r="X10" s="159" t="s">
        <v>234</v>
      </c>
      <c r="Y10" s="149"/>
      <c r="Z10" s="149"/>
      <c r="AA10" s="149"/>
      <c r="AB10" s="149"/>
      <c r="AC10" s="149"/>
      <c r="AD10" s="149"/>
      <c r="AE10" s="149"/>
      <c r="AF10" s="149"/>
      <c r="AG10" s="149" t="s">
        <v>235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ht="22.5" outlineLevel="1" x14ac:dyDescent="0.2">
      <c r="A11" s="174">
        <v>3</v>
      </c>
      <c r="B11" s="175" t="s">
        <v>598</v>
      </c>
      <c r="C11" s="183" t="s">
        <v>599</v>
      </c>
      <c r="D11" s="176" t="s">
        <v>232</v>
      </c>
      <c r="E11" s="177">
        <v>60</v>
      </c>
      <c r="F11" s="178"/>
      <c r="G11" s="179">
        <f>ROUND(E11*F11,2)</f>
        <v>0</v>
      </c>
      <c r="H11" s="178"/>
      <c r="I11" s="179">
        <f>ROUND(E11*H11,2)</f>
        <v>0</v>
      </c>
      <c r="J11" s="178"/>
      <c r="K11" s="179">
        <f>ROUND(E11*J11,2)</f>
        <v>0</v>
      </c>
      <c r="L11" s="179">
        <v>21</v>
      </c>
      <c r="M11" s="179">
        <f>G11*(1+L11/100)</f>
        <v>0</v>
      </c>
      <c r="N11" s="177">
        <v>0</v>
      </c>
      <c r="O11" s="177">
        <f>ROUND(E11*N11,2)</f>
        <v>0</v>
      </c>
      <c r="P11" s="177">
        <v>0.24</v>
      </c>
      <c r="Q11" s="177">
        <f>ROUND(E11*P11,2)</f>
        <v>14.4</v>
      </c>
      <c r="R11" s="179" t="s">
        <v>233</v>
      </c>
      <c r="S11" s="179" t="s">
        <v>164</v>
      </c>
      <c r="T11" s="180" t="s">
        <v>164</v>
      </c>
      <c r="U11" s="159">
        <v>0.80647999999999997</v>
      </c>
      <c r="V11" s="159">
        <f>ROUND(E11*U11,2)</f>
        <v>48.39</v>
      </c>
      <c r="W11" s="159"/>
      <c r="X11" s="159" t="s">
        <v>234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235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ht="22.5" outlineLevel="1" x14ac:dyDescent="0.2">
      <c r="A12" s="167">
        <v>4</v>
      </c>
      <c r="B12" s="168" t="s">
        <v>600</v>
      </c>
      <c r="C12" s="184" t="s">
        <v>601</v>
      </c>
      <c r="D12" s="169" t="s">
        <v>232</v>
      </c>
      <c r="E12" s="170">
        <v>116</v>
      </c>
      <c r="F12" s="171"/>
      <c r="G12" s="172">
        <f>ROUND(E12*F12,2)</f>
        <v>0</v>
      </c>
      <c r="H12" s="171"/>
      <c r="I12" s="172">
        <f>ROUND(E12*H12,2)</f>
        <v>0</v>
      </c>
      <c r="J12" s="171"/>
      <c r="K12" s="172">
        <f>ROUND(E12*J12,2)</f>
        <v>0</v>
      </c>
      <c r="L12" s="172">
        <v>21</v>
      </c>
      <c r="M12" s="172">
        <f>G12*(1+L12/100)</f>
        <v>0</v>
      </c>
      <c r="N12" s="170">
        <v>0</v>
      </c>
      <c r="O12" s="170">
        <f>ROUND(E12*N12,2)</f>
        <v>0</v>
      </c>
      <c r="P12" s="170">
        <v>0.11</v>
      </c>
      <c r="Q12" s="170">
        <f>ROUND(E12*P12,2)</f>
        <v>12.76</v>
      </c>
      <c r="R12" s="172" t="s">
        <v>233</v>
      </c>
      <c r="S12" s="172" t="s">
        <v>164</v>
      </c>
      <c r="T12" s="173" t="s">
        <v>164</v>
      </c>
      <c r="U12" s="159">
        <v>0.08</v>
      </c>
      <c r="V12" s="159">
        <f>ROUND(E12*U12,2)</f>
        <v>9.2799999999999994</v>
      </c>
      <c r="W12" s="159"/>
      <c r="X12" s="159" t="s">
        <v>234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235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22.5" outlineLevel="1" x14ac:dyDescent="0.2">
      <c r="A13" s="156"/>
      <c r="B13" s="157"/>
      <c r="C13" s="254" t="s">
        <v>244</v>
      </c>
      <c r="D13" s="255"/>
      <c r="E13" s="255"/>
      <c r="F13" s="255"/>
      <c r="G13" s="255"/>
      <c r="H13" s="159"/>
      <c r="I13" s="159"/>
      <c r="J13" s="159"/>
      <c r="K13" s="159"/>
      <c r="L13" s="159"/>
      <c r="M13" s="159"/>
      <c r="N13" s="158"/>
      <c r="O13" s="158"/>
      <c r="P13" s="158"/>
      <c r="Q13" s="158"/>
      <c r="R13" s="159"/>
      <c r="S13" s="159"/>
      <c r="T13" s="159"/>
      <c r="U13" s="159"/>
      <c r="V13" s="159"/>
      <c r="W13" s="159"/>
      <c r="X13" s="159"/>
      <c r="Y13" s="149"/>
      <c r="Z13" s="149"/>
      <c r="AA13" s="149"/>
      <c r="AB13" s="149"/>
      <c r="AC13" s="149"/>
      <c r="AD13" s="149"/>
      <c r="AE13" s="149"/>
      <c r="AF13" s="149"/>
      <c r="AG13" s="149" t="s">
        <v>237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90" t="str">
        <f>C13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67">
        <v>5</v>
      </c>
      <c r="B14" s="168" t="s">
        <v>245</v>
      </c>
      <c r="C14" s="184" t="s">
        <v>246</v>
      </c>
      <c r="D14" s="169" t="s">
        <v>247</v>
      </c>
      <c r="E14" s="170">
        <v>65</v>
      </c>
      <c r="F14" s="171"/>
      <c r="G14" s="172">
        <f>ROUND(E14*F14,2)</f>
        <v>0</v>
      </c>
      <c r="H14" s="171"/>
      <c r="I14" s="172">
        <f>ROUND(E14*H14,2)</f>
        <v>0</v>
      </c>
      <c r="J14" s="171"/>
      <c r="K14" s="172">
        <f>ROUND(E14*J14,2)</f>
        <v>0</v>
      </c>
      <c r="L14" s="172">
        <v>21</v>
      </c>
      <c r="M14" s="172">
        <f>G14*(1+L14/100)</f>
        <v>0</v>
      </c>
      <c r="N14" s="170">
        <v>8.3800000000000003E-3</v>
      </c>
      <c r="O14" s="170">
        <f>ROUND(E14*N14,2)</f>
        <v>0.54</v>
      </c>
      <c r="P14" s="170">
        <v>0</v>
      </c>
      <c r="Q14" s="170">
        <f>ROUND(E14*P14,2)</f>
        <v>0</v>
      </c>
      <c r="R14" s="172" t="s">
        <v>248</v>
      </c>
      <c r="S14" s="172" t="s">
        <v>164</v>
      </c>
      <c r="T14" s="173" t="s">
        <v>164</v>
      </c>
      <c r="U14" s="159">
        <v>0.53400000000000003</v>
      </c>
      <c r="V14" s="159">
        <f>ROUND(E14*U14,2)</f>
        <v>34.71</v>
      </c>
      <c r="W14" s="159"/>
      <c r="X14" s="159" t="s">
        <v>234</v>
      </c>
      <c r="Y14" s="149"/>
      <c r="Z14" s="149"/>
      <c r="AA14" s="149"/>
      <c r="AB14" s="149"/>
      <c r="AC14" s="149"/>
      <c r="AD14" s="149"/>
      <c r="AE14" s="149"/>
      <c r="AF14" s="149"/>
      <c r="AG14" s="149" t="s">
        <v>235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22.5" outlineLevel="1" x14ac:dyDescent="0.2">
      <c r="A15" s="156"/>
      <c r="B15" s="157"/>
      <c r="C15" s="254" t="s">
        <v>249</v>
      </c>
      <c r="D15" s="255"/>
      <c r="E15" s="255"/>
      <c r="F15" s="255"/>
      <c r="G15" s="255"/>
      <c r="H15" s="159"/>
      <c r="I15" s="159"/>
      <c r="J15" s="159"/>
      <c r="K15" s="159"/>
      <c r="L15" s="159"/>
      <c r="M15" s="159"/>
      <c r="N15" s="158"/>
      <c r="O15" s="158"/>
      <c r="P15" s="158"/>
      <c r="Q15" s="158"/>
      <c r="R15" s="159"/>
      <c r="S15" s="159"/>
      <c r="T15" s="159"/>
      <c r="U15" s="159"/>
      <c r="V15" s="159"/>
      <c r="W15" s="159"/>
      <c r="X15" s="159"/>
      <c r="Y15" s="149"/>
      <c r="Z15" s="149"/>
      <c r="AA15" s="149"/>
      <c r="AB15" s="149"/>
      <c r="AC15" s="149"/>
      <c r="AD15" s="149"/>
      <c r="AE15" s="149"/>
      <c r="AF15" s="149"/>
      <c r="AG15" s="149" t="s">
        <v>237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90" t="str">
        <f>C15</f>
        <v>získané při čerpání, potrubím nebo žlaby. Montáž, demontáž a opotřebení potrubí nebo žlabu a jeho utěsnění po dobu provozu. Včetně nutné podpěrné konstrukce.</v>
      </c>
      <c r="BB15" s="149"/>
      <c r="BC15" s="149"/>
      <c r="BD15" s="149"/>
      <c r="BE15" s="149"/>
      <c r="BF15" s="149"/>
      <c r="BG15" s="149"/>
      <c r="BH15" s="149"/>
    </row>
    <row r="16" spans="1:60" ht="22.5" outlineLevel="1" x14ac:dyDescent="0.2">
      <c r="A16" s="167">
        <v>6</v>
      </c>
      <c r="B16" s="168" t="s">
        <v>250</v>
      </c>
      <c r="C16" s="184" t="s">
        <v>251</v>
      </c>
      <c r="D16" s="169" t="s">
        <v>252</v>
      </c>
      <c r="E16" s="170">
        <v>720</v>
      </c>
      <c r="F16" s="171"/>
      <c r="G16" s="172">
        <f>ROUND(E16*F16,2)</f>
        <v>0</v>
      </c>
      <c r="H16" s="171"/>
      <c r="I16" s="172">
        <f>ROUND(E16*H16,2)</f>
        <v>0</v>
      </c>
      <c r="J16" s="171"/>
      <c r="K16" s="172">
        <f>ROUND(E16*J16,2)</f>
        <v>0</v>
      </c>
      <c r="L16" s="172">
        <v>21</v>
      </c>
      <c r="M16" s="172">
        <f>G16*(1+L16/100)</f>
        <v>0</v>
      </c>
      <c r="N16" s="170">
        <v>4.0000000000000003E-5</v>
      </c>
      <c r="O16" s="170">
        <f>ROUND(E16*N16,2)</f>
        <v>0.03</v>
      </c>
      <c r="P16" s="170">
        <v>0</v>
      </c>
      <c r="Q16" s="170">
        <f>ROUND(E16*P16,2)</f>
        <v>0</v>
      </c>
      <c r="R16" s="172" t="s">
        <v>248</v>
      </c>
      <c r="S16" s="172" t="s">
        <v>164</v>
      </c>
      <c r="T16" s="173" t="s">
        <v>164</v>
      </c>
      <c r="U16" s="159">
        <v>0.3</v>
      </c>
      <c r="V16" s="159">
        <f>ROUND(E16*U16,2)</f>
        <v>216</v>
      </c>
      <c r="W16" s="159"/>
      <c r="X16" s="159" t="s">
        <v>234</v>
      </c>
      <c r="Y16" s="149"/>
      <c r="Z16" s="149"/>
      <c r="AA16" s="149"/>
      <c r="AB16" s="149"/>
      <c r="AC16" s="149"/>
      <c r="AD16" s="149"/>
      <c r="AE16" s="149"/>
      <c r="AF16" s="149"/>
      <c r="AG16" s="149" t="s">
        <v>235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ht="22.5" outlineLevel="1" x14ac:dyDescent="0.2">
      <c r="A17" s="156"/>
      <c r="B17" s="157"/>
      <c r="C17" s="254" t="s">
        <v>253</v>
      </c>
      <c r="D17" s="255"/>
      <c r="E17" s="255"/>
      <c r="F17" s="255"/>
      <c r="G17" s="255"/>
      <c r="H17" s="159"/>
      <c r="I17" s="159"/>
      <c r="J17" s="159"/>
      <c r="K17" s="159"/>
      <c r="L17" s="159"/>
      <c r="M17" s="159"/>
      <c r="N17" s="158"/>
      <c r="O17" s="158"/>
      <c r="P17" s="158"/>
      <c r="Q17" s="158"/>
      <c r="R17" s="159"/>
      <c r="S17" s="159"/>
      <c r="T17" s="159"/>
      <c r="U17" s="159"/>
      <c r="V17" s="159"/>
      <c r="W17" s="159"/>
      <c r="X17" s="159"/>
      <c r="Y17" s="149"/>
      <c r="Z17" s="149"/>
      <c r="AA17" s="149"/>
      <c r="AB17" s="149"/>
      <c r="AC17" s="149"/>
      <c r="AD17" s="149"/>
      <c r="AE17" s="149"/>
      <c r="AF17" s="149"/>
      <c r="AG17" s="149" t="s">
        <v>237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90" t="str">
        <f>C17</f>
        <v>na vzdálenost od hladiny vody v jímce po výšku roviny proložené osou nejvyššího bodu výtlačného potrubí. Včetně odpadní potrubí v délce do 20 m.</v>
      </c>
      <c r="BB17" s="149"/>
      <c r="BC17" s="149"/>
      <c r="BD17" s="149"/>
      <c r="BE17" s="149"/>
      <c r="BF17" s="149"/>
      <c r="BG17" s="149"/>
      <c r="BH17" s="149"/>
    </row>
    <row r="18" spans="1:60" ht="22.5" outlineLevel="1" x14ac:dyDescent="0.2">
      <c r="A18" s="167">
        <v>7</v>
      </c>
      <c r="B18" s="168" t="s">
        <v>254</v>
      </c>
      <c r="C18" s="184" t="s">
        <v>255</v>
      </c>
      <c r="D18" s="169" t="s">
        <v>252</v>
      </c>
      <c r="E18" s="170">
        <v>120</v>
      </c>
      <c r="F18" s="171"/>
      <c r="G18" s="172">
        <f>ROUND(E18*F18,2)</f>
        <v>0</v>
      </c>
      <c r="H18" s="171"/>
      <c r="I18" s="172">
        <f>ROUND(E18*H18,2)</f>
        <v>0</v>
      </c>
      <c r="J18" s="171"/>
      <c r="K18" s="172">
        <f>ROUND(E18*J18,2)</f>
        <v>0</v>
      </c>
      <c r="L18" s="172">
        <v>21</v>
      </c>
      <c r="M18" s="172">
        <f>G18*(1+L18/100)</f>
        <v>0</v>
      </c>
      <c r="N18" s="170">
        <v>4.0000000000000003E-5</v>
      </c>
      <c r="O18" s="170">
        <f>ROUND(E18*N18,2)</f>
        <v>0</v>
      </c>
      <c r="P18" s="170">
        <v>0</v>
      </c>
      <c r="Q18" s="170">
        <f>ROUND(E18*P18,2)</f>
        <v>0</v>
      </c>
      <c r="R18" s="172" t="s">
        <v>248</v>
      </c>
      <c r="S18" s="172" t="s">
        <v>164</v>
      </c>
      <c r="T18" s="173" t="s">
        <v>164</v>
      </c>
      <c r="U18" s="159">
        <v>0.40300000000000002</v>
      </c>
      <c r="V18" s="159">
        <f>ROUND(E18*U18,2)</f>
        <v>48.36</v>
      </c>
      <c r="W18" s="159"/>
      <c r="X18" s="159" t="s">
        <v>234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235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ht="22.5" outlineLevel="1" x14ac:dyDescent="0.2">
      <c r="A19" s="156"/>
      <c r="B19" s="157"/>
      <c r="C19" s="254" t="s">
        <v>253</v>
      </c>
      <c r="D19" s="255"/>
      <c r="E19" s="255"/>
      <c r="F19" s="255"/>
      <c r="G19" s="255"/>
      <c r="H19" s="159"/>
      <c r="I19" s="159"/>
      <c r="J19" s="159"/>
      <c r="K19" s="159"/>
      <c r="L19" s="159"/>
      <c r="M19" s="159"/>
      <c r="N19" s="158"/>
      <c r="O19" s="158"/>
      <c r="P19" s="158"/>
      <c r="Q19" s="158"/>
      <c r="R19" s="159"/>
      <c r="S19" s="159"/>
      <c r="T19" s="159"/>
      <c r="U19" s="159"/>
      <c r="V19" s="159"/>
      <c r="W19" s="159"/>
      <c r="X19" s="159"/>
      <c r="Y19" s="149"/>
      <c r="Z19" s="149"/>
      <c r="AA19" s="149"/>
      <c r="AB19" s="149"/>
      <c r="AC19" s="149"/>
      <c r="AD19" s="149"/>
      <c r="AE19" s="149"/>
      <c r="AF19" s="149"/>
      <c r="AG19" s="149" t="s">
        <v>237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90" t="str">
        <f>C19</f>
        <v>na vzdálenost od hladiny vody v jímce po výšku roviny proložené osou nejvyššího bodu výtlačného potrubí. Včetně odpadní potrubí v délce do 20 m.</v>
      </c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67">
        <v>8</v>
      </c>
      <c r="B20" s="168" t="s">
        <v>256</v>
      </c>
      <c r="C20" s="184" t="s">
        <v>257</v>
      </c>
      <c r="D20" s="169" t="s">
        <v>258</v>
      </c>
      <c r="E20" s="170">
        <v>60</v>
      </c>
      <c r="F20" s="171"/>
      <c r="G20" s="172">
        <f>ROUND(E20*F20,2)</f>
        <v>0</v>
      </c>
      <c r="H20" s="171"/>
      <c r="I20" s="172">
        <f>ROUND(E20*H20,2)</f>
        <v>0</v>
      </c>
      <c r="J20" s="171"/>
      <c r="K20" s="172">
        <f>ROUND(E20*J20,2)</f>
        <v>0</v>
      </c>
      <c r="L20" s="172">
        <v>21</v>
      </c>
      <c r="M20" s="172">
        <f>G20*(1+L20/100)</f>
        <v>0</v>
      </c>
      <c r="N20" s="170">
        <v>0</v>
      </c>
      <c r="O20" s="170">
        <f>ROUND(E20*N20,2)</f>
        <v>0</v>
      </c>
      <c r="P20" s="170">
        <v>0</v>
      </c>
      <c r="Q20" s="170">
        <f>ROUND(E20*P20,2)</f>
        <v>0</v>
      </c>
      <c r="R20" s="172" t="s">
        <v>248</v>
      </c>
      <c r="S20" s="172" t="s">
        <v>164</v>
      </c>
      <c r="T20" s="173" t="s">
        <v>164</v>
      </c>
      <c r="U20" s="159">
        <v>0</v>
      </c>
      <c r="V20" s="159">
        <f>ROUND(E20*U20,2)</f>
        <v>0</v>
      </c>
      <c r="W20" s="159"/>
      <c r="X20" s="159" t="s">
        <v>234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235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ht="22.5" outlineLevel="1" x14ac:dyDescent="0.2">
      <c r="A21" s="156"/>
      <c r="B21" s="157"/>
      <c r="C21" s="254" t="s">
        <v>259</v>
      </c>
      <c r="D21" s="255"/>
      <c r="E21" s="255"/>
      <c r="F21" s="255"/>
      <c r="G21" s="255"/>
      <c r="H21" s="159"/>
      <c r="I21" s="159"/>
      <c r="J21" s="159"/>
      <c r="K21" s="159"/>
      <c r="L21" s="159"/>
      <c r="M21" s="159"/>
      <c r="N21" s="158"/>
      <c r="O21" s="158"/>
      <c r="P21" s="158"/>
      <c r="Q21" s="158"/>
      <c r="R21" s="159"/>
      <c r="S21" s="159"/>
      <c r="T21" s="159"/>
      <c r="U21" s="159"/>
      <c r="V21" s="159"/>
      <c r="W21" s="159"/>
      <c r="X21" s="159"/>
      <c r="Y21" s="149"/>
      <c r="Z21" s="149"/>
      <c r="AA21" s="149"/>
      <c r="AB21" s="149"/>
      <c r="AC21" s="149"/>
      <c r="AD21" s="149"/>
      <c r="AE21" s="149"/>
      <c r="AF21" s="149"/>
      <c r="AG21" s="149" t="s">
        <v>237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90" t="str">
        <f>C21</f>
        <v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v>
      </c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191" t="s">
        <v>602</v>
      </c>
      <c r="D22" s="188"/>
      <c r="E22" s="189">
        <v>60</v>
      </c>
      <c r="F22" s="159"/>
      <c r="G22" s="159"/>
      <c r="H22" s="159"/>
      <c r="I22" s="159"/>
      <c r="J22" s="159"/>
      <c r="K22" s="159"/>
      <c r="L22" s="159"/>
      <c r="M22" s="159"/>
      <c r="N22" s="158"/>
      <c r="O22" s="158"/>
      <c r="P22" s="158"/>
      <c r="Q22" s="158"/>
      <c r="R22" s="159"/>
      <c r="S22" s="159"/>
      <c r="T22" s="159"/>
      <c r="U22" s="159"/>
      <c r="V22" s="159"/>
      <c r="W22" s="159"/>
      <c r="X22" s="159"/>
      <c r="Y22" s="149"/>
      <c r="Z22" s="149"/>
      <c r="AA22" s="149"/>
      <c r="AB22" s="149"/>
      <c r="AC22" s="149"/>
      <c r="AD22" s="149"/>
      <c r="AE22" s="149"/>
      <c r="AF22" s="149"/>
      <c r="AG22" s="149" t="s">
        <v>261</v>
      </c>
      <c r="AH22" s="149">
        <v>0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ht="22.5" outlineLevel="1" x14ac:dyDescent="0.2">
      <c r="A23" s="167">
        <v>9</v>
      </c>
      <c r="B23" s="168" t="s">
        <v>262</v>
      </c>
      <c r="C23" s="184" t="s">
        <v>263</v>
      </c>
      <c r="D23" s="169" t="s">
        <v>258</v>
      </c>
      <c r="E23" s="170">
        <v>5</v>
      </c>
      <c r="F23" s="171"/>
      <c r="G23" s="172">
        <f>ROUND(E23*F23,2)</f>
        <v>0</v>
      </c>
      <c r="H23" s="171"/>
      <c r="I23" s="172">
        <f>ROUND(E23*H23,2)</f>
        <v>0</v>
      </c>
      <c r="J23" s="171"/>
      <c r="K23" s="172">
        <f>ROUND(E23*J23,2)</f>
        <v>0</v>
      </c>
      <c r="L23" s="172">
        <v>21</v>
      </c>
      <c r="M23" s="172">
        <f>G23*(1+L23/100)</f>
        <v>0</v>
      </c>
      <c r="N23" s="170">
        <v>0</v>
      </c>
      <c r="O23" s="170">
        <f>ROUND(E23*N23,2)</f>
        <v>0</v>
      </c>
      <c r="P23" s="170">
        <v>0</v>
      </c>
      <c r="Q23" s="170">
        <f>ROUND(E23*P23,2)</f>
        <v>0</v>
      </c>
      <c r="R23" s="172" t="s">
        <v>248</v>
      </c>
      <c r="S23" s="172" t="s">
        <v>164</v>
      </c>
      <c r="T23" s="173" t="s">
        <v>164</v>
      </c>
      <c r="U23" s="159">
        <v>0</v>
      </c>
      <c r="V23" s="159">
        <f>ROUND(E23*U23,2)</f>
        <v>0</v>
      </c>
      <c r="W23" s="159"/>
      <c r="X23" s="159" t="s">
        <v>234</v>
      </c>
      <c r="Y23" s="149"/>
      <c r="Z23" s="149"/>
      <c r="AA23" s="149"/>
      <c r="AB23" s="149"/>
      <c r="AC23" s="149"/>
      <c r="AD23" s="149"/>
      <c r="AE23" s="149"/>
      <c r="AF23" s="149"/>
      <c r="AG23" s="149" t="s">
        <v>235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ht="22.5" outlineLevel="1" x14ac:dyDescent="0.2">
      <c r="A24" s="156"/>
      <c r="B24" s="157"/>
      <c r="C24" s="254" t="s">
        <v>259</v>
      </c>
      <c r="D24" s="255"/>
      <c r="E24" s="255"/>
      <c r="F24" s="255"/>
      <c r="G24" s="255"/>
      <c r="H24" s="159"/>
      <c r="I24" s="159"/>
      <c r="J24" s="159"/>
      <c r="K24" s="159"/>
      <c r="L24" s="159"/>
      <c r="M24" s="159"/>
      <c r="N24" s="158"/>
      <c r="O24" s="158"/>
      <c r="P24" s="158"/>
      <c r="Q24" s="158"/>
      <c r="R24" s="159"/>
      <c r="S24" s="159"/>
      <c r="T24" s="159"/>
      <c r="U24" s="159"/>
      <c r="V24" s="159"/>
      <c r="W24" s="159"/>
      <c r="X24" s="159"/>
      <c r="Y24" s="149"/>
      <c r="Z24" s="149"/>
      <c r="AA24" s="149"/>
      <c r="AB24" s="149"/>
      <c r="AC24" s="149"/>
      <c r="AD24" s="149"/>
      <c r="AE24" s="149"/>
      <c r="AF24" s="149"/>
      <c r="AG24" s="149" t="s">
        <v>237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90" t="str">
        <f>C24</f>
        <v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v>
      </c>
      <c r="BB24" s="149"/>
      <c r="BC24" s="149"/>
      <c r="BD24" s="149"/>
      <c r="BE24" s="149"/>
      <c r="BF24" s="149"/>
      <c r="BG24" s="149"/>
      <c r="BH24" s="149"/>
    </row>
    <row r="25" spans="1:60" ht="22.5" outlineLevel="1" x14ac:dyDescent="0.2">
      <c r="A25" s="167">
        <v>10</v>
      </c>
      <c r="B25" s="168" t="s">
        <v>265</v>
      </c>
      <c r="C25" s="184" t="s">
        <v>266</v>
      </c>
      <c r="D25" s="169" t="s">
        <v>247</v>
      </c>
      <c r="E25" s="170">
        <v>10</v>
      </c>
      <c r="F25" s="171"/>
      <c r="G25" s="172">
        <f>ROUND(E25*F25,2)</f>
        <v>0</v>
      </c>
      <c r="H25" s="171"/>
      <c r="I25" s="172">
        <f>ROUND(E25*H25,2)</f>
        <v>0</v>
      </c>
      <c r="J25" s="171"/>
      <c r="K25" s="172">
        <f>ROUND(E25*J25,2)</f>
        <v>0</v>
      </c>
      <c r="L25" s="172">
        <v>21</v>
      </c>
      <c r="M25" s="172">
        <f>G25*(1+L25/100)</f>
        <v>0</v>
      </c>
      <c r="N25" s="170">
        <v>1.0699999999999999E-2</v>
      </c>
      <c r="O25" s="170">
        <f>ROUND(E25*N25,2)</f>
        <v>0.11</v>
      </c>
      <c r="P25" s="170">
        <v>0</v>
      </c>
      <c r="Q25" s="170">
        <f>ROUND(E25*P25,2)</f>
        <v>0</v>
      </c>
      <c r="R25" s="172" t="s">
        <v>248</v>
      </c>
      <c r="S25" s="172" t="s">
        <v>164</v>
      </c>
      <c r="T25" s="173" t="s">
        <v>164</v>
      </c>
      <c r="U25" s="159">
        <v>0.90800000000000003</v>
      </c>
      <c r="V25" s="159">
        <f>ROUND(E25*U25,2)</f>
        <v>9.08</v>
      </c>
      <c r="W25" s="159"/>
      <c r="X25" s="159" t="s">
        <v>234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235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ht="22.5" outlineLevel="1" x14ac:dyDescent="0.2">
      <c r="A26" s="156"/>
      <c r="B26" s="157"/>
      <c r="C26" s="254" t="s">
        <v>267</v>
      </c>
      <c r="D26" s="255"/>
      <c r="E26" s="255"/>
      <c r="F26" s="255"/>
      <c r="G26" s="255"/>
      <c r="H26" s="159"/>
      <c r="I26" s="159"/>
      <c r="J26" s="159"/>
      <c r="K26" s="159"/>
      <c r="L26" s="159"/>
      <c r="M26" s="159"/>
      <c r="N26" s="158"/>
      <c r="O26" s="158"/>
      <c r="P26" s="158"/>
      <c r="Q26" s="158"/>
      <c r="R26" s="159"/>
      <c r="S26" s="159"/>
      <c r="T26" s="159"/>
      <c r="U26" s="159"/>
      <c r="V26" s="159"/>
      <c r="W26" s="159"/>
      <c r="X26" s="159"/>
      <c r="Y26" s="149"/>
      <c r="Z26" s="149"/>
      <c r="AA26" s="149"/>
      <c r="AB26" s="149"/>
      <c r="AC26" s="149"/>
      <c r="AD26" s="149"/>
      <c r="AE26" s="149"/>
      <c r="AF26" s="149"/>
      <c r="AG26" s="149" t="s">
        <v>237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90" t="str">
        <f>C26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6" s="149"/>
      <c r="BC26" s="149"/>
      <c r="BD26" s="149"/>
      <c r="BE26" s="149"/>
      <c r="BF26" s="149"/>
      <c r="BG26" s="149"/>
      <c r="BH26" s="149"/>
    </row>
    <row r="27" spans="1:60" ht="22.5" outlineLevel="1" x14ac:dyDescent="0.2">
      <c r="A27" s="167">
        <v>11</v>
      </c>
      <c r="B27" s="168" t="s">
        <v>269</v>
      </c>
      <c r="C27" s="184" t="s">
        <v>270</v>
      </c>
      <c r="D27" s="169" t="s">
        <v>247</v>
      </c>
      <c r="E27" s="170">
        <v>5</v>
      </c>
      <c r="F27" s="171"/>
      <c r="G27" s="172">
        <f>ROUND(E27*F27,2)</f>
        <v>0</v>
      </c>
      <c r="H27" s="171"/>
      <c r="I27" s="172">
        <f>ROUND(E27*H27,2)</f>
        <v>0</v>
      </c>
      <c r="J27" s="171"/>
      <c r="K27" s="172">
        <f>ROUND(E27*J27,2)</f>
        <v>0</v>
      </c>
      <c r="L27" s="172">
        <v>21</v>
      </c>
      <c r="M27" s="172">
        <f>G27*(1+L27/100)</f>
        <v>0</v>
      </c>
      <c r="N27" s="170">
        <v>1.2710000000000001E-2</v>
      </c>
      <c r="O27" s="170">
        <f>ROUND(E27*N27,2)</f>
        <v>0.06</v>
      </c>
      <c r="P27" s="170">
        <v>0</v>
      </c>
      <c r="Q27" s="170">
        <f>ROUND(E27*P27,2)</f>
        <v>0</v>
      </c>
      <c r="R27" s="172" t="s">
        <v>248</v>
      </c>
      <c r="S27" s="172" t="s">
        <v>164</v>
      </c>
      <c r="T27" s="173" t="s">
        <v>164</v>
      </c>
      <c r="U27" s="159">
        <v>1.153</v>
      </c>
      <c r="V27" s="159">
        <f>ROUND(E27*U27,2)</f>
        <v>5.77</v>
      </c>
      <c r="W27" s="159"/>
      <c r="X27" s="159" t="s">
        <v>234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235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22.5" outlineLevel="1" x14ac:dyDescent="0.2">
      <c r="A28" s="156"/>
      <c r="B28" s="157"/>
      <c r="C28" s="254" t="s">
        <v>267</v>
      </c>
      <c r="D28" s="255"/>
      <c r="E28" s="255"/>
      <c r="F28" s="255"/>
      <c r="G28" s="255"/>
      <c r="H28" s="159"/>
      <c r="I28" s="159"/>
      <c r="J28" s="159"/>
      <c r="K28" s="159"/>
      <c r="L28" s="159"/>
      <c r="M28" s="159"/>
      <c r="N28" s="158"/>
      <c r="O28" s="158"/>
      <c r="P28" s="158"/>
      <c r="Q28" s="158"/>
      <c r="R28" s="159"/>
      <c r="S28" s="159"/>
      <c r="T28" s="159"/>
      <c r="U28" s="159"/>
      <c r="V28" s="159"/>
      <c r="W28" s="159"/>
      <c r="X28" s="159"/>
      <c r="Y28" s="149"/>
      <c r="Z28" s="149"/>
      <c r="AA28" s="149"/>
      <c r="AB28" s="149"/>
      <c r="AC28" s="149"/>
      <c r="AD28" s="149"/>
      <c r="AE28" s="149"/>
      <c r="AF28" s="149"/>
      <c r="AG28" s="149" t="s">
        <v>237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90" t="str">
        <f>C28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67">
        <v>12</v>
      </c>
      <c r="B29" s="168" t="s">
        <v>272</v>
      </c>
      <c r="C29" s="184" t="s">
        <v>273</v>
      </c>
      <c r="D29" s="169" t="s">
        <v>247</v>
      </c>
      <c r="E29" s="170">
        <v>15</v>
      </c>
      <c r="F29" s="171"/>
      <c r="G29" s="172">
        <f>ROUND(E29*F29,2)</f>
        <v>0</v>
      </c>
      <c r="H29" s="171"/>
      <c r="I29" s="172">
        <f>ROUND(E29*H29,2)</f>
        <v>0</v>
      </c>
      <c r="J29" s="171"/>
      <c r="K29" s="172">
        <f>ROUND(E29*J29,2)</f>
        <v>0</v>
      </c>
      <c r="L29" s="172">
        <v>21</v>
      </c>
      <c r="M29" s="172">
        <f>G29*(1+L29/100)</f>
        <v>0</v>
      </c>
      <c r="N29" s="170">
        <v>2.478E-2</v>
      </c>
      <c r="O29" s="170">
        <f>ROUND(E29*N29,2)</f>
        <v>0.37</v>
      </c>
      <c r="P29" s="170">
        <v>0</v>
      </c>
      <c r="Q29" s="170">
        <f>ROUND(E29*P29,2)</f>
        <v>0</v>
      </c>
      <c r="R29" s="172" t="s">
        <v>248</v>
      </c>
      <c r="S29" s="172" t="s">
        <v>164</v>
      </c>
      <c r="T29" s="173" t="s">
        <v>164</v>
      </c>
      <c r="U29" s="159">
        <v>0.54700000000000004</v>
      </c>
      <c r="V29" s="159">
        <f>ROUND(E29*U29,2)</f>
        <v>8.2100000000000009</v>
      </c>
      <c r="W29" s="159"/>
      <c r="X29" s="159" t="s">
        <v>234</v>
      </c>
      <c r="Y29" s="149"/>
      <c r="Z29" s="149"/>
      <c r="AA29" s="149"/>
      <c r="AB29" s="149"/>
      <c r="AC29" s="149"/>
      <c r="AD29" s="149"/>
      <c r="AE29" s="149"/>
      <c r="AF29" s="149"/>
      <c r="AG29" s="149" t="s">
        <v>235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ht="22.5" outlineLevel="1" x14ac:dyDescent="0.2">
      <c r="A30" s="156"/>
      <c r="B30" s="157"/>
      <c r="C30" s="254" t="s">
        <v>267</v>
      </c>
      <c r="D30" s="255"/>
      <c r="E30" s="255"/>
      <c r="F30" s="255"/>
      <c r="G30" s="255"/>
      <c r="H30" s="159"/>
      <c r="I30" s="159"/>
      <c r="J30" s="159"/>
      <c r="K30" s="159"/>
      <c r="L30" s="159"/>
      <c r="M30" s="159"/>
      <c r="N30" s="158"/>
      <c r="O30" s="158"/>
      <c r="P30" s="158"/>
      <c r="Q30" s="158"/>
      <c r="R30" s="159"/>
      <c r="S30" s="159"/>
      <c r="T30" s="159"/>
      <c r="U30" s="159"/>
      <c r="V30" s="159"/>
      <c r="W30" s="159"/>
      <c r="X30" s="159"/>
      <c r="Y30" s="149"/>
      <c r="Z30" s="149"/>
      <c r="AA30" s="149"/>
      <c r="AB30" s="149"/>
      <c r="AC30" s="149"/>
      <c r="AD30" s="149"/>
      <c r="AE30" s="149"/>
      <c r="AF30" s="149"/>
      <c r="AG30" s="149" t="s">
        <v>237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90" t="str">
        <f>C30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67">
        <v>13</v>
      </c>
      <c r="B31" s="168" t="s">
        <v>274</v>
      </c>
      <c r="C31" s="184" t="s">
        <v>275</v>
      </c>
      <c r="D31" s="169" t="s">
        <v>276</v>
      </c>
      <c r="E31" s="170">
        <v>60</v>
      </c>
      <c r="F31" s="171"/>
      <c r="G31" s="172">
        <f>ROUND(E31*F31,2)</f>
        <v>0</v>
      </c>
      <c r="H31" s="171"/>
      <c r="I31" s="172">
        <f>ROUND(E31*H31,2)</f>
        <v>0</v>
      </c>
      <c r="J31" s="171"/>
      <c r="K31" s="172">
        <f>ROUND(E31*J31,2)</f>
        <v>0</v>
      </c>
      <c r="L31" s="172">
        <v>21</v>
      </c>
      <c r="M31" s="172">
        <f>G31*(1+L31/100)</f>
        <v>0</v>
      </c>
      <c r="N31" s="170">
        <v>0</v>
      </c>
      <c r="O31" s="170">
        <f>ROUND(E31*N31,2)</f>
        <v>0</v>
      </c>
      <c r="P31" s="170">
        <v>0</v>
      </c>
      <c r="Q31" s="170">
        <f>ROUND(E31*P31,2)</f>
        <v>0</v>
      </c>
      <c r="R31" s="172" t="s">
        <v>248</v>
      </c>
      <c r="S31" s="172" t="s">
        <v>164</v>
      </c>
      <c r="T31" s="173" t="s">
        <v>164</v>
      </c>
      <c r="U31" s="159">
        <v>1.55</v>
      </c>
      <c r="V31" s="159">
        <f>ROUND(E31*U31,2)</f>
        <v>93</v>
      </c>
      <c r="W31" s="159"/>
      <c r="X31" s="159" t="s">
        <v>234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235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254" t="s">
        <v>277</v>
      </c>
      <c r="D32" s="255"/>
      <c r="E32" s="255"/>
      <c r="F32" s="255"/>
      <c r="G32" s="255"/>
      <c r="H32" s="159"/>
      <c r="I32" s="159"/>
      <c r="J32" s="159"/>
      <c r="K32" s="159"/>
      <c r="L32" s="159"/>
      <c r="M32" s="159"/>
      <c r="N32" s="158"/>
      <c r="O32" s="158"/>
      <c r="P32" s="158"/>
      <c r="Q32" s="158"/>
      <c r="R32" s="159"/>
      <c r="S32" s="159"/>
      <c r="T32" s="159"/>
      <c r="U32" s="159"/>
      <c r="V32" s="159"/>
      <c r="W32" s="159"/>
      <c r="X32" s="159"/>
      <c r="Y32" s="149"/>
      <c r="Z32" s="149"/>
      <c r="AA32" s="149"/>
      <c r="AB32" s="149"/>
      <c r="AC32" s="149"/>
      <c r="AD32" s="149"/>
      <c r="AE32" s="149"/>
      <c r="AF32" s="149"/>
      <c r="AG32" s="149" t="s">
        <v>237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90" t="str">
        <f>C32</f>
        <v>příplatek k cenám vykopávek za ztížení vykopávky v blízkosti podzemního vedení nebo výbušnin v horninách jakékoliv třídy,</v>
      </c>
      <c r="BB32" s="149"/>
      <c r="BC32" s="149"/>
      <c r="BD32" s="149"/>
      <c r="BE32" s="149"/>
      <c r="BF32" s="149"/>
      <c r="BG32" s="149"/>
      <c r="BH32" s="149"/>
    </row>
    <row r="33" spans="1:60" ht="22.5" outlineLevel="1" x14ac:dyDescent="0.2">
      <c r="A33" s="167">
        <v>14</v>
      </c>
      <c r="B33" s="168" t="s">
        <v>279</v>
      </c>
      <c r="C33" s="184" t="s">
        <v>280</v>
      </c>
      <c r="D33" s="169" t="s">
        <v>276</v>
      </c>
      <c r="E33" s="170">
        <v>2.5</v>
      </c>
      <c r="F33" s="171"/>
      <c r="G33" s="172">
        <f>ROUND(E33*F33,2)</f>
        <v>0</v>
      </c>
      <c r="H33" s="171"/>
      <c r="I33" s="172">
        <f>ROUND(E33*H33,2)</f>
        <v>0</v>
      </c>
      <c r="J33" s="171"/>
      <c r="K33" s="172">
        <f>ROUND(E33*J33,2)</f>
        <v>0</v>
      </c>
      <c r="L33" s="172">
        <v>21</v>
      </c>
      <c r="M33" s="172">
        <f>G33*(1+L33/100)</f>
        <v>0</v>
      </c>
      <c r="N33" s="170">
        <v>0</v>
      </c>
      <c r="O33" s="170">
        <f>ROUND(E33*N33,2)</f>
        <v>0</v>
      </c>
      <c r="P33" s="170">
        <v>0</v>
      </c>
      <c r="Q33" s="170">
        <f>ROUND(E33*P33,2)</f>
        <v>0</v>
      </c>
      <c r="R33" s="172" t="s">
        <v>248</v>
      </c>
      <c r="S33" s="172" t="s">
        <v>164</v>
      </c>
      <c r="T33" s="173" t="s">
        <v>164</v>
      </c>
      <c r="U33" s="159">
        <v>16.54</v>
      </c>
      <c r="V33" s="159">
        <f>ROUND(E33*U33,2)</f>
        <v>41.35</v>
      </c>
      <c r="W33" s="159"/>
      <c r="X33" s="159" t="s">
        <v>234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235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ht="22.5" outlineLevel="1" x14ac:dyDescent="0.2">
      <c r="A34" s="156"/>
      <c r="B34" s="157"/>
      <c r="C34" s="254" t="s">
        <v>281</v>
      </c>
      <c r="D34" s="255"/>
      <c r="E34" s="255"/>
      <c r="F34" s="255"/>
      <c r="G34" s="255"/>
      <c r="H34" s="159"/>
      <c r="I34" s="159"/>
      <c r="J34" s="159"/>
      <c r="K34" s="159"/>
      <c r="L34" s="159"/>
      <c r="M34" s="159"/>
      <c r="N34" s="158"/>
      <c r="O34" s="158"/>
      <c r="P34" s="158"/>
      <c r="Q34" s="158"/>
      <c r="R34" s="159"/>
      <c r="S34" s="159"/>
      <c r="T34" s="159"/>
      <c r="U34" s="159"/>
      <c r="V34" s="159"/>
      <c r="W34" s="159"/>
      <c r="X34" s="159"/>
      <c r="Y34" s="149"/>
      <c r="Z34" s="149"/>
      <c r="AA34" s="149"/>
      <c r="AB34" s="149"/>
      <c r="AC34" s="149"/>
      <c r="AD34" s="149"/>
      <c r="AE34" s="149"/>
      <c r="AF34" s="149"/>
      <c r="AG34" s="149" t="s">
        <v>237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90" t="str">
        <f>C34</f>
        <v>korytech vodotečí, melioračních kanálech s přemístěním suti na hromady na vzdálenost do 20 m nebo s naložením na dopravní prostředek,</v>
      </c>
      <c r="BB34" s="149"/>
      <c r="BC34" s="149"/>
      <c r="BD34" s="149"/>
      <c r="BE34" s="149"/>
      <c r="BF34" s="149"/>
      <c r="BG34" s="149"/>
      <c r="BH34" s="149"/>
    </row>
    <row r="35" spans="1:60" ht="22.5" outlineLevel="1" x14ac:dyDescent="0.2">
      <c r="A35" s="167">
        <v>15</v>
      </c>
      <c r="B35" s="168" t="s">
        <v>282</v>
      </c>
      <c r="C35" s="184" t="s">
        <v>283</v>
      </c>
      <c r="D35" s="169" t="s">
        <v>276</v>
      </c>
      <c r="E35" s="170">
        <v>25</v>
      </c>
      <c r="F35" s="171"/>
      <c r="G35" s="172">
        <f>ROUND(E35*F35,2)</f>
        <v>0</v>
      </c>
      <c r="H35" s="171"/>
      <c r="I35" s="172">
        <f>ROUND(E35*H35,2)</f>
        <v>0</v>
      </c>
      <c r="J35" s="171"/>
      <c r="K35" s="172">
        <f>ROUND(E35*J35,2)</f>
        <v>0</v>
      </c>
      <c r="L35" s="172">
        <v>21</v>
      </c>
      <c r="M35" s="172">
        <f>G35*(1+L35/100)</f>
        <v>0</v>
      </c>
      <c r="N35" s="170">
        <v>0</v>
      </c>
      <c r="O35" s="170">
        <f>ROUND(E35*N35,2)</f>
        <v>0</v>
      </c>
      <c r="P35" s="170">
        <v>0</v>
      </c>
      <c r="Q35" s="170">
        <f>ROUND(E35*P35,2)</f>
        <v>0</v>
      </c>
      <c r="R35" s="172" t="s">
        <v>248</v>
      </c>
      <c r="S35" s="172" t="s">
        <v>164</v>
      </c>
      <c r="T35" s="173" t="s">
        <v>164</v>
      </c>
      <c r="U35" s="159">
        <v>0.77</v>
      </c>
      <c r="V35" s="159">
        <f>ROUND(E35*U35,2)</f>
        <v>19.25</v>
      </c>
      <c r="W35" s="159"/>
      <c r="X35" s="159" t="s">
        <v>234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235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ht="22.5" outlineLevel="1" x14ac:dyDescent="0.2">
      <c r="A36" s="156"/>
      <c r="B36" s="157"/>
      <c r="C36" s="254" t="s">
        <v>281</v>
      </c>
      <c r="D36" s="255"/>
      <c r="E36" s="255"/>
      <c r="F36" s="255"/>
      <c r="G36" s="255"/>
      <c r="H36" s="159"/>
      <c r="I36" s="159"/>
      <c r="J36" s="159"/>
      <c r="K36" s="159"/>
      <c r="L36" s="159"/>
      <c r="M36" s="159"/>
      <c r="N36" s="158"/>
      <c r="O36" s="158"/>
      <c r="P36" s="158"/>
      <c r="Q36" s="158"/>
      <c r="R36" s="159"/>
      <c r="S36" s="159"/>
      <c r="T36" s="159"/>
      <c r="U36" s="159"/>
      <c r="V36" s="159"/>
      <c r="W36" s="159"/>
      <c r="X36" s="159"/>
      <c r="Y36" s="149"/>
      <c r="Z36" s="149"/>
      <c r="AA36" s="149"/>
      <c r="AB36" s="149"/>
      <c r="AC36" s="149"/>
      <c r="AD36" s="149"/>
      <c r="AE36" s="149"/>
      <c r="AF36" s="149"/>
      <c r="AG36" s="149" t="s">
        <v>237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90" t="str">
        <f>C36</f>
        <v>korytech vodotečí, melioračních kanálech s přemístěním suti na hromady na vzdálenost do 20 m nebo s naložením na dopravní prostředek,</v>
      </c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91" t="s">
        <v>603</v>
      </c>
      <c r="D37" s="188"/>
      <c r="E37" s="189">
        <v>25</v>
      </c>
      <c r="F37" s="159"/>
      <c r="G37" s="159"/>
      <c r="H37" s="159"/>
      <c r="I37" s="159"/>
      <c r="J37" s="159"/>
      <c r="K37" s="159"/>
      <c r="L37" s="159"/>
      <c r="M37" s="159"/>
      <c r="N37" s="158"/>
      <c r="O37" s="158"/>
      <c r="P37" s="158"/>
      <c r="Q37" s="158"/>
      <c r="R37" s="159"/>
      <c r="S37" s="159"/>
      <c r="T37" s="159"/>
      <c r="U37" s="159"/>
      <c r="V37" s="159"/>
      <c r="W37" s="159"/>
      <c r="X37" s="159"/>
      <c r="Y37" s="149"/>
      <c r="Z37" s="149"/>
      <c r="AA37" s="149"/>
      <c r="AB37" s="149"/>
      <c r="AC37" s="149"/>
      <c r="AD37" s="149"/>
      <c r="AE37" s="149"/>
      <c r="AF37" s="149"/>
      <c r="AG37" s="149" t="s">
        <v>261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67">
        <v>16</v>
      </c>
      <c r="B38" s="168" t="s">
        <v>296</v>
      </c>
      <c r="C38" s="184" t="s">
        <v>297</v>
      </c>
      <c r="D38" s="169" t="s">
        <v>276</v>
      </c>
      <c r="E38" s="170">
        <v>89.088520000000003</v>
      </c>
      <c r="F38" s="171"/>
      <c r="G38" s="172">
        <f>ROUND(E38*F38,2)</f>
        <v>0</v>
      </c>
      <c r="H38" s="171"/>
      <c r="I38" s="172">
        <f>ROUND(E38*H38,2)</f>
        <v>0</v>
      </c>
      <c r="J38" s="171"/>
      <c r="K38" s="172">
        <f>ROUND(E38*J38,2)</f>
        <v>0</v>
      </c>
      <c r="L38" s="172">
        <v>21</v>
      </c>
      <c r="M38" s="172">
        <f>G38*(1+L38/100)</f>
        <v>0</v>
      </c>
      <c r="N38" s="170">
        <v>0</v>
      </c>
      <c r="O38" s="170">
        <f>ROUND(E38*N38,2)</f>
        <v>0</v>
      </c>
      <c r="P38" s="170">
        <v>0</v>
      </c>
      <c r="Q38" s="170">
        <f>ROUND(E38*P38,2)</f>
        <v>0</v>
      </c>
      <c r="R38" s="172" t="s">
        <v>248</v>
      </c>
      <c r="S38" s="172" t="s">
        <v>164</v>
      </c>
      <c r="T38" s="173" t="s">
        <v>164</v>
      </c>
      <c r="U38" s="159">
        <v>0.35</v>
      </c>
      <c r="V38" s="159">
        <f>ROUND(E38*U38,2)</f>
        <v>31.18</v>
      </c>
      <c r="W38" s="159"/>
      <c r="X38" s="159" t="s">
        <v>234</v>
      </c>
      <c r="Y38" s="149"/>
      <c r="Z38" s="149"/>
      <c r="AA38" s="149"/>
      <c r="AB38" s="149"/>
      <c r="AC38" s="149"/>
      <c r="AD38" s="149"/>
      <c r="AE38" s="149"/>
      <c r="AF38" s="149"/>
      <c r="AG38" s="149" t="s">
        <v>235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ht="33.75" outlineLevel="1" x14ac:dyDescent="0.2">
      <c r="A39" s="156"/>
      <c r="B39" s="157"/>
      <c r="C39" s="254" t="s">
        <v>287</v>
      </c>
      <c r="D39" s="255"/>
      <c r="E39" s="255"/>
      <c r="F39" s="255"/>
      <c r="G39" s="255"/>
      <c r="H39" s="159"/>
      <c r="I39" s="159"/>
      <c r="J39" s="159"/>
      <c r="K39" s="159"/>
      <c r="L39" s="159"/>
      <c r="M39" s="159"/>
      <c r="N39" s="158"/>
      <c r="O39" s="158"/>
      <c r="P39" s="158"/>
      <c r="Q39" s="158"/>
      <c r="R39" s="159"/>
      <c r="S39" s="159"/>
      <c r="T39" s="159"/>
      <c r="U39" s="159"/>
      <c r="V39" s="159"/>
      <c r="W39" s="159"/>
      <c r="X39" s="159"/>
      <c r="Y39" s="149"/>
      <c r="Z39" s="149"/>
      <c r="AA39" s="149"/>
      <c r="AB39" s="149"/>
      <c r="AC39" s="149"/>
      <c r="AD39" s="149"/>
      <c r="AE39" s="149"/>
      <c r="AF39" s="149"/>
      <c r="AG39" s="149" t="s">
        <v>237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90" t="str">
        <f>C39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56"/>
      <c r="B40" s="157"/>
      <c r="C40" s="191" t="s">
        <v>604</v>
      </c>
      <c r="D40" s="188"/>
      <c r="E40" s="189">
        <v>16.381119999999999</v>
      </c>
      <c r="F40" s="159"/>
      <c r="G40" s="159"/>
      <c r="H40" s="159"/>
      <c r="I40" s="159"/>
      <c r="J40" s="159"/>
      <c r="K40" s="159"/>
      <c r="L40" s="159"/>
      <c r="M40" s="159"/>
      <c r="N40" s="158"/>
      <c r="O40" s="158"/>
      <c r="P40" s="158"/>
      <c r="Q40" s="158"/>
      <c r="R40" s="159"/>
      <c r="S40" s="159"/>
      <c r="T40" s="159"/>
      <c r="U40" s="159"/>
      <c r="V40" s="159"/>
      <c r="W40" s="159"/>
      <c r="X40" s="159"/>
      <c r="Y40" s="149"/>
      <c r="Z40" s="149"/>
      <c r="AA40" s="149"/>
      <c r="AB40" s="149"/>
      <c r="AC40" s="149"/>
      <c r="AD40" s="149"/>
      <c r="AE40" s="149"/>
      <c r="AF40" s="149"/>
      <c r="AG40" s="149" t="s">
        <v>261</v>
      </c>
      <c r="AH40" s="149">
        <v>0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91" t="s">
        <v>605</v>
      </c>
      <c r="D41" s="188"/>
      <c r="E41" s="189">
        <v>46.040399999999998</v>
      </c>
      <c r="F41" s="159"/>
      <c r="G41" s="159"/>
      <c r="H41" s="159"/>
      <c r="I41" s="159"/>
      <c r="J41" s="159"/>
      <c r="K41" s="159"/>
      <c r="L41" s="159"/>
      <c r="M41" s="159"/>
      <c r="N41" s="158"/>
      <c r="O41" s="158"/>
      <c r="P41" s="158"/>
      <c r="Q41" s="158"/>
      <c r="R41" s="159"/>
      <c r="S41" s="159"/>
      <c r="T41" s="159"/>
      <c r="U41" s="159"/>
      <c r="V41" s="159"/>
      <c r="W41" s="159"/>
      <c r="X41" s="159"/>
      <c r="Y41" s="149"/>
      <c r="Z41" s="149"/>
      <c r="AA41" s="149"/>
      <c r="AB41" s="149"/>
      <c r="AC41" s="149"/>
      <c r="AD41" s="149"/>
      <c r="AE41" s="149"/>
      <c r="AF41" s="149"/>
      <c r="AG41" s="149" t="s">
        <v>261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56"/>
      <c r="B42" s="157"/>
      <c r="C42" s="191" t="s">
        <v>606</v>
      </c>
      <c r="D42" s="188"/>
      <c r="E42" s="189">
        <v>10.865399999999999</v>
      </c>
      <c r="F42" s="159"/>
      <c r="G42" s="159"/>
      <c r="H42" s="159"/>
      <c r="I42" s="159"/>
      <c r="J42" s="159"/>
      <c r="K42" s="159"/>
      <c r="L42" s="159"/>
      <c r="M42" s="159"/>
      <c r="N42" s="158"/>
      <c r="O42" s="158"/>
      <c r="P42" s="158"/>
      <c r="Q42" s="158"/>
      <c r="R42" s="159"/>
      <c r="S42" s="159"/>
      <c r="T42" s="159"/>
      <c r="U42" s="159"/>
      <c r="V42" s="159"/>
      <c r="W42" s="159"/>
      <c r="X42" s="159"/>
      <c r="Y42" s="149"/>
      <c r="Z42" s="149"/>
      <c r="AA42" s="149"/>
      <c r="AB42" s="149"/>
      <c r="AC42" s="149"/>
      <c r="AD42" s="149"/>
      <c r="AE42" s="149"/>
      <c r="AF42" s="149"/>
      <c r="AG42" s="149" t="s">
        <v>261</v>
      </c>
      <c r="AH42" s="149">
        <v>0</v>
      </c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91" t="s">
        <v>607</v>
      </c>
      <c r="D43" s="188"/>
      <c r="E43" s="189">
        <v>4.3391999999999999</v>
      </c>
      <c r="F43" s="159"/>
      <c r="G43" s="159"/>
      <c r="H43" s="159"/>
      <c r="I43" s="159"/>
      <c r="J43" s="159"/>
      <c r="K43" s="159"/>
      <c r="L43" s="159"/>
      <c r="M43" s="159"/>
      <c r="N43" s="158"/>
      <c r="O43" s="158"/>
      <c r="P43" s="158"/>
      <c r="Q43" s="158"/>
      <c r="R43" s="159"/>
      <c r="S43" s="159"/>
      <c r="T43" s="159"/>
      <c r="U43" s="159"/>
      <c r="V43" s="159"/>
      <c r="W43" s="159"/>
      <c r="X43" s="159"/>
      <c r="Y43" s="149"/>
      <c r="Z43" s="149"/>
      <c r="AA43" s="149"/>
      <c r="AB43" s="149"/>
      <c r="AC43" s="149"/>
      <c r="AD43" s="149"/>
      <c r="AE43" s="149"/>
      <c r="AF43" s="149"/>
      <c r="AG43" s="149" t="s">
        <v>261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56"/>
      <c r="B44" s="157"/>
      <c r="C44" s="191" t="s">
        <v>608</v>
      </c>
      <c r="D44" s="188"/>
      <c r="E44" s="189">
        <v>5.6832000000000003</v>
      </c>
      <c r="F44" s="159"/>
      <c r="G44" s="159"/>
      <c r="H44" s="159"/>
      <c r="I44" s="159"/>
      <c r="J44" s="159"/>
      <c r="K44" s="159"/>
      <c r="L44" s="159"/>
      <c r="M44" s="159"/>
      <c r="N44" s="158"/>
      <c r="O44" s="158"/>
      <c r="P44" s="158"/>
      <c r="Q44" s="158"/>
      <c r="R44" s="159"/>
      <c r="S44" s="159"/>
      <c r="T44" s="159"/>
      <c r="U44" s="159"/>
      <c r="V44" s="159"/>
      <c r="W44" s="159"/>
      <c r="X44" s="159"/>
      <c r="Y44" s="149"/>
      <c r="Z44" s="149"/>
      <c r="AA44" s="149"/>
      <c r="AB44" s="149"/>
      <c r="AC44" s="149"/>
      <c r="AD44" s="149"/>
      <c r="AE44" s="149"/>
      <c r="AF44" s="149"/>
      <c r="AG44" s="149" t="s">
        <v>261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56"/>
      <c r="B45" s="157"/>
      <c r="C45" s="191" t="s">
        <v>609</v>
      </c>
      <c r="D45" s="188"/>
      <c r="E45" s="189">
        <v>5.7792000000000003</v>
      </c>
      <c r="F45" s="159"/>
      <c r="G45" s="159"/>
      <c r="H45" s="159"/>
      <c r="I45" s="159"/>
      <c r="J45" s="159"/>
      <c r="K45" s="159"/>
      <c r="L45" s="159"/>
      <c r="M45" s="159"/>
      <c r="N45" s="158"/>
      <c r="O45" s="158"/>
      <c r="P45" s="158"/>
      <c r="Q45" s="158"/>
      <c r="R45" s="159"/>
      <c r="S45" s="159"/>
      <c r="T45" s="159"/>
      <c r="U45" s="159"/>
      <c r="V45" s="159"/>
      <c r="W45" s="159"/>
      <c r="X45" s="159"/>
      <c r="Y45" s="149"/>
      <c r="Z45" s="149"/>
      <c r="AA45" s="149"/>
      <c r="AB45" s="149"/>
      <c r="AC45" s="149"/>
      <c r="AD45" s="149"/>
      <c r="AE45" s="149"/>
      <c r="AF45" s="149"/>
      <c r="AG45" s="149" t="s">
        <v>261</v>
      </c>
      <c r="AH45" s="149">
        <v>0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67">
        <v>17</v>
      </c>
      <c r="B46" s="168" t="s">
        <v>303</v>
      </c>
      <c r="C46" s="184" t="s">
        <v>304</v>
      </c>
      <c r="D46" s="169" t="s">
        <v>276</v>
      </c>
      <c r="E46" s="170">
        <v>89.088520000000003</v>
      </c>
      <c r="F46" s="171"/>
      <c r="G46" s="172">
        <f>ROUND(E46*F46,2)</f>
        <v>0</v>
      </c>
      <c r="H46" s="171"/>
      <c r="I46" s="172">
        <f>ROUND(E46*H46,2)</f>
        <v>0</v>
      </c>
      <c r="J46" s="171"/>
      <c r="K46" s="172">
        <f>ROUND(E46*J46,2)</f>
        <v>0</v>
      </c>
      <c r="L46" s="172">
        <v>21</v>
      </c>
      <c r="M46" s="172">
        <f>G46*(1+L46/100)</f>
        <v>0</v>
      </c>
      <c r="N46" s="170">
        <v>0</v>
      </c>
      <c r="O46" s="170">
        <f>ROUND(E46*N46,2)</f>
        <v>0</v>
      </c>
      <c r="P46" s="170">
        <v>0</v>
      </c>
      <c r="Q46" s="170">
        <f>ROUND(E46*P46,2)</f>
        <v>0</v>
      </c>
      <c r="R46" s="172" t="s">
        <v>248</v>
      </c>
      <c r="S46" s="172" t="s">
        <v>164</v>
      </c>
      <c r="T46" s="173" t="s">
        <v>164</v>
      </c>
      <c r="U46" s="159">
        <v>0.14829999999999999</v>
      </c>
      <c r="V46" s="159">
        <f>ROUND(E46*U46,2)</f>
        <v>13.21</v>
      </c>
      <c r="W46" s="159"/>
      <c r="X46" s="159" t="s">
        <v>234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235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ht="33.75" outlineLevel="1" x14ac:dyDescent="0.2">
      <c r="A47" s="156"/>
      <c r="B47" s="157"/>
      <c r="C47" s="254" t="s">
        <v>287</v>
      </c>
      <c r="D47" s="255"/>
      <c r="E47" s="255"/>
      <c r="F47" s="255"/>
      <c r="G47" s="255"/>
      <c r="H47" s="159"/>
      <c r="I47" s="159"/>
      <c r="J47" s="159"/>
      <c r="K47" s="159"/>
      <c r="L47" s="159"/>
      <c r="M47" s="159"/>
      <c r="N47" s="158"/>
      <c r="O47" s="158"/>
      <c r="P47" s="158"/>
      <c r="Q47" s="158"/>
      <c r="R47" s="159"/>
      <c r="S47" s="159"/>
      <c r="T47" s="159"/>
      <c r="U47" s="159"/>
      <c r="V47" s="159"/>
      <c r="W47" s="159"/>
      <c r="X47" s="159"/>
      <c r="Y47" s="149"/>
      <c r="Z47" s="149"/>
      <c r="AA47" s="149"/>
      <c r="AB47" s="149"/>
      <c r="AC47" s="149"/>
      <c r="AD47" s="149"/>
      <c r="AE47" s="149"/>
      <c r="AF47" s="149"/>
      <c r="AG47" s="149" t="s">
        <v>237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90" t="str">
        <f>C47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56"/>
      <c r="B48" s="157"/>
      <c r="C48" s="191" t="s">
        <v>604</v>
      </c>
      <c r="D48" s="188"/>
      <c r="E48" s="189">
        <v>16.381119999999999</v>
      </c>
      <c r="F48" s="159"/>
      <c r="G48" s="159"/>
      <c r="H48" s="159"/>
      <c r="I48" s="159"/>
      <c r="J48" s="159"/>
      <c r="K48" s="159"/>
      <c r="L48" s="159"/>
      <c r="M48" s="159"/>
      <c r="N48" s="158"/>
      <c r="O48" s="158"/>
      <c r="P48" s="158"/>
      <c r="Q48" s="158"/>
      <c r="R48" s="159"/>
      <c r="S48" s="159"/>
      <c r="T48" s="159"/>
      <c r="U48" s="159"/>
      <c r="V48" s="159"/>
      <c r="W48" s="159"/>
      <c r="X48" s="159"/>
      <c r="Y48" s="149"/>
      <c r="Z48" s="149"/>
      <c r="AA48" s="149"/>
      <c r="AB48" s="149"/>
      <c r="AC48" s="149"/>
      <c r="AD48" s="149"/>
      <c r="AE48" s="149"/>
      <c r="AF48" s="149"/>
      <c r="AG48" s="149" t="s">
        <v>261</v>
      </c>
      <c r="AH48" s="149">
        <v>0</v>
      </c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191" t="s">
        <v>605</v>
      </c>
      <c r="D49" s="188"/>
      <c r="E49" s="189">
        <v>46.040399999999998</v>
      </c>
      <c r="F49" s="159"/>
      <c r="G49" s="159"/>
      <c r="H49" s="159"/>
      <c r="I49" s="159"/>
      <c r="J49" s="159"/>
      <c r="K49" s="159"/>
      <c r="L49" s="159"/>
      <c r="M49" s="159"/>
      <c r="N49" s="158"/>
      <c r="O49" s="158"/>
      <c r="P49" s="158"/>
      <c r="Q49" s="158"/>
      <c r="R49" s="159"/>
      <c r="S49" s="159"/>
      <c r="T49" s="159"/>
      <c r="U49" s="159"/>
      <c r="V49" s="159"/>
      <c r="W49" s="159"/>
      <c r="X49" s="159"/>
      <c r="Y49" s="149"/>
      <c r="Z49" s="149"/>
      <c r="AA49" s="149"/>
      <c r="AB49" s="149"/>
      <c r="AC49" s="149"/>
      <c r="AD49" s="149"/>
      <c r="AE49" s="149"/>
      <c r="AF49" s="149"/>
      <c r="AG49" s="149" t="s">
        <v>261</v>
      </c>
      <c r="AH49" s="149">
        <v>0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56"/>
      <c r="B50" s="157"/>
      <c r="C50" s="191" t="s">
        <v>606</v>
      </c>
      <c r="D50" s="188"/>
      <c r="E50" s="189">
        <v>10.865399999999999</v>
      </c>
      <c r="F50" s="159"/>
      <c r="G50" s="159"/>
      <c r="H50" s="159"/>
      <c r="I50" s="159"/>
      <c r="J50" s="159"/>
      <c r="K50" s="159"/>
      <c r="L50" s="159"/>
      <c r="M50" s="159"/>
      <c r="N50" s="158"/>
      <c r="O50" s="158"/>
      <c r="P50" s="158"/>
      <c r="Q50" s="158"/>
      <c r="R50" s="159"/>
      <c r="S50" s="159"/>
      <c r="T50" s="159"/>
      <c r="U50" s="159"/>
      <c r="V50" s="159"/>
      <c r="W50" s="159"/>
      <c r="X50" s="159"/>
      <c r="Y50" s="149"/>
      <c r="Z50" s="149"/>
      <c r="AA50" s="149"/>
      <c r="AB50" s="149"/>
      <c r="AC50" s="149"/>
      <c r="AD50" s="149"/>
      <c r="AE50" s="149"/>
      <c r="AF50" s="149"/>
      <c r="AG50" s="149" t="s">
        <v>261</v>
      </c>
      <c r="AH50" s="149">
        <v>0</v>
      </c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6"/>
      <c r="B51" s="157"/>
      <c r="C51" s="191" t="s">
        <v>607</v>
      </c>
      <c r="D51" s="188"/>
      <c r="E51" s="189">
        <v>4.3391999999999999</v>
      </c>
      <c r="F51" s="159"/>
      <c r="G51" s="159"/>
      <c r="H51" s="159"/>
      <c r="I51" s="159"/>
      <c r="J51" s="159"/>
      <c r="K51" s="159"/>
      <c r="L51" s="159"/>
      <c r="M51" s="159"/>
      <c r="N51" s="158"/>
      <c r="O51" s="158"/>
      <c r="P51" s="158"/>
      <c r="Q51" s="158"/>
      <c r="R51" s="159"/>
      <c r="S51" s="159"/>
      <c r="T51" s="159"/>
      <c r="U51" s="159"/>
      <c r="V51" s="159"/>
      <c r="W51" s="159"/>
      <c r="X51" s="159"/>
      <c r="Y51" s="149"/>
      <c r="Z51" s="149"/>
      <c r="AA51" s="149"/>
      <c r="AB51" s="149"/>
      <c r="AC51" s="149"/>
      <c r="AD51" s="149"/>
      <c r="AE51" s="149"/>
      <c r="AF51" s="149"/>
      <c r="AG51" s="149" t="s">
        <v>261</v>
      </c>
      <c r="AH51" s="149">
        <v>0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56"/>
      <c r="B52" s="157"/>
      <c r="C52" s="191" t="s">
        <v>608</v>
      </c>
      <c r="D52" s="188"/>
      <c r="E52" s="189">
        <v>5.6832000000000003</v>
      </c>
      <c r="F52" s="159"/>
      <c r="G52" s="159"/>
      <c r="H52" s="159"/>
      <c r="I52" s="159"/>
      <c r="J52" s="159"/>
      <c r="K52" s="159"/>
      <c r="L52" s="159"/>
      <c r="M52" s="159"/>
      <c r="N52" s="158"/>
      <c r="O52" s="158"/>
      <c r="P52" s="158"/>
      <c r="Q52" s="158"/>
      <c r="R52" s="159"/>
      <c r="S52" s="159"/>
      <c r="T52" s="159"/>
      <c r="U52" s="159"/>
      <c r="V52" s="159"/>
      <c r="W52" s="159"/>
      <c r="X52" s="159"/>
      <c r="Y52" s="149"/>
      <c r="Z52" s="149"/>
      <c r="AA52" s="149"/>
      <c r="AB52" s="149"/>
      <c r="AC52" s="149"/>
      <c r="AD52" s="149"/>
      <c r="AE52" s="149"/>
      <c r="AF52" s="149"/>
      <c r="AG52" s="149" t="s">
        <v>261</v>
      </c>
      <c r="AH52" s="149">
        <v>0</v>
      </c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56"/>
      <c r="B53" s="157"/>
      <c r="C53" s="191" t="s">
        <v>609</v>
      </c>
      <c r="D53" s="188"/>
      <c r="E53" s="189">
        <v>5.7792000000000003</v>
      </c>
      <c r="F53" s="159"/>
      <c r="G53" s="159"/>
      <c r="H53" s="159"/>
      <c r="I53" s="159"/>
      <c r="J53" s="159"/>
      <c r="K53" s="159"/>
      <c r="L53" s="159"/>
      <c r="M53" s="159"/>
      <c r="N53" s="158"/>
      <c r="O53" s="158"/>
      <c r="P53" s="158"/>
      <c r="Q53" s="158"/>
      <c r="R53" s="159"/>
      <c r="S53" s="159"/>
      <c r="T53" s="159"/>
      <c r="U53" s="159"/>
      <c r="V53" s="159"/>
      <c r="W53" s="159"/>
      <c r="X53" s="159"/>
      <c r="Y53" s="149"/>
      <c r="Z53" s="149"/>
      <c r="AA53" s="149"/>
      <c r="AB53" s="149"/>
      <c r="AC53" s="149"/>
      <c r="AD53" s="149"/>
      <c r="AE53" s="149"/>
      <c r="AF53" s="149"/>
      <c r="AG53" s="149" t="s">
        <v>261</v>
      </c>
      <c r="AH53" s="149">
        <v>0</v>
      </c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67">
        <v>18</v>
      </c>
      <c r="B54" s="168" t="s">
        <v>305</v>
      </c>
      <c r="C54" s="184" t="s">
        <v>306</v>
      </c>
      <c r="D54" s="169" t="s">
        <v>276</v>
      </c>
      <c r="E54" s="170">
        <v>44.544260000000001</v>
      </c>
      <c r="F54" s="171"/>
      <c r="G54" s="172">
        <f>ROUND(E54*F54,2)</f>
        <v>0</v>
      </c>
      <c r="H54" s="171"/>
      <c r="I54" s="172">
        <f>ROUND(E54*H54,2)</f>
        <v>0</v>
      </c>
      <c r="J54" s="171"/>
      <c r="K54" s="172">
        <f>ROUND(E54*J54,2)</f>
        <v>0</v>
      </c>
      <c r="L54" s="172">
        <v>21</v>
      </c>
      <c r="M54" s="172">
        <f>G54*(1+L54/100)</f>
        <v>0</v>
      </c>
      <c r="N54" s="170">
        <v>0</v>
      </c>
      <c r="O54" s="170">
        <f>ROUND(E54*N54,2)</f>
        <v>0</v>
      </c>
      <c r="P54" s="170">
        <v>0</v>
      </c>
      <c r="Q54" s="170">
        <f>ROUND(E54*P54,2)</f>
        <v>0</v>
      </c>
      <c r="R54" s="172" t="s">
        <v>248</v>
      </c>
      <c r="S54" s="172" t="s">
        <v>164</v>
      </c>
      <c r="T54" s="173" t="s">
        <v>164</v>
      </c>
      <c r="U54" s="159">
        <v>0.53</v>
      </c>
      <c r="V54" s="159">
        <f>ROUND(E54*U54,2)</f>
        <v>23.61</v>
      </c>
      <c r="W54" s="159"/>
      <c r="X54" s="159" t="s">
        <v>234</v>
      </c>
      <c r="Y54" s="149"/>
      <c r="Z54" s="149"/>
      <c r="AA54" s="149"/>
      <c r="AB54" s="149"/>
      <c r="AC54" s="149"/>
      <c r="AD54" s="149"/>
      <c r="AE54" s="149"/>
      <c r="AF54" s="149"/>
      <c r="AG54" s="149" t="s">
        <v>235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ht="33.75" outlineLevel="1" x14ac:dyDescent="0.2">
      <c r="A55" s="156"/>
      <c r="B55" s="157"/>
      <c r="C55" s="254" t="s">
        <v>287</v>
      </c>
      <c r="D55" s="255"/>
      <c r="E55" s="255"/>
      <c r="F55" s="255"/>
      <c r="G55" s="255"/>
      <c r="H55" s="159"/>
      <c r="I55" s="159"/>
      <c r="J55" s="159"/>
      <c r="K55" s="159"/>
      <c r="L55" s="159"/>
      <c r="M55" s="159"/>
      <c r="N55" s="158"/>
      <c r="O55" s="158"/>
      <c r="P55" s="158"/>
      <c r="Q55" s="158"/>
      <c r="R55" s="159"/>
      <c r="S55" s="159"/>
      <c r="T55" s="159"/>
      <c r="U55" s="159"/>
      <c r="V55" s="159"/>
      <c r="W55" s="159"/>
      <c r="X55" s="159"/>
      <c r="Y55" s="149"/>
      <c r="Z55" s="149"/>
      <c r="AA55" s="149"/>
      <c r="AB55" s="149"/>
      <c r="AC55" s="149"/>
      <c r="AD55" s="149"/>
      <c r="AE55" s="149"/>
      <c r="AF55" s="149"/>
      <c r="AG55" s="149" t="s">
        <v>237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90" t="str">
        <f>C55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56"/>
      <c r="B56" s="157"/>
      <c r="C56" s="191" t="s">
        <v>610</v>
      </c>
      <c r="D56" s="188"/>
      <c r="E56" s="189">
        <v>8.1905599999999996</v>
      </c>
      <c r="F56" s="159"/>
      <c r="G56" s="159"/>
      <c r="H56" s="159"/>
      <c r="I56" s="159"/>
      <c r="J56" s="159"/>
      <c r="K56" s="159"/>
      <c r="L56" s="159"/>
      <c r="M56" s="159"/>
      <c r="N56" s="158"/>
      <c r="O56" s="158"/>
      <c r="P56" s="158"/>
      <c r="Q56" s="158"/>
      <c r="R56" s="159"/>
      <c r="S56" s="159"/>
      <c r="T56" s="159"/>
      <c r="U56" s="159"/>
      <c r="V56" s="159"/>
      <c r="W56" s="159"/>
      <c r="X56" s="159"/>
      <c r="Y56" s="149"/>
      <c r="Z56" s="149"/>
      <c r="AA56" s="149"/>
      <c r="AB56" s="149"/>
      <c r="AC56" s="149"/>
      <c r="AD56" s="149"/>
      <c r="AE56" s="149"/>
      <c r="AF56" s="149"/>
      <c r="AG56" s="149" t="s">
        <v>261</v>
      </c>
      <c r="AH56" s="149">
        <v>0</v>
      </c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56"/>
      <c r="B57" s="157"/>
      <c r="C57" s="191" t="s">
        <v>611</v>
      </c>
      <c r="D57" s="188"/>
      <c r="E57" s="189">
        <v>23.020199999999999</v>
      </c>
      <c r="F57" s="159"/>
      <c r="G57" s="159"/>
      <c r="H57" s="159"/>
      <c r="I57" s="159"/>
      <c r="J57" s="159"/>
      <c r="K57" s="159"/>
      <c r="L57" s="159"/>
      <c r="M57" s="159"/>
      <c r="N57" s="158"/>
      <c r="O57" s="158"/>
      <c r="P57" s="158"/>
      <c r="Q57" s="158"/>
      <c r="R57" s="159"/>
      <c r="S57" s="159"/>
      <c r="T57" s="159"/>
      <c r="U57" s="159"/>
      <c r="V57" s="159"/>
      <c r="W57" s="159"/>
      <c r="X57" s="159"/>
      <c r="Y57" s="149"/>
      <c r="Z57" s="149"/>
      <c r="AA57" s="149"/>
      <c r="AB57" s="149"/>
      <c r="AC57" s="149"/>
      <c r="AD57" s="149"/>
      <c r="AE57" s="149"/>
      <c r="AF57" s="149"/>
      <c r="AG57" s="149" t="s">
        <v>261</v>
      </c>
      <c r="AH57" s="149">
        <v>0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191" t="s">
        <v>612</v>
      </c>
      <c r="D58" s="188"/>
      <c r="E58" s="189">
        <v>5.4326999999999996</v>
      </c>
      <c r="F58" s="159"/>
      <c r="G58" s="159"/>
      <c r="H58" s="159"/>
      <c r="I58" s="159"/>
      <c r="J58" s="159"/>
      <c r="K58" s="159"/>
      <c r="L58" s="159"/>
      <c r="M58" s="159"/>
      <c r="N58" s="158"/>
      <c r="O58" s="158"/>
      <c r="P58" s="158"/>
      <c r="Q58" s="158"/>
      <c r="R58" s="159"/>
      <c r="S58" s="159"/>
      <c r="T58" s="159"/>
      <c r="U58" s="159"/>
      <c r="V58" s="159"/>
      <c r="W58" s="159"/>
      <c r="X58" s="159"/>
      <c r="Y58" s="149"/>
      <c r="Z58" s="149"/>
      <c r="AA58" s="149"/>
      <c r="AB58" s="149"/>
      <c r="AC58" s="149"/>
      <c r="AD58" s="149"/>
      <c r="AE58" s="149"/>
      <c r="AF58" s="149"/>
      <c r="AG58" s="149" t="s">
        <v>261</v>
      </c>
      <c r="AH58" s="149">
        <v>0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56"/>
      <c r="B59" s="157"/>
      <c r="C59" s="191" t="s">
        <v>613</v>
      </c>
      <c r="D59" s="188"/>
      <c r="E59" s="189">
        <v>2.1696</v>
      </c>
      <c r="F59" s="159"/>
      <c r="G59" s="159"/>
      <c r="H59" s="159"/>
      <c r="I59" s="159"/>
      <c r="J59" s="159"/>
      <c r="K59" s="159"/>
      <c r="L59" s="159"/>
      <c r="M59" s="159"/>
      <c r="N59" s="158"/>
      <c r="O59" s="158"/>
      <c r="P59" s="158"/>
      <c r="Q59" s="158"/>
      <c r="R59" s="159"/>
      <c r="S59" s="159"/>
      <c r="T59" s="159"/>
      <c r="U59" s="159"/>
      <c r="V59" s="159"/>
      <c r="W59" s="159"/>
      <c r="X59" s="159"/>
      <c r="Y59" s="149"/>
      <c r="Z59" s="149"/>
      <c r="AA59" s="149"/>
      <c r="AB59" s="149"/>
      <c r="AC59" s="149"/>
      <c r="AD59" s="149"/>
      <c r="AE59" s="149"/>
      <c r="AF59" s="149"/>
      <c r="AG59" s="149" t="s">
        <v>261</v>
      </c>
      <c r="AH59" s="149">
        <v>0</v>
      </c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56"/>
      <c r="B60" s="157"/>
      <c r="C60" s="191" t="s">
        <v>614</v>
      </c>
      <c r="D60" s="188"/>
      <c r="E60" s="189">
        <v>2.8416000000000001</v>
      </c>
      <c r="F60" s="159"/>
      <c r="G60" s="159"/>
      <c r="H60" s="159"/>
      <c r="I60" s="159"/>
      <c r="J60" s="159"/>
      <c r="K60" s="159"/>
      <c r="L60" s="159"/>
      <c r="M60" s="159"/>
      <c r="N60" s="158"/>
      <c r="O60" s="158"/>
      <c r="P60" s="158"/>
      <c r="Q60" s="158"/>
      <c r="R60" s="159"/>
      <c r="S60" s="159"/>
      <c r="T60" s="159"/>
      <c r="U60" s="159"/>
      <c r="V60" s="159"/>
      <c r="W60" s="159"/>
      <c r="X60" s="159"/>
      <c r="Y60" s="149"/>
      <c r="Z60" s="149"/>
      <c r="AA60" s="149"/>
      <c r="AB60" s="149"/>
      <c r="AC60" s="149"/>
      <c r="AD60" s="149"/>
      <c r="AE60" s="149"/>
      <c r="AF60" s="149"/>
      <c r="AG60" s="149" t="s">
        <v>261</v>
      </c>
      <c r="AH60" s="149">
        <v>0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56"/>
      <c r="B61" s="157"/>
      <c r="C61" s="191" t="s">
        <v>615</v>
      </c>
      <c r="D61" s="188"/>
      <c r="E61" s="189">
        <v>2.8896000000000002</v>
      </c>
      <c r="F61" s="159"/>
      <c r="G61" s="159"/>
      <c r="H61" s="159"/>
      <c r="I61" s="159"/>
      <c r="J61" s="159"/>
      <c r="K61" s="159"/>
      <c r="L61" s="159"/>
      <c r="M61" s="159"/>
      <c r="N61" s="158"/>
      <c r="O61" s="158"/>
      <c r="P61" s="158"/>
      <c r="Q61" s="158"/>
      <c r="R61" s="159"/>
      <c r="S61" s="159"/>
      <c r="T61" s="159"/>
      <c r="U61" s="159"/>
      <c r="V61" s="159"/>
      <c r="W61" s="159"/>
      <c r="X61" s="159"/>
      <c r="Y61" s="149"/>
      <c r="Z61" s="149"/>
      <c r="AA61" s="149"/>
      <c r="AB61" s="149"/>
      <c r="AC61" s="149"/>
      <c r="AD61" s="149"/>
      <c r="AE61" s="149"/>
      <c r="AF61" s="149"/>
      <c r="AG61" s="149" t="s">
        <v>261</v>
      </c>
      <c r="AH61" s="149">
        <v>0</v>
      </c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67">
        <v>19</v>
      </c>
      <c r="B62" s="168" t="s">
        <v>312</v>
      </c>
      <c r="C62" s="184" t="s">
        <v>313</v>
      </c>
      <c r="D62" s="169" t="s">
        <v>276</v>
      </c>
      <c r="E62" s="170">
        <v>22.272130000000001</v>
      </c>
      <c r="F62" s="171"/>
      <c r="G62" s="172">
        <f>ROUND(E62*F62,2)</f>
        <v>0</v>
      </c>
      <c r="H62" s="171"/>
      <c r="I62" s="172">
        <f>ROUND(E62*H62,2)</f>
        <v>0</v>
      </c>
      <c r="J62" s="171"/>
      <c r="K62" s="172">
        <f>ROUND(E62*J62,2)</f>
        <v>0</v>
      </c>
      <c r="L62" s="172">
        <v>21</v>
      </c>
      <c r="M62" s="172">
        <f>G62*(1+L62/100)</f>
        <v>0</v>
      </c>
      <c r="N62" s="170">
        <v>0</v>
      </c>
      <c r="O62" s="170">
        <f>ROUND(E62*N62,2)</f>
        <v>0</v>
      </c>
      <c r="P62" s="170">
        <v>0</v>
      </c>
      <c r="Q62" s="170">
        <f>ROUND(E62*P62,2)</f>
        <v>0</v>
      </c>
      <c r="R62" s="172" t="s">
        <v>248</v>
      </c>
      <c r="S62" s="172" t="s">
        <v>164</v>
      </c>
      <c r="T62" s="173" t="s">
        <v>164</v>
      </c>
      <c r="U62" s="159">
        <v>0.25</v>
      </c>
      <c r="V62" s="159">
        <f>ROUND(E62*U62,2)</f>
        <v>5.57</v>
      </c>
      <c r="W62" s="159"/>
      <c r="X62" s="159" t="s">
        <v>234</v>
      </c>
      <c r="Y62" s="149"/>
      <c r="Z62" s="149"/>
      <c r="AA62" s="149"/>
      <c r="AB62" s="149"/>
      <c r="AC62" s="149"/>
      <c r="AD62" s="149"/>
      <c r="AE62" s="149"/>
      <c r="AF62" s="149"/>
      <c r="AG62" s="149" t="s">
        <v>235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ht="33.75" outlineLevel="1" x14ac:dyDescent="0.2">
      <c r="A63" s="156"/>
      <c r="B63" s="157"/>
      <c r="C63" s="254" t="s">
        <v>287</v>
      </c>
      <c r="D63" s="255"/>
      <c r="E63" s="255"/>
      <c r="F63" s="255"/>
      <c r="G63" s="255"/>
      <c r="H63" s="159"/>
      <c r="I63" s="159"/>
      <c r="J63" s="159"/>
      <c r="K63" s="159"/>
      <c r="L63" s="159"/>
      <c r="M63" s="159"/>
      <c r="N63" s="158"/>
      <c r="O63" s="158"/>
      <c r="P63" s="158"/>
      <c r="Q63" s="158"/>
      <c r="R63" s="159"/>
      <c r="S63" s="159"/>
      <c r="T63" s="159"/>
      <c r="U63" s="159"/>
      <c r="V63" s="159"/>
      <c r="W63" s="159"/>
      <c r="X63" s="159"/>
      <c r="Y63" s="149"/>
      <c r="Z63" s="149"/>
      <c r="AA63" s="149"/>
      <c r="AB63" s="149"/>
      <c r="AC63" s="149"/>
      <c r="AD63" s="149"/>
      <c r="AE63" s="149"/>
      <c r="AF63" s="149"/>
      <c r="AG63" s="149" t="s">
        <v>237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90" t="str">
        <f>C63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191" t="s">
        <v>616</v>
      </c>
      <c r="D64" s="188"/>
      <c r="E64" s="189">
        <v>4.0952799999999998</v>
      </c>
      <c r="F64" s="159"/>
      <c r="G64" s="159"/>
      <c r="H64" s="159"/>
      <c r="I64" s="159"/>
      <c r="J64" s="159"/>
      <c r="K64" s="159"/>
      <c r="L64" s="159"/>
      <c r="M64" s="159"/>
      <c r="N64" s="158"/>
      <c r="O64" s="158"/>
      <c r="P64" s="158"/>
      <c r="Q64" s="158"/>
      <c r="R64" s="159"/>
      <c r="S64" s="159"/>
      <c r="T64" s="159"/>
      <c r="U64" s="159"/>
      <c r="V64" s="159"/>
      <c r="W64" s="159"/>
      <c r="X64" s="159"/>
      <c r="Y64" s="149"/>
      <c r="Z64" s="149"/>
      <c r="AA64" s="149"/>
      <c r="AB64" s="149"/>
      <c r="AC64" s="149"/>
      <c r="AD64" s="149"/>
      <c r="AE64" s="149"/>
      <c r="AF64" s="149"/>
      <c r="AG64" s="149" t="s">
        <v>261</v>
      </c>
      <c r="AH64" s="149">
        <v>0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56"/>
      <c r="B65" s="157"/>
      <c r="C65" s="191" t="s">
        <v>617</v>
      </c>
      <c r="D65" s="188"/>
      <c r="E65" s="189">
        <v>11.5101</v>
      </c>
      <c r="F65" s="159"/>
      <c r="G65" s="159"/>
      <c r="H65" s="159"/>
      <c r="I65" s="159"/>
      <c r="J65" s="159"/>
      <c r="K65" s="159"/>
      <c r="L65" s="159"/>
      <c r="M65" s="159"/>
      <c r="N65" s="158"/>
      <c r="O65" s="158"/>
      <c r="P65" s="158"/>
      <c r="Q65" s="158"/>
      <c r="R65" s="159"/>
      <c r="S65" s="159"/>
      <c r="T65" s="159"/>
      <c r="U65" s="159"/>
      <c r="V65" s="159"/>
      <c r="W65" s="159"/>
      <c r="X65" s="159"/>
      <c r="Y65" s="149"/>
      <c r="Z65" s="149"/>
      <c r="AA65" s="149"/>
      <c r="AB65" s="149"/>
      <c r="AC65" s="149"/>
      <c r="AD65" s="149"/>
      <c r="AE65" s="149"/>
      <c r="AF65" s="149"/>
      <c r="AG65" s="149" t="s">
        <v>261</v>
      </c>
      <c r="AH65" s="149">
        <v>0</v>
      </c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56"/>
      <c r="B66" s="157"/>
      <c r="C66" s="191" t="s">
        <v>618</v>
      </c>
      <c r="D66" s="188"/>
      <c r="E66" s="189">
        <v>2.7163499999999998</v>
      </c>
      <c r="F66" s="159"/>
      <c r="G66" s="159"/>
      <c r="H66" s="159"/>
      <c r="I66" s="159"/>
      <c r="J66" s="159"/>
      <c r="K66" s="159"/>
      <c r="L66" s="159"/>
      <c r="M66" s="159"/>
      <c r="N66" s="158"/>
      <c r="O66" s="158"/>
      <c r="P66" s="158"/>
      <c r="Q66" s="158"/>
      <c r="R66" s="159"/>
      <c r="S66" s="159"/>
      <c r="T66" s="159"/>
      <c r="U66" s="159"/>
      <c r="V66" s="159"/>
      <c r="W66" s="159"/>
      <c r="X66" s="159"/>
      <c r="Y66" s="149"/>
      <c r="Z66" s="149"/>
      <c r="AA66" s="149"/>
      <c r="AB66" s="149"/>
      <c r="AC66" s="149"/>
      <c r="AD66" s="149"/>
      <c r="AE66" s="149"/>
      <c r="AF66" s="149"/>
      <c r="AG66" s="149" t="s">
        <v>261</v>
      </c>
      <c r="AH66" s="149">
        <v>0</v>
      </c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56"/>
      <c r="B67" s="157"/>
      <c r="C67" s="191" t="s">
        <v>619</v>
      </c>
      <c r="D67" s="188"/>
      <c r="E67" s="189">
        <v>1.0848</v>
      </c>
      <c r="F67" s="159"/>
      <c r="G67" s="159"/>
      <c r="H67" s="159"/>
      <c r="I67" s="159"/>
      <c r="J67" s="159"/>
      <c r="K67" s="159"/>
      <c r="L67" s="159"/>
      <c r="M67" s="159"/>
      <c r="N67" s="158"/>
      <c r="O67" s="158"/>
      <c r="P67" s="158"/>
      <c r="Q67" s="158"/>
      <c r="R67" s="159"/>
      <c r="S67" s="159"/>
      <c r="T67" s="159"/>
      <c r="U67" s="159"/>
      <c r="V67" s="159"/>
      <c r="W67" s="159"/>
      <c r="X67" s="159"/>
      <c r="Y67" s="149"/>
      <c r="Z67" s="149"/>
      <c r="AA67" s="149"/>
      <c r="AB67" s="149"/>
      <c r="AC67" s="149"/>
      <c r="AD67" s="149"/>
      <c r="AE67" s="149"/>
      <c r="AF67" s="149"/>
      <c r="AG67" s="149" t="s">
        <v>261</v>
      </c>
      <c r="AH67" s="149">
        <v>0</v>
      </c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56"/>
      <c r="B68" s="157"/>
      <c r="C68" s="191" t="s">
        <v>620</v>
      </c>
      <c r="D68" s="188"/>
      <c r="E68" s="189">
        <v>1.4208000000000001</v>
      </c>
      <c r="F68" s="159"/>
      <c r="G68" s="159"/>
      <c r="H68" s="159"/>
      <c r="I68" s="159"/>
      <c r="J68" s="159"/>
      <c r="K68" s="159"/>
      <c r="L68" s="159"/>
      <c r="M68" s="159"/>
      <c r="N68" s="158"/>
      <c r="O68" s="158"/>
      <c r="P68" s="158"/>
      <c r="Q68" s="158"/>
      <c r="R68" s="159"/>
      <c r="S68" s="159"/>
      <c r="T68" s="159"/>
      <c r="U68" s="159"/>
      <c r="V68" s="159"/>
      <c r="W68" s="159"/>
      <c r="X68" s="159"/>
      <c r="Y68" s="149"/>
      <c r="Z68" s="149"/>
      <c r="AA68" s="149"/>
      <c r="AB68" s="149"/>
      <c r="AC68" s="149"/>
      <c r="AD68" s="149"/>
      <c r="AE68" s="149"/>
      <c r="AF68" s="149"/>
      <c r="AG68" s="149" t="s">
        <v>261</v>
      </c>
      <c r="AH68" s="149">
        <v>0</v>
      </c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191" t="s">
        <v>621</v>
      </c>
      <c r="D69" s="188"/>
      <c r="E69" s="189">
        <v>1.4448000000000001</v>
      </c>
      <c r="F69" s="159"/>
      <c r="G69" s="159"/>
      <c r="H69" s="159"/>
      <c r="I69" s="159"/>
      <c r="J69" s="159"/>
      <c r="K69" s="159"/>
      <c r="L69" s="159"/>
      <c r="M69" s="159"/>
      <c r="N69" s="158"/>
      <c r="O69" s="158"/>
      <c r="P69" s="158"/>
      <c r="Q69" s="158"/>
      <c r="R69" s="159"/>
      <c r="S69" s="159"/>
      <c r="T69" s="159"/>
      <c r="U69" s="159"/>
      <c r="V69" s="159"/>
      <c r="W69" s="159"/>
      <c r="X69" s="159"/>
      <c r="Y69" s="149"/>
      <c r="Z69" s="149"/>
      <c r="AA69" s="149"/>
      <c r="AB69" s="149"/>
      <c r="AC69" s="149"/>
      <c r="AD69" s="149"/>
      <c r="AE69" s="149"/>
      <c r="AF69" s="149"/>
      <c r="AG69" s="149" t="s">
        <v>261</v>
      </c>
      <c r="AH69" s="149">
        <v>0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ht="22.5" outlineLevel="1" x14ac:dyDescent="0.2">
      <c r="A70" s="167">
        <v>20</v>
      </c>
      <c r="B70" s="168" t="s">
        <v>319</v>
      </c>
      <c r="C70" s="184" t="s">
        <v>320</v>
      </c>
      <c r="D70" s="169" t="s">
        <v>276</v>
      </c>
      <c r="E70" s="170">
        <v>11.13607</v>
      </c>
      <c r="F70" s="171"/>
      <c r="G70" s="172">
        <f>ROUND(E70*F70,2)</f>
        <v>0</v>
      </c>
      <c r="H70" s="171"/>
      <c r="I70" s="172">
        <f>ROUND(E70*H70,2)</f>
        <v>0</v>
      </c>
      <c r="J70" s="171"/>
      <c r="K70" s="172">
        <f>ROUND(E70*J70,2)</f>
        <v>0</v>
      </c>
      <c r="L70" s="172">
        <v>21</v>
      </c>
      <c r="M70" s="172">
        <f>G70*(1+L70/100)</f>
        <v>0</v>
      </c>
      <c r="N70" s="170">
        <v>0</v>
      </c>
      <c r="O70" s="170">
        <f>ROUND(E70*N70,2)</f>
        <v>0</v>
      </c>
      <c r="P70" s="170">
        <v>0</v>
      </c>
      <c r="Q70" s="170">
        <f>ROUND(E70*P70,2)</f>
        <v>0</v>
      </c>
      <c r="R70" s="172" t="s">
        <v>248</v>
      </c>
      <c r="S70" s="172" t="s">
        <v>164</v>
      </c>
      <c r="T70" s="173" t="s">
        <v>164</v>
      </c>
      <c r="U70" s="159">
        <v>10.583</v>
      </c>
      <c r="V70" s="159">
        <f>ROUND(E70*U70,2)</f>
        <v>117.85</v>
      </c>
      <c r="W70" s="159"/>
      <c r="X70" s="159" t="s">
        <v>234</v>
      </c>
      <c r="Y70" s="149"/>
      <c r="Z70" s="149"/>
      <c r="AA70" s="149"/>
      <c r="AB70" s="149"/>
      <c r="AC70" s="149"/>
      <c r="AD70" s="149"/>
      <c r="AE70" s="149"/>
      <c r="AF70" s="149"/>
      <c r="AG70" s="149" t="s">
        <v>235</v>
      </c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ht="22.5" outlineLevel="1" x14ac:dyDescent="0.2">
      <c r="A71" s="156"/>
      <c r="B71" s="157"/>
      <c r="C71" s="254" t="s">
        <v>321</v>
      </c>
      <c r="D71" s="255"/>
      <c r="E71" s="255"/>
      <c r="F71" s="255"/>
      <c r="G71" s="255"/>
      <c r="H71" s="159"/>
      <c r="I71" s="159"/>
      <c r="J71" s="159"/>
      <c r="K71" s="159"/>
      <c r="L71" s="159"/>
      <c r="M71" s="159"/>
      <c r="N71" s="158"/>
      <c r="O71" s="158"/>
      <c r="P71" s="158"/>
      <c r="Q71" s="158"/>
      <c r="R71" s="159"/>
      <c r="S71" s="159"/>
      <c r="T71" s="159"/>
      <c r="U71" s="159"/>
      <c r="V71" s="159"/>
      <c r="W71" s="159"/>
      <c r="X71" s="159"/>
      <c r="Y71" s="149"/>
      <c r="Z71" s="149"/>
      <c r="AA71" s="149"/>
      <c r="AB71" s="149"/>
      <c r="AC71" s="149"/>
      <c r="AD71" s="149"/>
      <c r="AE71" s="149"/>
      <c r="AF71" s="149"/>
      <c r="AG71" s="149" t="s">
        <v>237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90" t="str">
        <f>C71</f>
        <v>zapažených i nezapažených v hornině tř. 5 - 7 s případným nutným přemístěním výkopku ve výkopišti, bez naložení, s přehozením výkopku na přilehlém terénu na vzdálenost do 3 m od okraje jámy nebo zářezu, nebo do 5 m od osy rýhy, nebo do 5 m od hrany šachty.</v>
      </c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56"/>
      <c r="B72" s="157"/>
      <c r="C72" s="191" t="s">
        <v>622</v>
      </c>
      <c r="D72" s="188"/>
      <c r="E72" s="189">
        <v>2.0476399999999999</v>
      </c>
      <c r="F72" s="159"/>
      <c r="G72" s="159"/>
      <c r="H72" s="159"/>
      <c r="I72" s="159"/>
      <c r="J72" s="159"/>
      <c r="K72" s="159"/>
      <c r="L72" s="159"/>
      <c r="M72" s="159"/>
      <c r="N72" s="158"/>
      <c r="O72" s="158"/>
      <c r="P72" s="158"/>
      <c r="Q72" s="158"/>
      <c r="R72" s="159"/>
      <c r="S72" s="159"/>
      <c r="T72" s="159"/>
      <c r="U72" s="159"/>
      <c r="V72" s="159"/>
      <c r="W72" s="159"/>
      <c r="X72" s="159"/>
      <c r="Y72" s="149"/>
      <c r="Z72" s="149"/>
      <c r="AA72" s="149"/>
      <c r="AB72" s="149"/>
      <c r="AC72" s="149"/>
      <c r="AD72" s="149"/>
      <c r="AE72" s="149"/>
      <c r="AF72" s="149"/>
      <c r="AG72" s="149" t="s">
        <v>261</v>
      </c>
      <c r="AH72" s="149">
        <v>0</v>
      </c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56"/>
      <c r="B73" s="157"/>
      <c r="C73" s="191" t="s">
        <v>623</v>
      </c>
      <c r="D73" s="188"/>
      <c r="E73" s="189">
        <v>5.7550499999999998</v>
      </c>
      <c r="F73" s="159"/>
      <c r="G73" s="159"/>
      <c r="H73" s="159"/>
      <c r="I73" s="159"/>
      <c r="J73" s="159"/>
      <c r="K73" s="159"/>
      <c r="L73" s="159"/>
      <c r="M73" s="159"/>
      <c r="N73" s="158"/>
      <c r="O73" s="158"/>
      <c r="P73" s="158"/>
      <c r="Q73" s="158"/>
      <c r="R73" s="159"/>
      <c r="S73" s="159"/>
      <c r="T73" s="159"/>
      <c r="U73" s="159"/>
      <c r="V73" s="159"/>
      <c r="W73" s="159"/>
      <c r="X73" s="159"/>
      <c r="Y73" s="149"/>
      <c r="Z73" s="149"/>
      <c r="AA73" s="149"/>
      <c r="AB73" s="149"/>
      <c r="AC73" s="149"/>
      <c r="AD73" s="149"/>
      <c r="AE73" s="149"/>
      <c r="AF73" s="149"/>
      <c r="AG73" s="149" t="s">
        <v>261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56"/>
      <c r="B74" s="157"/>
      <c r="C74" s="191" t="s">
        <v>624</v>
      </c>
      <c r="D74" s="188"/>
      <c r="E74" s="189">
        <v>1.3581799999999999</v>
      </c>
      <c r="F74" s="159"/>
      <c r="G74" s="159"/>
      <c r="H74" s="159"/>
      <c r="I74" s="159"/>
      <c r="J74" s="159"/>
      <c r="K74" s="159"/>
      <c r="L74" s="159"/>
      <c r="M74" s="159"/>
      <c r="N74" s="158"/>
      <c r="O74" s="158"/>
      <c r="P74" s="158"/>
      <c r="Q74" s="158"/>
      <c r="R74" s="159"/>
      <c r="S74" s="159"/>
      <c r="T74" s="159"/>
      <c r="U74" s="159"/>
      <c r="V74" s="159"/>
      <c r="W74" s="159"/>
      <c r="X74" s="159"/>
      <c r="Y74" s="149"/>
      <c r="Z74" s="149"/>
      <c r="AA74" s="149"/>
      <c r="AB74" s="149"/>
      <c r="AC74" s="149"/>
      <c r="AD74" s="149"/>
      <c r="AE74" s="149"/>
      <c r="AF74" s="149"/>
      <c r="AG74" s="149" t="s">
        <v>261</v>
      </c>
      <c r="AH74" s="149">
        <v>0</v>
      </c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91" t="s">
        <v>625</v>
      </c>
      <c r="D75" s="188"/>
      <c r="E75" s="189">
        <v>0.54239999999999999</v>
      </c>
      <c r="F75" s="159"/>
      <c r="G75" s="159"/>
      <c r="H75" s="159"/>
      <c r="I75" s="159"/>
      <c r="J75" s="159"/>
      <c r="K75" s="159"/>
      <c r="L75" s="159"/>
      <c r="M75" s="159"/>
      <c r="N75" s="158"/>
      <c r="O75" s="158"/>
      <c r="P75" s="158"/>
      <c r="Q75" s="158"/>
      <c r="R75" s="159"/>
      <c r="S75" s="159"/>
      <c r="T75" s="159"/>
      <c r="U75" s="159"/>
      <c r="V75" s="159"/>
      <c r="W75" s="159"/>
      <c r="X75" s="159"/>
      <c r="Y75" s="149"/>
      <c r="Z75" s="149"/>
      <c r="AA75" s="149"/>
      <c r="AB75" s="149"/>
      <c r="AC75" s="149"/>
      <c r="AD75" s="149"/>
      <c r="AE75" s="149"/>
      <c r="AF75" s="149"/>
      <c r="AG75" s="149" t="s">
        <v>261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56"/>
      <c r="B76" s="157"/>
      <c r="C76" s="191" t="s">
        <v>626</v>
      </c>
      <c r="D76" s="188"/>
      <c r="E76" s="189">
        <v>0.71040000000000003</v>
      </c>
      <c r="F76" s="159"/>
      <c r="G76" s="159"/>
      <c r="H76" s="159"/>
      <c r="I76" s="159"/>
      <c r="J76" s="159"/>
      <c r="K76" s="159"/>
      <c r="L76" s="159"/>
      <c r="M76" s="159"/>
      <c r="N76" s="158"/>
      <c r="O76" s="158"/>
      <c r="P76" s="158"/>
      <c r="Q76" s="158"/>
      <c r="R76" s="159"/>
      <c r="S76" s="159"/>
      <c r="T76" s="159"/>
      <c r="U76" s="159"/>
      <c r="V76" s="159"/>
      <c r="W76" s="159"/>
      <c r="X76" s="159"/>
      <c r="Y76" s="149"/>
      <c r="Z76" s="149"/>
      <c r="AA76" s="149"/>
      <c r="AB76" s="149"/>
      <c r="AC76" s="149"/>
      <c r="AD76" s="149"/>
      <c r="AE76" s="149"/>
      <c r="AF76" s="149"/>
      <c r="AG76" s="149" t="s">
        <v>261</v>
      </c>
      <c r="AH76" s="149">
        <v>0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56"/>
      <c r="B77" s="157"/>
      <c r="C77" s="191" t="s">
        <v>627</v>
      </c>
      <c r="D77" s="188"/>
      <c r="E77" s="189">
        <v>0.72240000000000004</v>
      </c>
      <c r="F77" s="159"/>
      <c r="G77" s="159"/>
      <c r="H77" s="159"/>
      <c r="I77" s="159"/>
      <c r="J77" s="159"/>
      <c r="K77" s="159"/>
      <c r="L77" s="159"/>
      <c r="M77" s="159"/>
      <c r="N77" s="158"/>
      <c r="O77" s="158"/>
      <c r="P77" s="158"/>
      <c r="Q77" s="158"/>
      <c r="R77" s="159"/>
      <c r="S77" s="159"/>
      <c r="T77" s="159"/>
      <c r="U77" s="159"/>
      <c r="V77" s="159"/>
      <c r="W77" s="159"/>
      <c r="X77" s="159"/>
      <c r="Y77" s="149"/>
      <c r="Z77" s="149"/>
      <c r="AA77" s="149"/>
      <c r="AB77" s="149"/>
      <c r="AC77" s="149"/>
      <c r="AD77" s="149"/>
      <c r="AE77" s="149"/>
      <c r="AF77" s="149"/>
      <c r="AG77" s="149" t="s">
        <v>261</v>
      </c>
      <c r="AH77" s="149">
        <v>0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ht="22.5" outlineLevel="1" x14ac:dyDescent="0.2">
      <c r="A78" s="167">
        <v>21</v>
      </c>
      <c r="B78" s="168" t="s">
        <v>628</v>
      </c>
      <c r="C78" s="184" t="s">
        <v>629</v>
      </c>
      <c r="D78" s="169" t="s">
        <v>324</v>
      </c>
      <c r="E78" s="170">
        <v>16</v>
      </c>
      <c r="F78" s="171"/>
      <c r="G78" s="172">
        <f>ROUND(E78*F78,2)</f>
        <v>0</v>
      </c>
      <c r="H78" s="171"/>
      <c r="I78" s="172">
        <f>ROUND(E78*H78,2)</f>
        <v>0</v>
      </c>
      <c r="J78" s="171"/>
      <c r="K78" s="172">
        <f>ROUND(E78*J78,2)</f>
        <v>0</v>
      </c>
      <c r="L78" s="172">
        <v>21</v>
      </c>
      <c r="M78" s="172">
        <f>G78*(1+L78/100)</f>
        <v>0</v>
      </c>
      <c r="N78" s="170">
        <v>0</v>
      </c>
      <c r="O78" s="170">
        <f>ROUND(E78*N78,2)</f>
        <v>0</v>
      </c>
      <c r="P78" s="170">
        <v>0</v>
      </c>
      <c r="Q78" s="170">
        <f>ROUND(E78*P78,2)</f>
        <v>0</v>
      </c>
      <c r="R78" s="172" t="s">
        <v>248</v>
      </c>
      <c r="S78" s="172" t="s">
        <v>164</v>
      </c>
      <c r="T78" s="173" t="s">
        <v>164</v>
      </c>
      <c r="U78" s="159">
        <v>1.3242</v>
      </c>
      <c r="V78" s="159">
        <f>ROUND(E78*U78,2)</f>
        <v>21.19</v>
      </c>
      <c r="W78" s="159"/>
      <c r="X78" s="159" t="s">
        <v>234</v>
      </c>
      <c r="Y78" s="149"/>
      <c r="Z78" s="149"/>
      <c r="AA78" s="149"/>
      <c r="AB78" s="149"/>
      <c r="AC78" s="149"/>
      <c r="AD78" s="149"/>
      <c r="AE78" s="149"/>
      <c r="AF78" s="149"/>
      <c r="AG78" s="149" t="s">
        <v>235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254" t="s">
        <v>325</v>
      </c>
      <c r="D79" s="255"/>
      <c r="E79" s="255"/>
      <c r="F79" s="255"/>
      <c r="G79" s="255"/>
      <c r="H79" s="159"/>
      <c r="I79" s="159"/>
      <c r="J79" s="159"/>
      <c r="K79" s="159"/>
      <c r="L79" s="159"/>
      <c r="M79" s="159"/>
      <c r="N79" s="158"/>
      <c r="O79" s="158"/>
      <c r="P79" s="158"/>
      <c r="Q79" s="158"/>
      <c r="R79" s="159"/>
      <c r="S79" s="159"/>
      <c r="T79" s="159"/>
      <c r="U79" s="159"/>
      <c r="V79" s="159"/>
      <c r="W79" s="159"/>
      <c r="X79" s="159"/>
      <c r="Y79" s="149"/>
      <c r="Z79" s="149"/>
      <c r="AA79" s="149"/>
      <c r="AB79" s="149"/>
      <c r="AC79" s="149"/>
      <c r="AD79" s="149"/>
      <c r="AE79" s="149"/>
      <c r="AF79" s="149"/>
      <c r="AG79" s="149" t="s">
        <v>237</v>
      </c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ht="22.5" outlineLevel="1" x14ac:dyDescent="0.2">
      <c r="A80" s="167">
        <v>22</v>
      </c>
      <c r="B80" s="168" t="s">
        <v>630</v>
      </c>
      <c r="C80" s="184" t="s">
        <v>631</v>
      </c>
      <c r="D80" s="169" t="s">
        <v>324</v>
      </c>
      <c r="E80" s="170">
        <v>16</v>
      </c>
      <c r="F80" s="171"/>
      <c r="G80" s="172">
        <f>ROUND(E80*F80,2)</f>
        <v>0</v>
      </c>
      <c r="H80" s="171"/>
      <c r="I80" s="172">
        <f>ROUND(E80*H80,2)</f>
        <v>0</v>
      </c>
      <c r="J80" s="171"/>
      <c r="K80" s="172">
        <f>ROUND(E80*J80,2)</f>
        <v>0</v>
      </c>
      <c r="L80" s="172">
        <v>21</v>
      </c>
      <c r="M80" s="172">
        <f>G80*(1+L80/100)</f>
        <v>0</v>
      </c>
      <c r="N80" s="170">
        <v>0</v>
      </c>
      <c r="O80" s="170">
        <f>ROUND(E80*N80,2)</f>
        <v>0</v>
      </c>
      <c r="P80" s="170">
        <v>0</v>
      </c>
      <c r="Q80" s="170">
        <f>ROUND(E80*P80,2)</f>
        <v>0</v>
      </c>
      <c r="R80" s="172" t="s">
        <v>248</v>
      </c>
      <c r="S80" s="172" t="s">
        <v>164</v>
      </c>
      <c r="T80" s="173" t="s">
        <v>164</v>
      </c>
      <c r="U80" s="159">
        <v>1.3082</v>
      </c>
      <c r="V80" s="159">
        <f>ROUND(E80*U80,2)</f>
        <v>20.93</v>
      </c>
      <c r="W80" s="159"/>
      <c r="X80" s="159" t="s">
        <v>234</v>
      </c>
      <c r="Y80" s="149"/>
      <c r="Z80" s="149"/>
      <c r="AA80" s="149"/>
      <c r="AB80" s="149"/>
      <c r="AC80" s="149"/>
      <c r="AD80" s="149"/>
      <c r="AE80" s="149"/>
      <c r="AF80" s="149"/>
      <c r="AG80" s="149" t="s">
        <v>235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56"/>
      <c r="B81" s="157"/>
      <c r="C81" s="254" t="s">
        <v>325</v>
      </c>
      <c r="D81" s="255"/>
      <c r="E81" s="255"/>
      <c r="F81" s="255"/>
      <c r="G81" s="255"/>
      <c r="H81" s="159"/>
      <c r="I81" s="159"/>
      <c r="J81" s="159"/>
      <c r="K81" s="159"/>
      <c r="L81" s="159"/>
      <c r="M81" s="159"/>
      <c r="N81" s="158"/>
      <c r="O81" s="158"/>
      <c r="P81" s="158"/>
      <c r="Q81" s="158"/>
      <c r="R81" s="159"/>
      <c r="S81" s="159"/>
      <c r="T81" s="159"/>
      <c r="U81" s="159"/>
      <c r="V81" s="159"/>
      <c r="W81" s="159"/>
      <c r="X81" s="159"/>
      <c r="Y81" s="149"/>
      <c r="Z81" s="149"/>
      <c r="AA81" s="149"/>
      <c r="AB81" s="149"/>
      <c r="AC81" s="149"/>
      <c r="AD81" s="149"/>
      <c r="AE81" s="149"/>
      <c r="AF81" s="149"/>
      <c r="AG81" s="149" t="s">
        <v>237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67">
        <v>23</v>
      </c>
      <c r="B82" s="168" t="s">
        <v>328</v>
      </c>
      <c r="C82" s="184" t="s">
        <v>329</v>
      </c>
      <c r="D82" s="169" t="s">
        <v>276</v>
      </c>
      <c r="E82" s="170">
        <v>89.088520000000003</v>
      </c>
      <c r="F82" s="171"/>
      <c r="G82" s="172">
        <f>ROUND(E82*F82,2)</f>
        <v>0</v>
      </c>
      <c r="H82" s="171"/>
      <c r="I82" s="172">
        <f>ROUND(E82*H82,2)</f>
        <v>0</v>
      </c>
      <c r="J82" s="171"/>
      <c r="K82" s="172">
        <f>ROUND(E82*J82,2)</f>
        <v>0</v>
      </c>
      <c r="L82" s="172">
        <v>21</v>
      </c>
      <c r="M82" s="172">
        <f>G82*(1+L82/100)</f>
        <v>0</v>
      </c>
      <c r="N82" s="170">
        <v>0</v>
      </c>
      <c r="O82" s="170">
        <f>ROUND(E82*N82,2)</f>
        <v>0</v>
      </c>
      <c r="P82" s="170">
        <v>0</v>
      </c>
      <c r="Q82" s="170">
        <f>ROUND(E82*P82,2)</f>
        <v>0</v>
      </c>
      <c r="R82" s="172" t="s">
        <v>248</v>
      </c>
      <c r="S82" s="172" t="s">
        <v>164</v>
      </c>
      <c r="T82" s="173" t="s">
        <v>164</v>
      </c>
      <c r="U82" s="159">
        <v>0.51900000000000002</v>
      </c>
      <c r="V82" s="159">
        <f>ROUND(E82*U82,2)</f>
        <v>46.24</v>
      </c>
      <c r="W82" s="159"/>
      <c r="X82" s="159" t="s">
        <v>234</v>
      </c>
      <c r="Y82" s="149"/>
      <c r="Z82" s="149"/>
      <c r="AA82" s="149"/>
      <c r="AB82" s="149"/>
      <c r="AC82" s="149"/>
      <c r="AD82" s="149"/>
      <c r="AE82" s="149"/>
      <c r="AF82" s="149"/>
      <c r="AG82" s="149" t="s">
        <v>235</v>
      </c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56"/>
      <c r="B83" s="157"/>
      <c r="C83" s="254" t="s">
        <v>330</v>
      </c>
      <c r="D83" s="255"/>
      <c r="E83" s="255"/>
      <c r="F83" s="255"/>
      <c r="G83" s="255"/>
      <c r="H83" s="159"/>
      <c r="I83" s="159"/>
      <c r="J83" s="159"/>
      <c r="K83" s="159"/>
      <c r="L83" s="159"/>
      <c r="M83" s="159"/>
      <c r="N83" s="158"/>
      <c r="O83" s="158"/>
      <c r="P83" s="158"/>
      <c r="Q83" s="158"/>
      <c r="R83" s="159"/>
      <c r="S83" s="159"/>
      <c r="T83" s="159"/>
      <c r="U83" s="159"/>
      <c r="V83" s="159"/>
      <c r="W83" s="159"/>
      <c r="X83" s="159"/>
      <c r="Y83" s="149"/>
      <c r="Z83" s="149"/>
      <c r="AA83" s="149"/>
      <c r="AB83" s="149"/>
      <c r="AC83" s="149"/>
      <c r="AD83" s="149"/>
      <c r="AE83" s="149"/>
      <c r="AF83" s="149"/>
      <c r="AG83" s="149" t="s">
        <v>237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90" t="str">
        <f>C83</f>
        <v>bez naložení do dopravní nádoby, ale s vyprázdněním dopravní nádoby na hromadu nebo na dopravní prostředek,</v>
      </c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56"/>
      <c r="B84" s="157"/>
      <c r="C84" s="191" t="s">
        <v>632</v>
      </c>
      <c r="D84" s="188"/>
      <c r="E84" s="189">
        <v>89.088520000000003</v>
      </c>
      <c r="F84" s="159"/>
      <c r="G84" s="159"/>
      <c r="H84" s="159"/>
      <c r="I84" s="159"/>
      <c r="J84" s="159"/>
      <c r="K84" s="159"/>
      <c r="L84" s="159"/>
      <c r="M84" s="159"/>
      <c r="N84" s="158"/>
      <c r="O84" s="158"/>
      <c r="P84" s="158"/>
      <c r="Q84" s="158"/>
      <c r="R84" s="159"/>
      <c r="S84" s="159"/>
      <c r="T84" s="159"/>
      <c r="U84" s="159"/>
      <c r="V84" s="159"/>
      <c r="W84" s="159"/>
      <c r="X84" s="159"/>
      <c r="Y84" s="149"/>
      <c r="Z84" s="149"/>
      <c r="AA84" s="149"/>
      <c r="AB84" s="149"/>
      <c r="AC84" s="149"/>
      <c r="AD84" s="149"/>
      <c r="AE84" s="149"/>
      <c r="AF84" s="149"/>
      <c r="AG84" s="149" t="s">
        <v>261</v>
      </c>
      <c r="AH84" s="149">
        <v>0</v>
      </c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67">
        <v>24</v>
      </c>
      <c r="B85" s="168" t="s">
        <v>331</v>
      </c>
      <c r="C85" s="184" t="s">
        <v>332</v>
      </c>
      <c r="D85" s="169" t="s">
        <v>276</v>
      </c>
      <c r="E85" s="170">
        <v>66.816389999999998</v>
      </c>
      <c r="F85" s="171"/>
      <c r="G85" s="172">
        <f>ROUND(E85*F85,2)</f>
        <v>0</v>
      </c>
      <c r="H85" s="171"/>
      <c r="I85" s="172">
        <f>ROUND(E85*H85,2)</f>
        <v>0</v>
      </c>
      <c r="J85" s="171"/>
      <c r="K85" s="172">
        <f>ROUND(E85*J85,2)</f>
        <v>0</v>
      </c>
      <c r="L85" s="172">
        <v>21</v>
      </c>
      <c r="M85" s="172">
        <f>G85*(1+L85/100)</f>
        <v>0</v>
      </c>
      <c r="N85" s="170">
        <v>0</v>
      </c>
      <c r="O85" s="170">
        <f>ROUND(E85*N85,2)</f>
        <v>0</v>
      </c>
      <c r="P85" s="170">
        <v>0</v>
      </c>
      <c r="Q85" s="170">
        <f>ROUND(E85*P85,2)</f>
        <v>0</v>
      </c>
      <c r="R85" s="172" t="s">
        <v>248</v>
      </c>
      <c r="S85" s="172" t="s">
        <v>164</v>
      </c>
      <c r="T85" s="173" t="s">
        <v>164</v>
      </c>
      <c r="U85" s="159">
        <v>0.72899999999999998</v>
      </c>
      <c r="V85" s="159">
        <f>ROUND(E85*U85,2)</f>
        <v>48.71</v>
      </c>
      <c r="W85" s="159"/>
      <c r="X85" s="159" t="s">
        <v>234</v>
      </c>
      <c r="Y85" s="149"/>
      <c r="Z85" s="149"/>
      <c r="AA85" s="149"/>
      <c r="AB85" s="149"/>
      <c r="AC85" s="149"/>
      <c r="AD85" s="149"/>
      <c r="AE85" s="149"/>
      <c r="AF85" s="149"/>
      <c r="AG85" s="149" t="s">
        <v>235</v>
      </c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56"/>
      <c r="B86" s="157"/>
      <c r="C86" s="254" t="s">
        <v>330</v>
      </c>
      <c r="D86" s="255"/>
      <c r="E86" s="255"/>
      <c r="F86" s="255"/>
      <c r="G86" s="255"/>
      <c r="H86" s="159"/>
      <c r="I86" s="159"/>
      <c r="J86" s="159"/>
      <c r="K86" s="159"/>
      <c r="L86" s="159"/>
      <c r="M86" s="159"/>
      <c r="N86" s="158"/>
      <c r="O86" s="158"/>
      <c r="P86" s="158"/>
      <c r="Q86" s="158"/>
      <c r="R86" s="159"/>
      <c r="S86" s="159"/>
      <c r="T86" s="159"/>
      <c r="U86" s="159"/>
      <c r="V86" s="159"/>
      <c r="W86" s="159"/>
      <c r="X86" s="159"/>
      <c r="Y86" s="149"/>
      <c r="Z86" s="149"/>
      <c r="AA86" s="149"/>
      <c r="AB86" s="149"/>
      <c r="AC86" s="149"/>
      <c r="AD86" s="149"/>
      <c r="AE86" s="149"/>
      <c r="AF86" s="149"/>
      <c r="AG86" s="149" t="s">
        <v>237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90" t="str">
        <f>C86</f>
        <v>bez naložení do dopravní nádoby, ale s vyprázdněním dopravní nádoby na hromadu nebo na dopravní prostředek,</v>
      </c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56"/>
      <c r="B87" s="157"/>
      <c r="C87" s="191" t="s">
        <v>633</v>
      </c>
      <c r="D87" s="188"/>
      <c r="E87" s="189">
        <v>66.816389999999998</v>
      </c>
      <c r="F87" s="159"/>
      <c r="G87" s="159"/>
      <c r="H87" s="159"/>
      <c r="I87" s="159"/>
      <c r="J87" s="159"/>
      <c r="K87" s="159"/>
      <c r="L87" s="159"/>
      <c r="M87" s="159"/>
      <c r="N87" s="158"/>
      <c r="O87" s="158"/>
      <c r="P87" s="158"/>
      <c r="Q87" s="158"/>
      <c r="R87" s="159"/>
      <c r="S87" s="159"/>
      <c r="T87" s="159"/>
      <c r="U87" s="159"/>
      <c r="V87" s="159"/>
      <c r="W87" s="159"/>
      <c r="X87" s="159"/>
      <c r="Y87" s="149"/>
      <c r="Z87" s="149"/>
      <c r="AA87" s="149"/>
      <c r="AB87" s="149"/>
      <c r="AC87" s="149"/>
      <c r="AD87" s="149"/>
      <c r="AE87" s="149"/>
      <c r="AF87" s="149"/>
      <c r="AG87" s="149" t="s">
        <v>261</v>
      </c>
      <c r="AH87" s="149">
        <v>0</v>
      </c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ht="22.5" outlineLevel="1" x14ac:dyDescent="0.2">
      <c r="A88" s="167">
        <v>25</v>
      </c>
      <c r="B88" s="168" t="s">
        <v>333</v>
      </c>
      <c r="C88" s="184" t="s">
        <v>334</v>
      </c>
      <c r="D88" s="169" t="s">
        <v>276</v>
      </c>
      <c r="E88" s="170">
        <v>89.088520000000003</v>
      </c>
      <c r="F88" s="171"/>
      <c r="G88" s="172">
        <f>ROUND(E88*F88,2)</f>
        <v>0</v>
      </c>
      <c r="H88" s="171"/>
      <c r="I88" s="172">
        <f>ROUND(E88*H88,2)</f>
        <v>0</v>
      </c>
      <c r="J88" s="171"/>
      <c r="K88" s="172">
        <f>ROUND(E88*J88,2)</f>
        <v>0</v>
      </c>
      <c r="L88" s="172">
        <v>21</v>
      </c>
      <c r="M88" s="172">
        <f>G88*(1+L88/100)</f>
        <v>0</v>
      </c>
      <c r="N88" s="170">
        <v>0</v>
      </c>
      <c r="O88" s="170">
        <f>ROUND(E88*N88,2)</f>
        <v>0</v>
      </c>
      <c r="P88" s="170">
        <v>0</v>
      </c>
      <c r="Q88" s="170">
        <f>ROUND(E88*P88,2)</f>
        <v>0</v>
      </c>
      <c r="R88" s="172" t="s">
        <v>248</v>
      </c>
      <c r="S88" s="172" t="s">
        <v>164</v>
      </c>
      <c r="T88" s="173" t="s">
        <v>164</v>
      </c>
      <c r="U88" s="159">
        <v>1.0999999999999999E-2</v>
      </c>
      <c r="V88" s="159">
        <f>ROUND(E88*U88,2)</f>
        <v>0.98</v>
      </c>
      <c r="W88" s="159"/>
      <c r="X88" s="159" t="s">
        <v>234</v>
      </c>
      <c r="Y88" s="149"/>
      <c r="Z88" s="149"/>
      <c r="AA88" s="149"/>
      <c r="AB88" s="149"/>
      <c r="AC88" s="149"/>
      <c r="AD88" s="149"/>
      <c r="AE88" s="149"/>
      <c r="AF88" s="149"/>
      <c r="AG88" s="149" t="s">
        <v>235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56"/>
      <c r="B89" s="157"/>
      <c r="C89" s="254" t="s">
        <v>335</v>
      </c>
      <c r="D89" s="255"/>
      <c r="E89" s="255"/>
      <c r="F89" s="255"/>
      <c r="G89" s="255"/>
      <c r="H89" s="159"/>
      <c r="I89" s="159"/>
      <c r="J89" s="159"/>
      <c r="K89" s="159"/>
      <c r="L89" s="159"/>
      <c r="M89" s="159"/>
      <c r="N89" s="158"/>
      <c r="O89" s="158"/>
      <c r="P89" s="158"/>
      <c r="Q89" s="158"/>
      <c r="R89" s="159"/>
      <c r="S89" s="159"/>
      <c r="T89" s="159"/>
      <c r="U89" s="159"/>
      <c r="V89" s="159"/>
      <c r="W89" s="159"/>
      <c r="X89" s="159"/>
      <c r="Y89" s="149"/>
      <c r="Z89" s="149"/>
      <c r="AA89" s="149"/>
      <c r="AB89" s="149"/>
      <c r="AC89" s="149"/>
      <c r="AD89" s="149"/>
      <c r="AE89" s="149"/>
      <c r="AF89" s="149"/>
      <c r="AG89" s="149" t="s">
        <v>237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56"/>
      <c r="B90" s="157"/>
      <c r="C90" s="191" t="s">
        <v>632</v>
      </c>
      <c r="D90" s="188"/>
      <c r="E90" s="189">
        <v>89.088520000000003</v>
      </c>
      <c r="F90" s="159"/>
      <c r="G90" s="159"/>
      <c r="H90" s="159"/>
      <c r="I90" s="159"/>
      <c r="J90" s="159"/>
      <c r="K90" s="159"/>
      <c r="L90" s="159"/>
      <c r="M90" s="159"/>
      <c r="N90" s="158"/>
      <c r="O90" s="158"/>
      <c r="P90" s="158"/>
      <c r="Q90" s="158"/>
      <c r="R90" s="159"/>
      <c r="S90" s="159"/>
      <c r="T90" s="159"/>
      <c r="U90" s="159"/>
      <c r="V90" s="159"/>
      <c r="W90" s="159"/>
      <c r="X90" s="159"/>
      <c r="Y90" s="149"/>
      <c r="Z90" s="149"/>
      <c r="AA90" s="149"/>
      <c r="AB90" s="149"/>
      <c r="AC90" s="149"/>
      <c r="AD90" s="149"/>
      <c r="AE90" s="149"/>
      <c r="AF90" s="149"/>
      <c r="AG90" s="149" t="s">
        <v>261</v>
      </c>
      <c r="AH90" s="149">
        <v>0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ht="22.5" outlineLevel="1" x14ac:dyDescent="0.2">
      <c r="A91" s="167">
        <v>26</v>
      </c>
      <c r="B91" s="168" t="s">
        <v>337</v>
      </c>
      <c r="C91" s="184" t="s">
        <v>338</v>
      </c>
      <c r="D91" s="169" t="s">
        <v>276</v>
      </c>
      <c r="E91" s="170">
        <v>66.816389999999998</v>
      </c>
      <c r="F91" s="171"/>
      <c r="G91" s="172">
        <f>ROUND(E91*F91,2)</f>
        <v>0</v>
      </c>
      <c r="H91" s="171"/>
      <c r="I91" s="172">
        <f>ROUND(E91*H91,2)</f>
        <v>0</v>
      </c>
      <c r="J91" s="171"/>
      <c r="K91" s="172">
        <f>ROUND(E91*J91,2)</f>
        <v>0</v>
      </c>
      <c r="L91" s="172">
        <v>21</v>
      </c>
      <c r="M91" s="172">
        <f>G91*(1+L91/100)</f>
        <v>0</v>
      </c>
      <c r="N91" s="170">
        <v>0</v>
      </c>
      <c r="O91" s="170">
        <f>ROUND(E91*N91,2)</f>
        <v>0</v>
      </c>
      <c r="P91" s="170">
        <v>0</v>
      </c>
      <c r="Q91" s="170">
        <f>ROUND(E91*P91,2)</f>
        <v>0</v>
      </c>
      <c r="R91" s="172" t="s">
        <v>248</v>
      </c>
      <c r="S91" s="172" t="s">
        <v>164</v>
      </c>
      <c r="T91" s="173" t="s">
        <v>164</v>
      </c>
      <c r="U91" s="159">
        <v>1.2E-2</v>
      </c>
      <c r="V91" s="159">
        <f>ROUND(E91*U91,2)</f>
        <v>0.8</v>
      </c>
      <c r="W91" s="159"/>
      <c r="X91" s="159" t="s">
        <v>234</v>
      </c>
      <c r="Y91" s="149"/>
      <c r="Z91" s="149"/>
      <c r="AA91" s="149"/>
      <c r="AB91" s="149"/>
      <c r="AC91" s="149"/>
      <c r="AD91" s="149"/>
      <c r="AE91" s="149"/>
      <c r="AF91" s="149"/>
      <c r="AG91" s="149" t="s">
        <v>235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1" x14ac:dyDescent="0.2">
      <c r="A92" s="156"/>
      <c r="B92" s="157"/>
      <c r="C92" s="254" t="s">
        <v>335</v>
      </c>
      <c r="D92" s="255"/>
      <c r="E92" s="255"/>
      <c r="F92" s="255"/>
      <c r="G92" s="255"/>
      <c r="H92" s="159"/>
      <c r="I92" s="159"/>
      <c r="J92" s="159"/>
      <c r="K92" s="159"/>
      <c r="L92" s="159"/>
      <c r="M92" s="159"/>
      <c r="N92" s="158"/>
      <c r="O92" s="158"/>
      <c r="P92" s="158"/>
      <c r="Q92" s="158"/>
      <c r="R92" s="159"/>
      <c r="S92" s="159"/>
      <c r="T92" s="159"/>
      <c r="U92" s="159"/>
      <c r="V92" s="159"/>
      <c r="W92" s="159"/>
      <c r="X92" s="159"/>
      <c r="Y92" s="149"/>
      <c r="Z92" s="149"/>
      <c r="AA92" s="149"/>
      <c r="AB92" s="149"/>
      <c r="AC92" s="149"/>
      <c r="AD92" s="149"/>
      <c r="AE92" s="149"/>
      <c r="AF92" s="149"/>
      <c r="AG92" s="149" t="s">
        <v>237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56"/>
      <c r="B93" s="157"/>
      <c r="C93" s="191" t="s">
        <v>633</v>
      </c>
      <c r="D93" s="188"/>
      <c r="E93" s="189">
        <v>66.816389999999998</v>
      </c>
      <c r="F93" s="159"/>
      <c r="G93" s="159"/>
      <c r="H93" s="159"/>
      <c r="I93" s="159"/>
      <c r="J93" s="159"/>
      <c r="K93" s="159"/>
      <c r="L93" s="159"/>
      <c r="M93" s="159"/>
      <c r="N93" s="158"/>
      <c r="O93" s="158"/>
      <c r="P93" s="158"/>
      <c r="Q93" s="158"/>
      <c r="R93" s="159"/>
      <c r="S93" s="159"/>
      <c r="T93" s="159"/>
      <c r="U93" s="159"/>
      <c r="V93" s="159"/>
      <c r="W93" s="159"/>
      <c r="X93" s="159"/>
      <c r="Y93" s="149"/>
      <c r="Z93" s="149"/>
      <c r="AA93" s="149"/>
      <c r="AB93" s="149"/>
      <c r="AC93" s="149"/>
      <c r="AD93" s="149"/>
      <c r="AE93" s="149"/>
      <c r="AF93" s="149"/>
      <c r="AG93" s="149" t="s">
        <v>261</v>
      </c>
      <c r="AH93" s="149">
        <v>0</v>
      </c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ht="33.75" outlineLevel="1" x14ac:dyDescent="0.2">
      <c r="A94" s="167">
        <v>27</v>
      </c>
      <c r="B94" s="168" t="s">
        <v>340</v>
      </c>
      <c r="C94" s="184" t="s">
        <v>341</v>
      </c>
      <c r="D94" s="169" t="s">
        <v>276</v>
      </c>
      <c r="E94" s="170">
        <v>623.61964</v>
      </c>
      <c r="F94" s="171"/>
      <c r="G94" s="172">
        <f>ROUND(E94*F94,2)</f>
        <v>0</v>
      </c>
      <c r="H94" s="171"/>
      <c r="I94" s="172">
        <f>ROUND(E94*H94,2)</f>
        <v>0</v>
      </c>
      <c r="J94" s="171"/>
      <c r="K94" s="172">
        <f>ROUND(E94*J94,2)</f>
        <v>0</v>
      </c>
      <c r="L94" s="172">
        <v>21</v>
      </c>
      <c r="M94" s="172">
        <f>G94*(1+L94/100)</f>
        <v>0</v>
      </c>
      <c r="N94" s="170">
        <v>0</v>
      </c>
      <c r="O94" s="170">
        <f>ROUND(E94*N94,2)</f>
        <v>0</v>
      </c>
      <c r="P94" s="170">
        <v>0</v>
      </c>
      <c r="Q94" s="170">
        <f>ROUND(E94*P94,2)</f>
        <v>0</v>
      </c>
      <c r="R94" s="172" t="s">
        <v>248</v>
      </c>
      <c r="S94" s="172" t="s">
        <v>164</v>
      </c>
      <c r="T94" s="173" t="s">
        <v>164</v>
      </c>
      <c r="U94" s="159">
        <v>0</v>
      </c>
      <c r="V94" s="159">
        <f>ROUND(E94*U94,2)</f>
        <v>0</v>
      </c>
      <c r="W94" s="159"/>
      <c r="X94" s="159" t="s">
        <v>234</v>
      </c>
      <c r="Y94" s="149"/>
      <c r="Z94" s="149"/>
      <c r="AA94" s="149"/>
      <c r="AB94" s="149"/>
      <c r="AC94" s="149"/>
      <c r="AD94" s="149"/>
      <c r="AE94" s="149"/>
      <c r="AF94" s="149"/>
      <c r="AG94" s="149" t="s">
        <v>235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56"/>
      <c r="B95" s="157"/>
      <c r="C95" s="254" t="s">
        <v>335</v>
      </c>
      <c r="D95" s="255"/>
      <c r="E95" s="255"/>
      <c r="F95" s="255"/>
      <c r="G95" s="255"/>
      <c r="H95" s="159"/>
      <c r="I95" s="159"/>
      <c r="J95" s="159"/>
      <c r="K95" s="159"/>
      <c r="L95" s="159"/>
      <c r="M95" s="159"/>
      <c r="N95" s="158"/>
      <c r="O95" s="158"/>
      <c r="P95" s="158"/>
      <c r="Q95" s="158"/>
      <c r="R95" s="159"/>
      <c r="S95" s="159"/>
      <c r="T95" s="159"/>
      <c r="U95" s="159"/>
      <c r="V95" s="159"/>
      <c r="W95" s="159"/>
      <c r="X95" s="159"/>
      <c r="Y95" s="149"/>
      <c r="Z95" s="149"/>
      <c r="AA95" s="149"/>
      <c r="AB95" s="149"/>
      <c r="AC95" s="149"/>
      <c r="AD95" s="149"/>
      <c r="AE95" s="149"/>
      <c r="AF95" s="149"/>
      <c r="AG95" s="149" t="s">
        <v>237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1" x14ac:dyDescent="0.2">
      <c r="A96" s="156"/>
      <c r="B96" s="157"/>
      <c r="C96" s="191" t="s">
        <v>634</v>
      </c>
      <c r="D96" s="188"/>
      <c r="E96" s="189">
        <v>623.61964</v>
      </c>
      <c r="F96" s="159"/>
      <c r="G96" s="159"/>
      <c r="H96" s="159"/>
      <c r="I96" s="159"/>
      <c r="J96" s="159"/>
      <c r="K96" s="159"/>
      <c r="L96" s="159"/>
      <c r="M96" s="159"/>
      <c r="N96" s="158"/>
      <c r="O96" s="158"/>
      <c r="P96" s="158"/>
      <c r="Q96" s="158"/>
      <c r="R96" s="159"/>
      <c r="S96" s="159"/>
      <c r="T96" s="159"/>
      <c r="U96" s="159"/>
      <c r="V96" s="159"/>
      <c r="W96" s="159"/>
      <c r="X96" s="159"/>
      <c r="Y96" s="149"/>
      <c r="Z96" s="149"/>
      <c r="AA96" s="149"/>
      <c r="AB96" s="149"/>
      <c r="AC96" s="149"/>
      <c r="AD96" s="149"/>
      <c r="AE96" s="149"/>
      <c r="AF96" s="149"/>
      <c r="AG96" s="149" t="s">
        <v>261</v>
      </c>
      <c r="AH96" s="149">
        <v>0</v>
      </c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ht="33.75" outlineLevel="1" x14ac:dyDescent="0.2">
      <c r="A97" s="167">
        <v>28</v>
      </c>
      <c r="B97" s="168" t="s">
        <v>343</v>
      </c>
      <c r="C97" s="184" t="s">
        <v>344</v>
      </c>
      <c r="D97" s="169" t="s">
        <v>276</v>
      </c>
      <c r="E97" s="170">
        <v>467.71472999999997</v>
      </c>
      <c r="F97" s="171"/>
      <c r="G97" s="172">
        <f>ROUND(E97*F97,2)</f>
        <v>0</v>
      </c>
      <c r="H97" s="171"/>
      <c r="I97" s="172">
        <f>ROUND(E97*H97,2)</f>
        <v>0</v>
      </c>
      <c r="J97" s="171"/>
      <c r="K97" s="172">
        <f>ROUND(E97*J97,2)</f>
        <v>0</v>
      </c>
      <c r="L97" s="172">
        <v>21</v>
      </c>
      <c r="M97" s="172">
        <f>G97*(1+L97/100)</f>
        <v>0</v>
      </c>
      <c r="N97" s="170">
        <v>0</v>
      </c>
      <c r="O97" s="170">
        <f>ROUND(E97*N97,2)</f>
        <v>0</v>
      </c>
      <c r="P97" s="170">
        <v>0</v>
      </c>
      <c r="Q97" s="170">
        <f>ROUND(E97*P97,2)</f>
        <v>0</v>
      </c>
      <c r="R97" s="172" t="s">
        <v>248</v>
      </c>
      <c r="S97" s="172" t="s">
        <v>164</v>
      </c>
      <c r="T97" s="173" t="s">
        <v>164</v>
      </c>
      <c r="U97" s="159">
        <v>0</v>
      </c>
      <c r="V97" s="159">
        <f>ROUND(E97*U97,2)</f>
        <v>0</v>
      </c>
      <c r="W97" s="159"/>
      <c r="X97" s="159" t="s">
        <v>234</v>
      </c>
      <c r="Y97" s="149"/>
      <c r="Z97" s="149"/>
      <c r="AA97" s="149"/>
      <c r="AB97" s="149"/>
      <c r="AC97" s="149"/>
      <c r="AD97" s="149"/>
      <c r="AE97" s="149"/>
      <c r="AF97" s="149"/>
      <c r="AG97" s="149" t="s">
        <v>235</v>
      </c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56"/>
      <c r="B98" s="157"/>
      <c r="C98" s="254" t="s">
        <v>335</v>
      </c>
      <c r="D98" s="255"/>
      <c r="E98" s="255"/>
      <c r="F98" s="255"/>
      <c r="G98" s="255"/>
      <c r="H98" s="159"/>
      <c r="I98" s="159"/>
      <c r="J98" s="159"/>
      <c r="K98" s="159"/>
      <c r="L98" s="159"/>
      <c r="M98" s="159"/>
      <c r="N98" s="158"/>
      <c r="O98" s="158"/>
      <c r="P98" s="158"/>
      <c r="Q98" s="158"/>
      <c r="R98" s="159"/>
      <c r="S98" s="159"/>
      <c r="T98" s="159"/>
      <c r="U98" s="159"/>
      <c r="V98" s="159"/>
      <c r="W98" s="159"/>
      <c r="X98" s="159"/>
      <c r="Y98" s="149"/>
      <c r="Z98" s="149"/>
      <c r="AA98" s="149"/>
      <c r="AB98" s="149"/>
      <c r="AC98" s="149"/>
      <c r="AD98" s="149"/>
      <c r="AE98" s="149"/>
      <c r="AF98" s="149"/>
      <c r="AG98" s="149" t="s">
        <v>237</v>
      </c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56"/>
      <c r="B99" s="157"/>
      <c r="C99" s="191" t="s">
        <v>635</v>
      </c>
      <c r="D99" s="188"/>
      <c r="E99" s="189">
        <v>467.71472999999997</v>
      </c>
      <c r="F99" s="159"/>
      <c r="G99" s="159"/>
      <c r="H99" s="159"/>
      <c r="I99" s="159"/>
      <c r="J99" s="159"/>
      <c r="K99" s="159"/>
      <c r="L99" s="159"/>
      <c r="M99" s="159"/>
      <c r="N99" s="158"/>
      <c r="O99" s="158"/>
      <c r="P99" s="158"/>
      <c r="Q99" s="158"/>
      <c r="R99" s="159"/>
      <c r="S99" s="159"/>
      <c r="T99" s="159"/>
      <c r="U99" s="159"/>
      <c r="V99" s="159"/>
      <c r="W99" s="159"/>
      <c r="X99" s="159"/>
      <c r="Y99" s="149"/>
      <c r="Z99" s="149"/>
      <c r="AA99" s="149"/>
      <c r="AB99" s="149"/>
      <c r="AC99" s="149"/>
      <c r="AD99" s="149"/>
      <c r="AE99" s="149"/>
      <c r="AF99" s="149"/>
      <c r="AG99" s="149" t="s">
        <v>261</v>
      </c>
      <c r="AH99" s="149">
        <v>0</v>
      </c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ht="22.5" outlineLevel="1" x14ac:dyDescent="0.2">
      <c r="A100" s="167">
        <v>29</v>
      </c>
      <c r="B100" s="168" t="s">
        <v>346</v>
      </c>
      <c r="C100" s="184" t="s">
        <v>347</v>
      </c>
      <c r="D100" s="169" t="s">
        <v>276</v>
      </c>
      <c r="E100" s="170">
        <v>155.90491</v>
      </c>
      <c r="F100" s="171"/>
      <c r="G100" s="172">
        <f>ROUND(E100*F100,2)</f>
        <v>0</v>
      </c>
      <c r="H100" s="171"/>
      <c r="I100" s="172">
        <f>ROUND(E100*H100,2)</f>
        <v>0</v>
      </c>
      <c r="J100" s="171"/>
      <c r="K100" s="172">
        <f>ROUND(E100*J100,2)</f>
        <v>0</v>
      </c>
      <c r="L100" s="172">
        <v>21</v>
      </c>
      <c r="M100" s="172">
        <f>G100*(1+L100/100)</f>
        <v>0</v>
      </c>
      <c r="N100" s="170">
        <v>0</v>
      </c>
      <c r="O100" s="170">
        <f>ROUND(E100*N100,2)</f>
        <v>0</v>
      </c>
      <c r="P100" s="170">
        <v>0</v>
      </c>
      <c r="Q100" s="170">
        <f>ROUND(E100*P100,2)</f>
        <v>0</v>
      </c>
      <c r="R100" s="172" t="s">
        <v>248</v>
      </c>
      <c r="S100" s="172" t="s">
        <v>164</v>
      </c>
      <c r="T100" s="173" t="s">
        <v>164</v>
      </c>
      <c r="U100" s="159">
        <v>8.9999999999999993E-3</v>
      </c>
      <c r="V100" s="159">
        <f>ROUND(E100*U100,2)</f>
        <v>1.4</v>
      </c>
      <c r="W100" s="159"/>
      <c r="X100" s="159" t="s">
        <v>234</v>
      </c>
      <c r="Y100" s="149"/>
      <c r="Z100" s="149"/>
      <c r="AA100" s="149"/>
      <c r="AB100" s="149"/>
      <c r="AC100" s="149"/>
      <c r="AD100" s="149"/>
      <c r="AE100" s="149"/>
      <c r="AF100" s="149"/>
      <c r="AG100" s="149" t="s">
        <v>235</v>
      </c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56"/>
      <c r="B101" s="157"/>
      <c r="C101" s="191" t="s">
        <v>632</v>
      </c>
      <c r="D101" s="188"/>
      <c r="E101" s="189">
        <v>89.088520000000003</v>
      </c>
      <c r="F101" s="159"/>
      <c r="G101" s="159"/>
      <c r="H101" s="159"/>
      <c r="I101" s="159"/>
      <c r="J101" s="159"/>
      <c r="K101" s="159"/>
      <c r="L101" s="159"/>
      <c r="M101" s="159"/>
      <c r="N101" s="158"/>
      <c r="O101" s="158"/>
      <c r="P101" s="158"/>
      <c r="Q101" s="158"/>
      <c r="R101" s="159"/>
      <c r="S101" s="159"/>
      <c r="T101" s="159"/>
      <c r="U101" s="159"/>
      <c r="V101" s="159"/>
      <c r="W101" s="159"/>
      <c r="X101" s="159"/>
      <c r="Y101" s="149"/>
      <c r="Z101" s="149"/>
      <c r="AA101" s="149"/>
      <c r="AB101" s="149"/>
      <c r="AC101" s="149"/>
      <c r="AD101" s="149"/>
      <c r="AE101" s="149"/>
      <c r="AF101" s="149"/>
      <c r="AG101" s="149" t="s">
        <v>261</v>
      </c>
      <c r="AH101" s="149">
        <v>0</v>
      </c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outlineLevel="1" x14ac:dyDescent="0.2">
      <c r="A102" s="156"/>
      <c r="B102" s="157"/>
      <c r="C102" s="191" t="s">
        <v>633</v>
      </c>
      <c r="D102" s="188"/>
      <c r="E102" s="189">
        <v>66.816389999999998</v>
      </c>
      <c r="F102" s="159"/>
      <c r="G102" s="159"/>
      <c r="H102" s="159"/>
      <c r="I102" s="159"/>
      <c r="J102" s="159"/>
      <c r="K102" s="159"/>
      <c r="L102" s="159"/>
      <c r="M102" s="159"/>
      <c r="N102" s="158"/>
      <c r="O102" s="158"/>
      <c r="P102" s="158"/>
      <c r="Q102" s="158"/>
      <c r="R102" s="159"/>
      <c r="S102" s="159"/>
      <c r="T102" s="159"/>
      <c r="U102" s="159"/>
      <c r="V102" s="159"/>
      <c r="W102" s="159"/>
      <c r="X102" s="159"/>
      <c r="Y102" s="149"/>
      <c r="Z102" s="149"/>
      <c r="AA102" s="149"/>
      <c r="AB102" s="149"/>
      <c r="AC102" s="149"/>
      <c r="AD102" s="149"/>
      <c r="AE102" s="149"/>
      <c r="AF102" s="149"/>
      <c r="AG102" s="149" t="s">
        <v>261</v>
      </c>
      <c r="AH102" s="149">
        <v>0</v>
      </c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ht="22.5" outlineLevel="1" x14ac:dyDescent="0.2">
      <c r="A103" s="167">
        <v>30</v>
      </c>
      <c r="B103" s="168" t="s">
        <v>348</v>
      </c>
      <c r="C103" s="184" t="s">
        <v>349</v>
      </c>
      <c r="D103" s="169" t="s">
        <v>276</v>
      </c>
      <c r="E103" s="170">
        <v>139.55371</v>
      </c>
      <c r="F103" s="171"/>
      <c r="G103" s="172">
        <f>ROUND(E103*F103,2)</f>
        <v>0</v>
      </c>
      <c r="H103" s="171"/>
      <c r="I103" s="172">
        <f>ROUND(E103*H103,2)</f>
        <v>0</v>
      </c>
      <c r="J103" s="171"/>
      <c r="K103" s="172">
        <f>ROUND(E103*J103,2)</f>
        <v>0</v>
      </c>
      <c r="L103" s="172">
        <v>21</v>
      </c>
      <c r="M103" s="172">
        <f>G103*(1+L103/100)</f>
        <v>0</v>
      </c>
      <c r="N103" s="170">
        <v>0</v>
      </c>
      <c r="O103" s="170">
        <f>ROUND(E103*N103,2)</f>
        <v>0</v>
      </c>
      <c r="P103" s="170">
        <v>0</v>
      </c>
      <c r="Q103" s="170">
        <f>ROUND(E103*P103,2)</f>
        <v>0</v>
      </c>
      <c r="R103" s="172" t="s">
        <v>248</v>
      </c>
      <c r="S103" s="172" t="s">
        <v>164</v>
      </c>
      <c r="T103" s="173" t="s">
        <v>164</v>
      </c>
      <c r="U103" s="159">
        <v>0.2</v>
      </c>
      <c r="V103" s="159">
        <f>ROUND(E103*U103,2)</f>
        <v>27.91</v>
      </c>
      <c r="W103" s="159"/>
      <c r="X103" s="159" t="s">
        <v>234</v>
      </c>
      <c r="Y103" s="149"/>
      <c r="Z103" s="149"/>
      <c r="AA103" s="149"/>
      <c r="AB103" s="149"/>
      <c r="AC103" s="149"/>
      <c r="AD103" s="149"/>
      <c r="AE103" s="149"/>
      <c r="AF103" s="149"/>
      <c r="AG103" s="149" t="s">
        <v>235</v>
      </c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">
      <c r="A104" s="156"/>
      <c r="B104" s="157"/>
      <c r="C104" s="254" t="s">
        <v>350</v>
      </c>
      <c r="D104" s="255"/>
      <c r="E104" s="255"/>
      <c r="F104" s="255"/>
      <c r="G104" s="255"/>
      <c r="H104" s="159"/>
      <c r="I104" s="159"/>
      <c r="J104" s="159"/>
      <c r="K104" s="159"/>
      <c r="L104" s="159"/>
      <c r="M104" s="159"/>
      <c r="N104" s="158"/>
      <c r="O104" s="158"/>
      <c r="P104" s="158"/>
      <c r="Q104" s="158"/>
      <c r="R104" s="159"/>
      <c r="S104" s="159"/>
      <c r="T104" s="159"/>
      <c r="U104" s="159"/>
      <c r="V104" s="159"/>
      <c r="W104" s="159"/>
      <c r="X104" s="159"/>
      <c r="Y104" s="149"/>
      <c r="Z104" s="149"/>
      <c r="AA104" s="149"/>
      <c r="AB104" s="149"/>
      <c r="AC104" s="149"/>
      <c r="AD104" s="149"/>
      <c r="AE104" s="149"/>
      <c r="AF104" s="149"/>
      <c r="AG104" s="149" t="s">
        <v>237</v>
      </c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outlineLevel="1" x14ac:dyDescent="0.2">
      <c r="A105" s="156"/>
      <c r="B105" s="157"/>
      <c r="C105" s="191" t="s">
        <v>636</v>
      </c>
      <c r="D105" s="188"/>
      <c r="E105" s="189">
        <v>155.90491</v>
      </c>
      <c r="F105" s="159"/>
      <c r="G105" s="159"/>
      <c r="H105" s="159"/>
      <c r="I105" s="159"/>
      <c r="J105" s="159"/>
      <c r="K105" s="159"/>
      <c r="L105" s="159"/>
      <c r="M105" s="159"/>
      <c r="N105" s="158"/>
      <c r="O105" s="158"/>
      <c r="P105" s="158"/>
      <c r="Q105" s="158"/>
      <c r="R105" s="159"/>
      <c r="S105" s="159"/>
      <c r="T105" s="159"/>
      <c r="U105" s="159"/>
      <c r="V105" s="159"/>
      <c r="W105" s="159"/>
      <c r="X105" s="159"/>
      <c r="Y105" s="149"/>
      <c r="Z105" s="149"/>
      <c r="AA105" s="149"/>
      <c r="AB105" s="149"/>
      <c r="AC105" s="149"/>
      <c r="AD105" s="149"/>
      <c r="AE105" s="149"/>
      <c r="AF105" s="149"/>
      <c r="AG105" s="149" t="s">
        <v>261</v>
      </c>
      <c r="AH105" s="149">
        <v>0</v>
      </c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1" x14ac:dyDescent="0.2">
      <c r="A106" s="156"/>
      <c r="B106" s="157"/>
      <c r="C106" s="191" t="s">
        <v>637</v>
      </c>
      <c r="D106" s="188"/>
      <c r="E106" s="189">
        <v>77.400000000000006</v>
      </c>
      <c r="F106" s="159"/>
      <c r="G106" s="159"/>
      <c r="H106" s="159"/>
      <c r="I106" s="159"/>
      <c r="J106" s="159"/>
      <c r="K106" s="159"/>
      <c r="L106" s="159"/>
      <c r="M106" s="159"/>
      <c r="N106" s="158"/>
      <c r="O106" s="158"/>
      <c r="P106" s="158"/>
      <c r="Q106" s="158"/>
      <c r="R106" s="159"/>
      <c r="S106" s="159"/>
      <c r="T106" s="159"/>
      <c r="U106" s="159"/>
      <c r="V106" s="159"/>
      <c r="W106" s="159"/>
      <c r="X106" s="159"/>
      <c r="Y106" s="149"/>
      <c r="Z106" s="149"/>
      <c r="AA106" s="149"/>
      <c r="AB106" s="149"/>
      <c r="AC106" s="149"/>
      <c r="AD106" s="149"/>
      <c r="AE106" s="149"/>
      <c r="AF106" s="149"/>
      <c r="AG106" s="149" t="s">
        <v>261</v>
      </c>
      <c r="AH106" s="149">
        <v>0</v>
      </c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56"/>
      <c r="B107" s="157"/>
      <c r="C107" s="191" t="s">
        <v>638</v>
      </c>
      <c r="D107" s="188"/>
      <c r="E107" s="189">
        <v>-16.7272</v>
      </c>
      <c r="F107" s="159"/>
      <c r="G107" s="159"/>
      <c r="H107" s="159"/>
      <c r="I107" s="159"/>
      <c r="J107" s="159"/>
      <c r="K107" s="159"/>
      <c r="L107" s="159"/>
      <c r="M107" s="159"/>
      <c r="N107" s="158"/>
      <c r="O107" s="158"/>
      <c r="P107" s="158"/>
      <c r="Q107" s="158"/>
      <c r="R107" s="159"/>
      <c r="S107" s="159"/>
      <c r="T107" s="159"/>
      <c r="U107" s="159"/>
      <c r="V107" s="159"/>
      <c r="W107" s="159"/>
      <c r="X107" s="159"/>
      <c r="Y107" s="149"/>
      <c r="Z107" s="149"/>
      <c r="AA107" s="149"/>
      <c r="AB107" s="149"/>
      <c r="AC107" s="149"/>
      <c r="AD107" s="149"/>
      <c r="AE107" s="149"/>
      <c r="AF107" s="149"/>
      <c r="AG107" s="149" t="s">
        <v>261</v>
      </c>
      <c r="AH107" s="149">
        <v>0</v>
      </c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">
      <c r="A108" s="156"/>
      <c r="B108" s="157"/>
      <c r="C108" s="191" t="s">
        <v>639</v>
      </c>
      <c r="D108" s="188"/>
      <c r="E108" s="189">
        <v>-77.024000000000001</v>
      </c>
      <c r="F108" s="159"/>
      <c r="G108" s="159"/>
      <c r="H108" s="159"/>
      <c r="I108" s="159"/>
      <c r="J108" s="159"/>
      <c r="K108" s="159"/>
      <c r="L108" s="159"/>
      <c r="M108" s="159"/>
      <c r="N108" s="158"/>
      <c r="O108" s="158"/>
      <c r="P108" s="158"/>
      <c r="Q108" s="158"/>
      <c r="R108" s="159"/>
      <c r="S108" s="159"/>
      <c r="T108" s="159"/>
      <c r="U108" s="159"/>
      <c r="V108" s="159"/>
      <c r="W108" s="159"/>
      <c r="X108" s="159"/>
      <c r="Y108" s="149"/>
      <c r="Z108" s="149"/>
      <c r="AA108" s="149"/>
      <c r="AB108" s="149"/>
      <c r="AC108" s="149"/>
      <c r="AD108" s="149"/>
      <c r="AE108" s="149"/>
      <c r="AF108" s="149"/>
      <c r="AG108" s="149" t="s">
        <v>261</v>
      </c>
      <c r="AH108" s="149">
        <v>0</v>
      </c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">
      <c r="A109" s="167">
        <v>31</v>
      </c>
      <c r="B109" s="168" t="s">
        <v>363</v>
      </c>
      <c r="C109" s="184" t="s">
        <v>364</v>
      </c>
      <c r="D109" s="169" t="s">
        <v>276</v>
      </c>
      <c r="E109" s="170">
        <v>19.942</v>
      </c>
      <c r="F109" s="171"/>
      <c r="G109" s="172">
        <f>ROUND(E109*F109,2)</f>
        <v>0</v>
      </c>
      <c r="H109" s="171"/>
      <c r="I109" s="172">
        <f>ROUND(E109*H109,2)</f>
        <v>0</v>
      </c>
      <c r="J109" s="171"/>
      <c r="K109" s="172">
        <f>ROUND(E109*J109,2)</f>
        <v>0</v>
      </c>
      <c r="L109" s="172">
        <v>21</v>
      </c>
      <c r="M109" s="172">
        <f>G109*(1+L109/100)</f>
        <v>0</v>
      </c>
      <c r="N109" s="170">
        <v>1.7</v>
      </c>
      <c r="O109" s="170">
        <f>ROUND(E109*N109,2)</f>
        <v>33.9</v>
      </c>
      <c r="P109" s="170">
        <v>0</v>
      </c>
      <c r="Q109" s="170">
        <f>ROUND(E109*P109,2)</f>
        <v>0</v>
      </c>
      <c r="R109" s="172" t="s">
        <v>248</v>
      </c>
      <c r="S109" s="172" t="s">
        <v>164</v>
      </c>
      <c r="T109" s="173" t="s">
        <v>164</v>
      </c>
      <c r="U109" s="159">
        <v>1.59</v>
      </c>
      <c r="V109" s="159">
        <f>ROUND(E109*U109,2)</f>
        <v>31.71</v>
      </c>
      <c r="W109" s="159"/>
      <c r="X109" s="159" t="s">
        <v>234</v>
      </c>
      <c r="Y109" s="149"/>
      <c r="Z109" s="149"/>
      <c r="AA109" s="149"/>
      <c r="AB109" s="149"/>
      <c r="AC109" s="149"/>
      <c r="AD109" s="149"/>
      <c r="AE109" s="149"/>
      <c r="AF109" s="149"/>
      <c r="AG109" s="149" t="s">
        <v>235</v>
      </c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ht="22.5" outlineLevel="1" x14ac:dyDescent="0.2">
      <c r="A110" s="156"/>
      <c r="B110" s="157"/>
      <c r="C110" s="254" t="s">
        <v>365</v>
      </c>
      <c r="D110" s="255"/>
      <c r="E110" s="255"/>
      <c r="F110" s="255"/>
      <c r="G110" s="255"/>
      <c r="H110" s="159"/>
      <c r="I110" s="159"/>
      <c r="J110" s="159"/>
      <c r="K110" s="159"/>
      <c r="L110" s="159"/>
      <c r="M110" s="159"/>
      <c r="N110" s="158"/>
      <c r="O110" s="158"/>
      <c r="P110" s="158"/>
      <c r="Q110" s="158"/>
      <c r="R110" s="159"/>
      <c r="S110" s="159"/>
      <c r="T110" s="159"/>
      <c r="U110" s="159"/>
      <c r="V110" s="159"/>
      <c r="W110" s="159"/>
      <c r="X110" s="159"/>
      <c r="Y110" s="149"/>
      <c r="Z110" s="149"/>
      <c r="AA110" s="149"/>
      <c r="AB110" s="149"/>
      <c r="AC110" s="149"/>
      <c r="AD110" s="149"/>
      <c r="AE110" s="149"/>
      <c r="AF110" s="149"/>
      <c r="AG110" s="149" t="s">
        <v>237</v>
      </c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90" t="str">
        <f>C110</f>
        <v>sypaninou z vhodných hornin tř. 1 - 4 nebo materiálem připraveným podél výkopu ve vzdálenosti do 3 m od jeho kraje, pro jakoukoliv hloubku výkopu a jakoukoliv míru zhutnění,</v>
      </c>
      <c r="BB110" s="149"/>
      <c r="BC110" s="149"/>
      <c r="BD110" s="149"/>
      <c r="BE110" s="149"/>
      <c r="BF110" s="149"/>
      <c r="BG110" s="149"/>
      <c r="BH110" s="149"/>
    </row>
    <row r="111" spans="1:60" outlineLevel="1" x14ac:dyDescent="0.2">
      <c r="A111" s="156"/>
      <c r="B111" s="157"/>
      <c r="C111" s="191" t="s">
        <v>640</v>
      </c>
      <c r="D111" s="188"/>
      <c r="E111" s="189">
        <v>19.942</v>
      </c>
      <c r="F111" s="159"/>
      <c r="G111" s="159"/>
      <c r="H111" s="159"/>
      <c r="I111" s="159"/>
      <c r="J111" s="159"/>
      <c r="K111" s="159"/>
      <c r="L111" s="159"/>
      <c r="M111" s="159"/>
      <c r="N111" s="158"/>
      <c r="O111" s="158"/>
      <c r="P111" s="158"/>
      <c r="Q111" s="158"/>
      <c r="R111" s="159"/>
      <c r="S111" s="159"/>
      <c r="T111" s="159"/>
      <c r="U111" s="159"/>
      <c r="V111" s="159"/>
      <c r="W111" s="159"/>
      <c r="X111" s="159"/>
      <c r="Y111" s="149"/>
      <c r="Z111" s="149"/>
      <c r="AA111" s="149"/>
      <c r="AB111" s="149"/>
      <c r="AC111" s="149"/>
      <c r="AD111" s="149"/>
      <c r="AE111" s="149"/>
      <c r="AF111" s="149"/>
      <c r="AG111" s="149" t="s">
        <v>261</v>
      </c>
      <c r="AH111" s="149">
        <v>0</v>
      </c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">
      <c r="A112" s="174">
        <v>32</v>
      </c>
      <c r="B112" s="175" t="s">
        <v>368</v>
      </c>
      <c r="C112" s="183" t="s">
        <v>369</v>
      </c>
      <c r="D112" s="176" t="s">
        <v>276</v>
      </c>
      <c r="E112" s="177">
        <v>89.088520000000003</v>
      </c>
      <c r="F112" s="178"/>
      <c r="G112" s="179">
        <f>ROUND(E112*F112,2)</f>
        <v>0</v>
      </c>
      <c r="H112" s="178"/>
      <c r="I112" s="179">
        <f>ROUND(E112*H112,2)</f>
        <v>0</v>
      </c>
      <c r="J112" s="178"/>
      <c r="K112" s="179">
        <f>ROUND(E112*J112,2)</f>
        <v>0</v>
      </c>
      <c r="L112" s="179">
        <v>21</v>
      </c>
      <c r="M112" s="179">
        <f>G112*(1+L112/100)</f>
        <v>0</v>
      </c>
      <c r="N112" s="177">
        <v>0</v>
      </c>
      <c r="O112" s="177">
        <f>ROUND(E112*N112,2)</f>
        <v>0</v>
      </c>
      <c r="P112" s="177">
        <v>0</v>
      </c>
      <c r="Q112" s="177">
        <f>ROUND(E112*P112,2)</f>
        <v>0</v>
      </c>
      <c r="R112" s="179" t="s">
        <v>248</v>
      </c>
      <c r="S112" s="179" t="s">
        <v>164</v>
      </c>
      <c r="T112" s="180" t="s">
        <v>164</v>
      </c>
      <c r="U112" s="159">
        <v>0</v>
      </c>
      <c r="V112" s="159">
        <f>ROUND(E112*U112,2)</f>
        <v>0</v>
      </c>
      <c r="W112" s="159"/>
      <c r="X112" s="159" t="s">
        <v>234</v>
      </c>
      <c r="Y112" s="149"/>
      <c r="Z112" s="149"/>
      <c r="AA112" s="149"/>
      <c r="AB112" s="149"/>
      <c r="AC112" s="149"/>
      <c r="AD112" s="149"/>
      <c r="AE112" s="149"/>
      <c r="AF112" s="149"/>
      <c r="AG112" s="149" t="s">
        <v>235</v>
      </c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outlineLevel="1" x14ac:dyDescent="0.2">
      <c r="A113" s="174">
        <v>33</v>
      </c>
      <c r="B113" s="175" t="s">
        <v>370</v>
      </c>
      <c r="C113" s="183" t="s">
        <v>371</v>
      </c>
      <c r="D113" s="176" t="s">
        <v>276</v>
      </c>
      <c r="E113" s="177">
        <v>66.816389999999998</v>
      </c>
      <c r="F113" s="178"/>
      <c r="G113" s="179">
        <f>ROUND(E113*F113,2)</f>
        <v>0</v>
      </c>
      <c r="H113" s="178"/>
      <c r="I113" s="179">
        <f>ROUND(E113*H113,2)</f>
        <v>0</v>
      </c>
      <c r="J113" s="178"/>
      <c r="K113" s="179">
        <f>ROUND(E113*J113,2)</f>
        <v>0</v>
      </c>
      <c r="L113" s="179">
        <v>21</v>
      </c>
      <c r="M113" s="179">
        <f>G113*(1+L113/100)</f>
        <v>0</v>
      </c>
      <c r="N113" s="177">
        <v>0</v>
      </c>
      <c r="O113" s="177">
        <f>ROUND(E113*N113,2)</f>
        <v>0</v>
      </c>
      <c r="P113" s="177">
        <v>0</v>
      </c>
      <c r="Q113" s="177">
        <f>ROUND(E113*P113,2)</f>
        <v>0</v>
      </c>
      <c r="R113" s="179" t="s">
        <v>248</v>
      </c>
      <c r="S113" s="179" t="s">
        <v>164</v>
      </c>
      <c r="T113" s="180" t="s">
        <v>164</v>
      </c>
      <c r="U113" s="159">
        <v>0</v>
      </c>
      <c r="V113" s="159">
        <f>ROUND(E113*U113,2)</f>
        <v>0</v>
      </c>
      <c r="W113" s="159"/>
      <c r="X113" s="159" t="s">
        <v>234</v>
      </c>
      <c r="Y113" s="149"/>
      <c r="Z113" s="149"/>
      <c r="AA113" s="149"/>
      <c r="AB113" s="149"/>
      <c r="AC113" s="149"/>
      <c r="AD113" s="149"/>
      <c r="AE113" s="149"/>
      <c r="AF113" s="149"/>
      <c r="AG113" s="149" t="s">
        <v>235</v>
      </c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outlineLevel="1" x14ac:dyDescent="0.2">
      <c r="A114" s="167">
        <v>34</v>
      </c>
      <c r="B114" s="168" t="s">
        <v>641</v>
      </c>
      <c r="C114" s="184" t="s">
        <v>642</v>
      </c>
      <c r="D114" s="169" t="s">
        <v>400</v>
      </c>
      <c r="E114" s="170">
        <v>154.80000000000001</v>
      </c>
      <c r="F114" s="171"/>
      <c r="G114" s="172">
        <f>ROUND(E114*F114,2)</f>
        <v>0</v>
      </c>
      <c r="H114" s="171"/>
      <c r="I114" s="172">
        <f>ROUND(E114*H114,2)</f>
        <v>0</v>
      </c>
      <c r="J114" s="171"/>
      <c r="K114" s="172">
        <f>ROUND(E114*J114,2)</f>
        <v>0</v>
      </c>
      <c r="L114" s="172">
        <v>21</v>
      </c>
      <c r="M114" s="172">
        <f>G114*(1+L114/100)</f>
        <v>0</v>
      </c>
      <c r="N114" s="170">
        <v>1</v>
      </c>
      <c r="O114" s="170">
        <f>ROUND(E114*N114,2)</f>
        <v>154.80000000000001</v>
      </c>
      <c r="P114" s="170">
        <v>0</v>
      </c>
      <c r="Q114" s="170">
        <f>ROUND(E114*P114,2)</f>
        <v>0</v>
      </c>
      <c r="R114" s="172" t="s">
        <v>401</v>
      </c>
      <c r="S114" s="172" t="s">
        <v>164</v>
      </c>
      <c r="T114" s="173" t="s">
        <v>164</v>
      </c>
      <c r="U114" s="159">
        <v>0</v>
      </c>
      <c r="V114" s="159">
        <f>ROUND(E114*U114,2)</f>
        <v>0</v>
      </c>
      <c r="W114" s="159"/>
      <c r="X114" s="159" t="s">
        <v>403</v>
      </c>
      <c r="Y114" s="149"/>
      <c r="Z114" s="149"/>
      <c r="AA114" s="149"/>
      <c r="AB114" s="149"/>
      <c r="AC114" s="149"/>
      <c r="AD114" s="149"/>
      <c r="AE114" s="149"/>
      <c r="AF114" s="149"/>
      <c r="AG114" s="149" t="s">
        <v>404</v>
      </c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56"/>
      <c r="B115" s="157"/>
      <c r="C115" s="191" t="s">
        <v>643</v>
      </c>
      <c r="D115" s="188"/>
      <c r="E115" s="189">
        <v>154.80000000000001</v>
      </c>
      <c r="F115" s="159"/>
      <c r="G115" s="159"/>
      <c r="H115" s="159"/>
      <c r="I115" s="159"/>
      <c r="J115" s="159"/>
      <c r="K115" s="159"/>
      <c r="L115" s="159"/>
      <c r="M115" s="159"/>
      <c r="N115" s="158"/>
      <c r="O115" s="158"/>
      <c r="P115" s="158"/>
      <c r="Q115" s="158"/>
      <c r="R115" s="159"/>
      <c r="S115" s="159"/>
      <c r="T115" s="159"/>
      <c r="U115" s="159"/>
      <c r="V115" s="159"/>
      <c r="W115" s="159"/>
      <c r="X115" s="159"/>
      <c r="Y115" s="149"/>
      <c r="Z115" s="149"/>
      <c r="AA115" s="149"/>
      <c r="AB115" s="149"/>
      <c r="AC115" s="149"/>
      <c r="AD115" s="149"/>
      <c r="AE115" s="149"/>
      <c r="AF115" s="149"/>
      <c r="AG115" s="149" t="s">
        <v>261</v>
      </c>
      <c r="AH115" s="149">
        <v>0</v>
      </c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1" x14ac:dyDescent="0.2">
      <c r="A116" s="167">
        <v>35</v>
      </c>
      <c r="B116" s="168" t="s">
        <v>398</v>
      </c>
      <c r="C116" s="184" t="s">
        <v>399</v>
      </c>
      <c r="D116" s="169" t="s">
        <v>400</v>
      </c>
      <c r="E116" s="170">
        <v>124.30741999999999</v>
      </c>
      <c r="F116" s="171"/>
      <c r="G116" s="172">
        <f>ROUND(E116*F116,2)</f>
        <v>0</v>
      </c>
      <c r="H116" s="171"/>
      <c r="I116" s="172">
        <f>ROUND(E116*H116,2)</f>
        <v>0</v>
      </c>
      <c r="J116" s="171"/>
      <c r="K116" s="172">
        <f>ROUND(E116*J116,2)</f>
        <v>0</v>
      </c>
      <c r="L116" s="172">
        <v>21</v>
      </c>
      <c r="M116" s="172">
        <f>G116*(1+L116/100)</f>
        <v>0</v>
      </c>
      <c r="N116" s="170">
        <v>1</v>
      </c>
      <c r="O116" s="170">
        <f>ROUND(E116*N116,2)</f>
        <v>124.31</v>
      </c>
      <c r="P116" s="170">
        <v>0</v>
      </c>
      <c r="Q116" s="170">
        <f>ROUND(E116*P116,2)</f>
        <v>0</v>
      </c>
      <c r="R116" s="172" t="s">
        <v>401</v>
      </c>
      <c r="S116" s="172" t="s">
        <v>402</v>
      </c>
      <c r="T116" s="173" t="s">
        <v>402</v>
      </c>
      <c r="U116" s="159">
        <v>0</v>
      </c>
      <c r="V116" s="159">
        <f>ROUND(E116*U116,2)</f>
        <v>0</v>
      </c>
      <c r="W116" s="159"/>
      <c r="X116" s="159" t="s">
        <v>403</v>
      </c>
      <c r="Y116" s="149"/>
      <c r="Z116" s="149"/>
      <c r="AA116" s="149"/>
      <c r="AB116" s="149"/>
      <c r="AC116" s="149"/>
      <c r="AD116" s="149"/>
      <c r="AE116" s="149"/>
      <c r="AF116" s="149"/>
      <c r="AG116" s="149" t="s">
        <v>404</v>
      </c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">
      <c r="A117" s="156"/>
      <c r="B117" s="157"/>
      <c r="C117" s="191" t="s">
        <v>644</v>
      </c>
      <c r="D117" s="188"/>
      <c r="E117" s="189">
        <v>124.30741999999999</v>
      </c>
      <c r="F117" s="159"/>
      <c r="G117" s="159"/>
      <c r="H117" s="159"/>
      <c r="I117" s="159"/>
      <c r="J117" s="159"/>
      <c r="K117" s="159"/>
      <c r="L117" s="159"/>
      <c r="M117" s="159"/>
      <c r="N117" s="158"/>
      <c r="O117" s="158"/>
      <c r="P117" s="158"/>
      <c r="Q117" s="158"/>
      <c r="R117" s="159"/>
      <c r="S117" s="159"/>
      <c r="T117" s="159"/>
      <c r="U117" s="159"/>
      <c r="V117" s="159"/>
      <c r="W117" s="159"/>
      <c r="X117" s="159"/>
      <c r="Y117" s="149"/>
      <c r="Z117" s="149"/>
      <c r="AA117" s="149"/>
      <c r="AB117" s="149"/>
      <c r="AC117" s="149"/>
      <c r="AD117" s="149"/>
      <c r="AE117" s="149"/>
      <c r="AF117" s="149"/>
      <c r="AG117" s="149" t="s">
        <v>261</v>
      </c>
      <c r="AH117" s="149">
        <v>0</v>
      </c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x14ac:dyDescent="0.2">
      <c r="A118" s="161" t="s">
        <v>159</v>
      </c>
      <c r="B118" s="162" t="s">
        <v>101</v>
      </c>
      <c r="C118" s="182" t="s">
        <v>102</v>
      </c>
      <c r="D118" s="163"/>
      <c r="E118" s="164"/>
      <c r="F118" s="165"/>
      <c r="G118" s="165">
        <f>SUMIF(AG119:AG121,"&lt;&gt;NOR",G119:G121)</f>
        <v>0</v>
      </c>
      <c r="H118" s="165"/>
      <c r="I118" s="165">
        <f>SUM(I119:I121)</f>
        <v>0</v>
      </c>
      <c r="J118" s="165"/>
      <c r="K118" s="165">
        <f>SUM(K119:K121)</f>
        <v>0</v>
      </c>
      <c r="L118" s="165"/>
      <c r="M118" s="165">
        <f>SUM(M119:M121)</f>
        <v>0</v>
      </c>
      <c r="N118" s="164"/>
      <c r="O118" s="164">
        <f>SUM(O119:O121)</f>
        <v>0.42000000000000004</v>
      </c>
      <c r="P118" s="164"/>
      <c r="Q118" s="164">
        <f>SUM(Q119:Q121)</f>
        <v>0</v>
      </c>
      <c r="R118" s="165"/>
      <c r="S118" s="165"/>
      <c r="T118" s="166"/>
      <c r="U118" s="160"/>
      <c r="V118" s="160">
        <f>SUM(V119:V121)</f>
        <v>6.9</v>
      </c>
      <c r="W118" s="160"/>
      <c r="X118" s="160"/>
      <c r="AG118" t="s">
        <v>160</v>
      </c>
    </row>
    <row r="119" spans="1:60" outlineLevel="1" x14ac:dyDescent="0.2">
      <c r="A119" s="174">
        <v>36</v>
      </c>
      <c r="B119" s="175" t="s">
        <v>645</v>
      </c>
      <c r="C119" s="183" t="s">
        <v>646</v>
      </c>
      <c r="D119" s="176" t="s">
        <v>247</v>
      </c>
      <c r="E119" s="177">
        <v>50</v>
      </c>
      <c r="F119" s="178"/>
      <c r="G119" s="179">
        <f>ROUND(E119*F119,2)</f>
        <v>0</v>
      </c>
      <c r="H119" s="178"/>
      <c r="I119" s="179">
        <f>ROUND(E119*H119,2)</f>
        <v>0</v>
      </c>
      <c r="J119" s="178"/>
      <c r="K119" s="179">
        <f>ROUND(E119*J119,2)</f>
        <v>0</v>
      </c>
      <c r="L119" s="179">
        <v>21</v>
      </c>
      <c r="M119" s="179">
        <f>G119*(1+L119/100)</f>
        <v>0</v>
      </c>
      <c r="N119" s="177">
        <v>7.77E-3</v>
      </c>
      <c r="O119" s="177">
        <f>ROUND(E119*N119,2)</f>
        <v>0.39</v>
      </c>
      <c r="P119" s="177">
        <v>0</v>
      </c>
      <c r="Q119" s="177">
        <f>ROUND(E119*P119,2)</f>
        <v>0</v>
      </c>
      <c r="R119" s="179" t="s">
        <v>413</v>
      </c>
      <c r="S119" s="179" t="s">
        <v>164</v>
      </c>
      <c r="T119" s="180" t="s">
        <v>164</v>
      </c>
      <c r="U119" s="159">
        <v>0.05</v>
      </c>
      <c r="V119" s="159">
        <f>ROUND(E119*U119,2)</f>
        <v>2.5</v>
      </c>
      <c r="W119" s="159"/>
      <c r="X119" s="159" t="s">
        <v>234</v>
      </c>
      <c r="Y119" s="149"/>
      <c r="Z119" s="149"/>
      <c r="AA119" s="149"/>
      <c r="AB119" s="149"/>
      <c r="AC119" s="149"/>
      <c r="AD119" s="149"/>
      <c r="AE119" s="149"/>
      <c r="AF119" s="149"/>
      <c r="AG119" s="149" t="s">
        <v>235</v>
      </c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outlineLevel="1" x14ac:dyDescent="0.2">
      <c r="A120" s="174">
        <v>37</v>
      </c>
      <c r="B120" s="175" t="s">
        <v>411</v>
      </c>
      <c r="C120" s="183" t="s">
        <v>412</v>
      </c>
      <c r="D120" s="176" t="s">
        <v>232</v>
      </c>
      <c r="E120" s="177">
        <v>100</v>
      </c>
      <c r="F120" s="178"/>
      <c r="G120" s="179">
        <f>ROUND(E120*F120,2)</f>
        <v>0</v>
      </c>
      <c r="H120" s="178"/>
      <c r="I120" s="179">
        <f>ROUND(E120*H120,2)</f>
        <v>0</v>
      </c>
      <c r="J120" s="178"/>
      <c r="K120" s="179">
        <f>ROUND(E120*J120,2)</f>
        <v>0</v>
      </c>
      <c r="L120" s="179">
        <v>21</v>
      </c>
      <c r="M120" s="179">
        <f>G120*(1+L120/100)</f>
        <v>0</v>
      </c>
      <c r="N120" s="177">
        <v>3.0000000000000001E-5</v>
      </c>
      <c r="O120" s="177">
        <f>ROUND(E120*N120,2)</f>
        <v>0</v>
      </c>
      <c r="P120" s="177">
        <v>0</v>
      </c>
      <c r="Q120" s="177">
        <f>ROUND(E120*P120,2)</f>
        <v>0</v>
      </c>
      <c r="R120" s="179" t="s">
        <v>413</v>
      </c>
      <c r="S120" s="179" t="s">
        <v>164</v>
      </c>
      <c r="T120" s="180" t="s">
        <v>164</v>
      </c>
      <c r="U120" s="159">
        <v>4.3999999999999997E-2</v>
      </c>
      <c r="V120" s="159">
        <f>ROUND(E120*U120,2)</f>
        <v>4.4000000000000004</v>
      </c>
      <c r="W120" s="159"/>
      <c r="X120" s="159" t="s">
        <v>234</v>
      </c>
      <c r="Y120" s="149"/>
      <c r="Z120" s="149"/>
      <c r="AA120" s="149"/>
      <c r="AB120" s="149"/>
      <c r="AC120" s="149"/>
      <c r="AD120" s="149"/>
      <c r="AE120" s="149"/>
      <c r="AF120" s="149"/>
      <c r="AG120" s="149" t="s">
        <v>235</v>
      </c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ht="22.5" outlineLevel="1" x14ac:dyDescent="0.2">
      <c r="A121" s="174">
        <v>38</v>
      </c>
      <c r="B121" s="175" t="s">
        <v>414</v>
      </c>
      <c r="C121" s="183" t="s">
        <v>415</v>
      </c>
      <c r="D121" s="176" t="s">
        <v>232</v>
      </c>
      <c r="E121" s="177">
        <v>100</v>
      </c>
      <c r="F121" s="178"/>
      <c r="G121" s="179">
        <f>ROUND(E121*F121,2)</f>
        <v>0</v>
      </c>
      <c r="H121" s="178"/>
      <c r="I121" s="179">
        <f>ROUND(E121*H121,2)</f>
        <v>0</v>
      </c>
      <c r="J121" s="178"/>
      <c r="K121" s="179">
        <f>ROUND(E121*J121,2)</f>
        <v>0</v>
      </c>
      <c r="L121" s="179">
        <v>21</v>
      </c>
      <c r="M121" s="179">
        <f>G121*(1+L121/100)</f>
        <v>0</v>
      </c>
      <c r="N121" s="177">
        <v>2.9999999999999997E-4</v>
      </c>
      <c r="O121" s="177">
        <f>ROUND(E121*N121,2)</f>
        <v>0.03</v>
      </c>
      <c r="P121" s="177">
        <v>0</v>
      </c>
      <c r="Q121" s="177">
        <f>ROUND(E121*P121,2)</f>
        <v>0</v>
      </c>
      <c r="R121" s="179" t="s">
        <v>401</v>
      </c>
      <c r="S121" s="179" t="s">
        <v>164</v>
      </c>
      <c r="T121" s="180" t="s">
        <v>164</v>
      </c>
      <c r="U121" s="159">
        <v>0</v>
      </c>
      <c r="V121" s="159">
        <f>ROUND(E121*U121,2)</f>
        <v>0</v>
      </c>
      <c r="W121" s="159"/>
      <c r="X121" s="159" t="s">
        <v>403</v>
      </c>
      <c r="Y121" s="149"/>
      <c r="Z121" s="149"/>
      <c r="AA121" s="149"/>
      <c r="AB121" s="149"/>
      <c r="AC121" s="149"/>
      <c r="AD121" s="149"/>
      <c r="AE121" s="149"/>
      <c r="AF121" s="149"/>
      <c r="AG121" s="149" t="s">
        <v>404</v>
      </c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x14ac:dyDescent="0.2">
      <c r="A122" s="161" t="s">
        <v>159</v>
      </c>
      <c r="B122" s="162" t="s">
        <v>105</v>
      </c>
      <c r="C122" s="182" t="s">
        <v>106</v>
      </c>
      <c r="D122" s="163"/>
      <c r="E122" s="164"/>
      <c r="F122" s="165"/>
      <c r="G122" s="165">
        <f>SUMIF(AG123:AG140,"&lt;&gt;NOR",G123:G140)</f>
        <v>0</v>
      </c>
      <c r="H122" s="165"/>
      <c r="I122" s="165">
        <f>SUM(I123:I140)</f>
        <v>0</v>
      </c>
      <c r="J122" s="165"/>
      <c r="K122" s="165">
        <f>SUM(K123:K140)</f>
        <v>0</v>
      </c>
      <c r="L122" s="165"/>
      <c r="M122" s="165">
        <f>SUM(M123:M140)</f>
        <v>0</v>
      </c>
      <c r="N122" s="164"/>
      <c r="O122" s="164">
        <f>SUM(O123:O140)</f>
        <v>121.97</v>
      </c>
      <c r="P122" s="164"/>
      <c r="Q122" s="164">
        <f>SUM(Q123:Q140)</f>
        <v>0</v>
      </c>
      <c r="R122" s="165"/>
      <c r="S122" s="165"/>
      <c r="T122" s="166"/>
      <c r="U122" s="160"/>
      <c r="V122" s="160">
        <f>SUM(V123:V140)</f>
        <v>75.169999999999987</v>
      </c>
      <c r="W122" s="160"/>
      <c r="X122" s="160"/>
      <c r="AG122" t="s">
        <v>160</v>
      </c>
    </row>
    <row r="123" spans="1:60" outlineLevel="1" x14ac:dyDescent="0.2">
      <c r="A123" s="167">
        <v>39</v>
      </c>
      <c r="B123" s="168" t="s">
        <v>446</v>
      </c>
      <c r="C123" s="184" t="s">
        <v>447</v>
      </c>
      <c r="D123" s="169" t="s">
        <v>276</v>
      </c>
      <c r="E123" s="170">
        <v>11.922000000000001</v>
      </c>
      <c r="F123" s="171"/>
      <c r="G123" s="172">
        <f>ROUND(E123*F123,2)</f>
        <v>0</v>
      </c>
      <c r="H123" s="171"/>
      <c r="I123" s="172">
        <f>ROUND(E123*H123,2)</f>
        <v>0</v>
      </c>
      <c r="J123" s="171"/>
      <c r="K123" s="172">
        <f>ROUND(E123*J123,2)</f>
        <v>0</v>
      </c>
      <c r="L123" s="172">
        <v>21</v>
      </c>
      <c r="M123" s="172">
        <f>G123*(1+L123/100)</f>
        <v>0</v>
      </c>
      <c r="N123" s="170">
        <v>1.7034</v>
      </c>
      <c r="O123" s="170">
        <f>ROUND(E123*N123,2)</f>
        <v>20.309999999999999</v>
      </c>
      <c r="P123" s="170">
        <v>0</v>
      </c>
      <c r="Q123" s="170">
        <f>ROUND(E123*P123,2)</f>
        <v>0</v>
      </c>
      <c r="R123" s="172" t="s">
        <v>408</v>
      </c>
      <c r="S123" s="172" t="s">
        <v>164</v>
      </c>
      <c r="T123" s="173" t="s">
        <v>164</v>
      </c>
      <c r="U123" s="159">
        <v>1.3</v>
      </c>
      <c r="V123" s="159">
        <f>ROUND(E123*U123,2)</f>
        <v>15.5</v>
      </c>
      <c r="W123" s="159"/>
      <c r="X123" s="159" t="s">
        <v>234</v>
      </c>
      <c r="Y123" s="149"/>
      <c r="Z123" s="149"/>
      <c r="AA123" s="149"/>
      <c r="AB123" s="149"/>
      <c r="AC123" s="149"/>
      <c r="AD123" s="149"/>
      <c r="AE123" s="149"/>
      <c r="AF123" s="149"/>
      <c r="AG123" s="149" t="s">
        <v>235</v>
      </c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1" x14ac:dyDescent="0.2">
      <c r="A124" s="156"/>
      <c r="B124" s="157"/>
      <c r="C124" s="254" t="s">
        <v>448</v>
      </c>
      <c r="D124" s="255"/>
      <c r="E124" s="255"/>
      <c r="F124" s="255"/>
      <c r="G124" s="255"/>
      <c r="H124" s="159"/>
      <c r="I124" s="159"/>
      <c r="J124" s="159"/>
      <c r="K124" s="159"/>
      <c r="L124" s="159"/>
      <c r="M124" s="159"/>
      <c r="N124" s="158"/>
      <c r="O124" s="158"/>
      <c r="P124" s="158"/>
      <c r="Q124" s="158"/>
      <c r="R124" s="159"/>
      <c r="S124" s="159"/>
      <c r="T124" s="159"/>
      <c r="U124" s="159"/>
      <c r="V124" s="159"/>
      <c r="W124" s="159"/>
      <c r="X124" s="159"/>
      <c r="Y124" s="149"/>
      <c r="Z124" s="149"/>
      <c r="AA124" s="149"/>
      <c r="AB124" s="149"/>
      <c r="AC124" s="149"/>
      <c r="AD124" s="149"/>
      <c r="AE124" s="149"/>
      <c r="AF124" s="149"/>
      <c r="AG124" s="149" t="s">
        <v>237</v>
      </c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outlineLevel="1" x14ac:dyDescent="0.2">
      <c r="A125" s="156"/>
      <c r="B125" s="157"/>
      <c r="C125" s="191" t="s">
        <v>647</v>
      </c>
      <c r="D125" s="188"/>
      <c r="E125" s="189">
        <v>2.472</v>
      </c>
      <c r="F125" s="159"/>
      <c r="G125" s="159"/>
      <c r="H125" s="159"/>
      <c r="I125" s="159"/>
      <c r="J125" s="159"/>
      <c r="K125" s="159"/>
      <c r="L125" s="159"/>
      <c r="M125" s="159"/>
      <c r="N125" s="158"/>
      <c r="O125" s="158"/>
      <c r="P125" s="158"/>
      <c r="Q125" s="158"/>
      <c r="R125" s="159"/>
      <c r="S125" s="159"/>
      <c r="T125" s="159"/>
      <c r="U125" s="159"/>
      <c r="V125" s="159"/>
      <c r="W125" s="159"/>
      <c r="X125" s="159"/>
      <c r="Y125" s="149"/>
      <c r="Z125" s="149"/>
      <c r="AA125" s="149"/>
      <c r="AB125" s="149"/>
      <c r="AC125" s="149"/>
      <c r="AD125" s="149"/>
      <c r="AE125" s="149"/>
      <c r="AF125" s="149"/>
      <c r="AG125" s="149" t="s">
        <v>261</v>
      </c>
      <c r="AH125" s="149">
        <v>0</v>
      </c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outlineLevel="1" x14ac:dyDescent="0.2">
      <c r="A126" s="156"/>
      <c r="B126" s="157"/>
      <c r="C126" s="191" t="s">
        <v>648</v>
      </c>
      <c r="D126" s="188"/>
      <c r="E126" s="189">
        <v>9.4499999999999993</v>
      </c>
      <c r="F126" s="159"/>
      <c r="G126" s="159"/>
      <c r="H126" s="159"/>
      <c r="I126" s="159"/>
      <c r="J126" s="159"/>
      <c r="K126" s="159"/>
      <c r="L126" s="159"/>
      <c r="M126" s="159"/>
      <c r="N126" s="158"/>
      <c r="O126" s="158"/>
      <c r="P126" s="158"/>
      <c r="Q126" s="158"/>
      <c r="R126" s="159"/>
      <c r="S126" s="159"/>
      <c r="T126" s="159"/>
      <c r="U126" s="159"/>
      <c r="V126" s="159"/>
      <c r="W126" s="159"/>
      <c r="X126" s="159"/>
      <c r="Y126" s="149"/>
      <c r="Z126" s="149"/>
      <c r="AA126" s="149"/>
      <c r="AB126" s="149"/>
      <c r="AC126" s="149"/>
      <c r="AD126" s="149"/>
      <c r="AE126" s="149"/>
      <c r="AF126" s="149"/>
      <c r="AG126" s="149" t="s">
        <v>261</v>
      </c>
      <c r="AH126" s="149">
        <v>0</v>
      </c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outlineLevel="1" x14ac:dyDescent="0.2">
      <c r="A127" s="167">
        <v>40</v>
      </c>
      <c r="B127" s="168" t="s">
        <v>446</v>
      </c>
      <c r="C127" s="184" t="s">
        <v>447</v>
      </c>
      <c r="D127" s="169" t="s">
        <v>276</v>
      </c>
      <c r="E127" s="170">
        <v>3.6</v>
      </c>
      <c r="F127" s="171"/>
      <c r="G127" s="172">
        <f>ROUND(E127*F127,2)</f>
        <v>0</v>
      </c>
      <c r="H127" s="171"/>
      <c r="I127" s="172">
        <f>ROUND(E127*H127,2)</f>
        <v>0</v>
      </c>
      <c r="J127" s="171"/>
      <c r="K127" s="172">
        <f>ROUND(E127*J127,2)</f>
        <v>0</v>
      </c>
      <c r="L127" s="172">
        <v>21</v>
      </c>
      <c r="M127" s="172">
        <f>G127*(1+L127/100)</f>
        <v>0</v>
      </c>
      <c r="N127" s="170">
        <v>1.7034</v>
      </c>
      <c r="O127" s="170">
        <f>ROUND(E127*N127,2)</f>
        <v>6.13</v>
      </c>
      <c r="P127" s="170">
        <v>0</v>
      </c>
      <c r="Q127" s="170">
        <f>ROUND(E127*P127,2)</f>
        <v>0</v>
      </c>
      <c r="R127" s="172" t="s">
        <v>408</v>
      </c>
      <c r="S127" s="172" t="s">
        <v>164</v>
      </c>
      <c r="T127" s="173" t="s">
        <v>164</v>
      </c>
      <c r="U127" s="159">
        <v>1.3</v>
      </c>
      <c r="V127" s="159">
        <f>ROUND(E127*U127,2)</f>
        <v>4.68</v>
      </c>
      <c r="W127" s="159"/>
      <c r="X127" s="159" t="s">
        <v>234</v>
      </c>
      <c r="Y127" s="149"/>
      <c r="Z127" s="149"/>
      <c r="AA127" s="149"/>
      <c r="AB127" s="149"/>
      <c r="AC127" s="149"/>
      <c r="AD127" s="149"/>
      <c r="AE127" s="149"/>
      <c r="AF127" s="149"/>
      <c r="AG127" s="149" t="s">
        <v>235</v>
      </c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outlineLevel="1" x14ac:dyDescent="0.2">
      <c r="A128" s="156"/>
      <c r="B128" s="157"/>
      <c r="C128" s="254" t="s">
        <v>448</v>
      </c>
      <c r="D128" s="255"/>
      <c r="E128" s="255"/>
      <c r="F128" s="255"/>
      <c r="G128" s="255"/>
      <c r="H128" s="159"/>
      <c r="I128" s="159"/>
      <c r="J128" s="159"/>
      <c r="K128" s="159"/>
      <c r="L128" s="159"/>
      <c r="M128" s="159"/>
      <c r="N128" s="158"/>
      <c r="O128" s="158"/>
      <c r="P128" s="158"/>
      <c r="Q128" s="158"/>
      <c r="R128" s="159"/>
      <c r="S128" s="159"/>
      <c r="T128" s="159"/>
      <c r="U128" s="159"/>
      <c r="V128" s="159"/>
      <c r="W128" s="159"/>
      <c r="X128" s="159"/>
      <c r="Y128" s="149"/>
      <c r="Z128" s="149"/>
      <c r="AA128" s="149"/>
      <c r="AB128" s="149"/>
      <c r="AC128" s="149"/>
      <c r="AD128" s="149"/>
      <c r="AE128" s="149"/>
      <c r="AF128" s="149"/>
      <c r="AG128" s="149" t="s">
        <v>237</v>
      </c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outlineLevel="1" x14ac:dyDescent="0.2">
      <c r="A129" s="156"/>
      <c r="B129" s="157"/>
      <c r="C129" s="191" t="s">
        <v>649</v>
      </c>
      <c r="D129" s="188"/>
      <c r="E129" s="189">
        <v>3.6</v>
      </c>
      <c r="F129" s="159"/>
      <c r="G129" s="159"/>
      <c r="H129" s="159"/>
      <c r="I129" s="159"/>
      <c r="J129" s="159"/>
      <c r="K129" s="159"/>
      <c r="L129" s="159"/>
      <c r="M129" s="159"/>
      <c r="N129" s="158"/>
      <c r="O129" s="158"/>
      <c r="P129" s="158"/>
      <c r="Q129" s="158"/>
      <c r="R129" s="159"/>
      <c r="S129" s="159"/>
      <c r="T129" s="159"/>
      <c r="U129" s="159"/>
      <c r="V129" s="159"/>
      <c r="W129" s="159"/>
      <c r="X129" s="159"/>
      <c r="Y129" s="149"/>
      <c r="Z129" s="149"/>
      <c r="AA129" s="149"/>
      <c r="AB129" s="149"/>
      <c r="AC129" s="149"/>
      <c r="AD129" s="149"/>
      <c r="AE129" s="149"/>
      <c r="AF129" s="149"/>
      <c r="AG129" s="149" t="s">
        <v>261</v>
      </c>
      <c r="AH129" s="149">
        <v>0</v>
      </c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ht="22.5" outlineLevel="1" x14ac:dyDescent="0.2">
      <c r="A130" s="174">
        <v>41</v>
      </c>
      <c r="B130" s="175" t="s">
        <v>454</v>
      </c>
      <c r="C130" s="183" t="s">
        <v>455</v>
      </c>
      <c r="D130" s="176" t="s">
        <v>324</v>
      </c>
      <c r="E130" s="177">
        <v>7</v>
      </c>
      <c r="F130" s="178"/>
      <c r="G130" s="179">
        <f>ROUND(E130*F130,2)</f>
        <v>0</v>
      </c>
      <c r="H130" s="178"/>
      <c r="I130" s="179">
        <f>ROUND(E130*H130,2)</f>
        <v>0</v>
      </c>
      <c r="J130" s="178"/>
      <c r="K130" s="179">
        <f>ROUND(E130*J130,2)</f>
        <v>0</v>
      </c>
      <c r="L130" s="179">
        <v>21</v>
      </c>
      <c r="M130" s="179">
        <f>G130*(1+L130/100)</f>
        <v>0</v>
      </c>
      <c r="N130" s="177">
        <v>6.6E-3</v>
      </c>
      <c r="O130" s="177">
        <f>ROUND(E130*N130,2)</f>
        <v>0.05</v>
      </c>
      <c r="P130" s="177">
        <v>0</v>
      </c>
      <c r="Q130" s="177">
        <f>ROUND(E130*P130,2)</f>
        <v>0</v>
      </c>
      <c r="R130" s="179" t="s">
        <v>408</v>
      </c>
      <c r="S130" s="179" t="s">
        <v>164</v>
      </c>
      <c r="T130" s="180" t="s">
        <v>164</v>
      </c>
      <c r="U130" s="159">
        <v>0.28000000000000003</v>
      </c>
      <c r="V130" s="159">
        <f>ROUND(E130*U130,2)</f>
        <v>1.96</v>
      </c>
      <c r="W130" s="159"/>
      <c r="X130" s="159" t="s">
        <v>234</v>
      </c>
      <c r="Y130" s="149"/>
      <c r="Z130" s="149"/>
      <c r="AA130" s="149"/>
      <c r="AB130" s="149"/>
      <c r="AC130" s="149"/>
      <c r="AD130" s="149"/>
      <c r="AE130" s="149"/>
      <c r="AF130" s="149"/>
      <c r="AG130" s="149" t="s">
        <v>235</v>
      </c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ht="22.5" outlineLevel="1" x14ac:dyDescent="0.2">
      <c r="A131" s="167">
        <v>42</v>
      </c>
      <c r="B131" s="168" t="s">
        <v>456</v>
      </c>
      <c r="C131" s="184" t="s">
        <v>457</v>
      </c>
      <c r="D131" s="169" t="s">
        <v>276</v>
      </c>
      <c r="E131" s="170">
        <v>11.922000000000001</v>
      </c>
      <c r="F131" s="171"/>
      <c r="G131" s="172">
        <f>ROUND(E131*F131,2)</f>
        <v>0</v>
      </c>
      <c r="H131" s="171"/>
      <c r="I131" s="172">
        <f>ROUND(E131*H131,2)</f>
        <v>0</v>
      </c>
      <c r="J131" s="171"/>
      <c r="K131" s="172">
        <f>ROUND(E131*J131,2)</f>
        <v>0</v>
      </c>
      <c r="L131" s="172">
        <v>21</v>
      </c>
      <c r="M131" s="172">
        <f>G131*(1+L131/100)</f>
        <v>0</v>
      </c>
      <c r="N131" s="170">
        <v>2.5</v>
      </c>
      <c r="O131" s="170">
        <f>ROUND(E131*N131,2)</f>
        <v>29.81</v>
      </c>
      <c r="P131" s="170">
        <v>0</v>
      </c>
      <c r="Q131" s="170">
        <f>ROUND(E131*P131,2)</f>
        <v>0</v>
      </c>
      <c r="R131" s="172" t="s">
        <v>408</v>
      </c>
      <c r="S131" s="172" t="s">
        <v>164</v>
      </c>
      <c r="T131" s="173" t="s">
        <v>164</v>
      </c>
      <c r="U131" s="159">
        <v>1.4490000000000001</v>
      </c>
      <c r="V131" s="159">
        <f>ROUND(E131*U131,2)</f>
        <v>17.27</v>
      </c>
      <c r="W131" s="159"/>
      <c r="X131" s="159" t="s">
        <v>234</v>
      </c>
      <c r="Y131" s="149"/>
      <c r="Z131" s="149"/>
      <c r="AA131" s="149"/>
      <c r="AB131" s="149"/>
      <c r="AC131" s="149"/>
      <c r="AD131" s="149"/>
      <c r="AE131" s="149"/>
      <c r="AF131" s="149"/>
      <c r="AG131" s="149" t="s">
        <v>235</v>
      </c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1" x14ac:dyDescent="0.2">
      <c r="A132" s="156"/>
      <c r="B132" s="157"/>
      <c r="C132" s="254" t="s">
        <v>458</v>
      </c>
      <c r="D132" s="255"/>
      <c r="E132" s="255"/>
      <c r="F132" s="255"/>
      <c r="G132" s="255"/>
      <c r="H132" s="159"/>
      <c r="I132" s="159"/>
      <c r="J132" s="159"/>
      <c r="K132" s="159"/>
      <c r="L132" s="159"/>
      <c r="M132" s="159"/>
      <c r="N132" s="158"/>
      <c r="O132" s="158"/>
      <c r="P132" s="158"/>
      <c r="Q132" s="158"/>
      <c r="R132" s="159"/>
      <c r="S132" s="159"/>
      <c r="T132" s="159"/>
      <c r="U132" s="159"/>
      <c r="V132" s="159"/>
      <c r="W132" s="159"/>
      <c r="X132" s="159"/>
      <c r="Y132" s="149"/>
      <c r="Z132" s="149"/>
      <c r="AA132" s="149"/>
      <c r="AB132" s="149"/>
      <c r="AC132" s="149"/>
      <c r="AD132" s="149"/>
      <c r="AE132" s="149"/>
      <c r="AF132" s="149"/>
      <c r="AG132" s="149" t="s">
        <v>237</v>
      </c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1" x14ac:dyDescent="0.2">
      <c r="A133" s="156"/>
      <c r="B133" s="157"/>
      <c r="C133" s="191" t="s">
        <v>647</v>
      </c>
      <c r="D133" s="188"/>
      <c r="E133" s="189">
        <v>2.472</v>
      </c>
      <c r="F133" s="159"/>
      <c r="G133" s="159"/>
      <c r="H133" s="159"/>
      <c r="I133" s="159"/>
      <c r="J133" s="159"/>
      <c r="K133" s="159"/>
      <c r="L133" s="159"/>
      <c r="M133" s="159"/>
      <c r="N133" s="158"/>
      <c r="O133" s="158"/>
      <c r="P133" s="158"/>
      <c r="Q133" s="158"/>
      <c r="R133" s="159"/>
      <c r="S133" s="159"/>
      <c r="T133" s="159"/>
      <c r="U133" s="159"/>
      <c r="V133" s="159"/>
      <c r="W133" s="159"/>
      <c r="X133" s="159"/>
      <c r="Y133" s="149"/>
      <c r="Z133" s="149"/>
      <c r="AA133" s="149"/>
      <c r="AB133" s="149"/>
      <c r="AC133" s="149"/>
      <c r="AD133" s="149"/>
      <c r="AE133" s="149"/>
      <c r="AF133" s="149"/>
      <c r="AG133" s="149" t="s">
        <v>261</v>
      </c>
      <c r="AH133" s="149">
        <v>0</v>
      </c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outlineLevel="1" x14ac:dyDescent="0.2">
      <c r="A134" s="156"/>
      <c r="B134" s="157"/>
      <c r="C134" s="191" t="s">
        <v>648</v>
      </c>
      <c r="D134" s="188"/>
      <c r="E134" s="189">
        <v>9.4499999999999993</v>
      </c>
      <c r="F134" s="159"/>
      <c r="G134" s="159"/>
      <c r="H134" s="159"/>
      <c r="I134" s="159"/>
      <c r="J134" s="159"/>
      <c r="K134" s="159"/>
      <c r="L134" s="159"/>
      <c r="M134" s="159"/>
      <c r="N134" s="158"/>
      <c r="O134" s="158"/>
      <c r="P134" s="158"/>
      <c r="Q134" s="158"/>
      <c r="R134" s="159"/>
      <c r="S134" s="159"/>
      <c r="T134" s="159"/>
      <c r="U134" s="159"/>
      <c r="V134" s="159"/>
      <c r="W134" s="159"/>
      <c r="X134" s="159"/>
      <c r="Y134" s="149"/>
      <c r="Z134" s="149"/>
      <c r="AA134" s="149"/>
      <c r="AB134" s="149"/>
      <c r="AC134" s="149"/>
      <c r="AD134" s="149"/>
      <c r="AE134" s="149"/>
      <c r="AF134" s="149"/>
      <c r="AG134" s="149" t="s">
        <v>261</v>
      </c>
      <c r="AH134" s="149">
        <v>0</v>
      </c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ht="22.5" outlineLevel="1" x14ac:dyDescent="0.2">
      <c r="A135" s="167">
        <v>43</v>
      </c>
      <c r="B135" s="168" t="s">
        <v>464</v>
      </c>
      <c r="C135" s="184" t="s">
        <v>465</v>
      </c>
      <c r="D135" s="169" t="s">
        <v>276</v>
      </c>
      <c r="E135" s="170">
        <v>26.1</v>
      </c>
      <c r="F135" s="171"/>
      <c r="G135" s="172">
        <f>ROUND(E135*F135,2)</f>
        <v>0</v>
      </c>
      <c r="H135" s="171"/>
      <c r="I135" s="172">
        <f>ROUND(E135*H135,2)</f>
        <v>0</v>
      </c>
      <c r="J135" s="171"/>
      <c r="K135" s="172">
        <f>ROUND(E135*J135,2)</f>
        <v>0</v>
      </c>
      <c r="L135" s="172">
        <v>21</v>
      </c>
      <c r="M135" s="172">
        <f>G135*(1+L135/100)</f>
        <v>0</v>
      </c>
      <c r="N135" s="170">
        <v>2.5</v>
      </c>
      <c r="O135" s="170">
        <f>ROUND(E135*N135,2)</f>
        <v>65.25</v>
      </c>
      <c r="P135" s="170">
        <v>0</v>
      </c>
      <c r="Q135" s="170">
        <f>ROUND(E135*P135,2)</f>
        <v>0</v>
      </c>
      <c r="R135" s="172" t="s">
        <v>408</v>
      </c>
      <c r="S135" s="172" t="s">
        <v>164</v>
      </c>
      <c r="T135" s="173" t="s">
        <v>164</v>
      </c>
      <c r="U135" s="159">
        <v>1.37</v>
      </c>
      <c r="V135" s="159">
        <f>ROUND(E135*U135,2)</f>
        <v>35.76</v>
      </c>
      <c r="W135" s="159"/>
      <c r="X135" s="159" t="s">
        <v>234</v>
      </c>
      <c r="Y135" s="149"/>
      <c r="Z135" s="149"/>
      <c r="AA135" s="149"/>
      <c r="AB135" s="149"/>
      <c r="AC135" s="149"/>
      <c r="AD135" s="149"/>
      <c r="AE135" s="149"/>
      <c r="AF135" s="149"/>
      <c r="AG135" s="149" t="s">
        <v>235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outlineLevel="1" x14ac:dyDescent="0.2">
      <c r="A136" s="156"/>
      <c r="B136" s="157"/>
      <c r="C136" s="254" t="s">
        <v>458</v>
      </c>
      <c r="D136" s="255"/>
      <c r="E136" s="255"/>
      <c r="F136" s="255"/>
      <c r="G136" s="255"/>
      <c r="H136" s="159"/>
      <c r="I136" s="159"/>
      <c r="J136" s="159"/>
      <c r="K136" s="159"/>
      <c r="L136" s="159"/>
      <c r="M136" s="159"/>
      <c r="N136" s="158"/>
      <c r="O136" s="158"/>
      <c r="P136" s="158"/>
      <c r="Q136" s="158"/>
      <c r="R136" s="159"/>
      <c r="S136" s="159"/>
      <c r="T136" s="159"/>
      <c r="U136" s="159"/>
      <c r="V136" s="159"/>
      <c r="W136" s="159"/>
      <c r="X136" s="159"/>
      <c r="Y136" s="149"/>
      <c r="Z136" s="149"/>
      <c r="AA136" s="149"/>
      <c r="AB136" s="149"/>
      <c r="AC136" s="149"/>
      <c r="AD136" s="149"/>
      <c r="AE136" s="149"/>
      <c r="AF136" s="149"/>
      <c r="AG136" s="149" t="s">
        <v>237</v>
      </c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outlineLevel="1" x14ac:dyDescent="0.2">
      <c r="A137" s="156"/>
      <c r="B137" s="157"/>
      <c r="C137" s="191" t="s">
        <v>650</v>
      </c>
      <c r="D137" s="188"/>
      <c r="E137" s="189">
        <v>6.18</v>
      </c>
      <c r="F137" s="159"/>
      <c r="G137" s="159"/>
      <c r="H137" s="159"/>
      <c r="I137" s="159"/>
      <c r="J137" s="159"/>
      <c r="K137" s="159"/>
      <c r="L137" s="159"/>
      <c r="M137" s="159"/>
      <c r="N137" s="158"/>
      <c r="O137" s="158"/>
      <c r="P137" s="158"/>
      <c r="Q137" s="158"/>
      <c r="R137" s="159"/>
      <c r="S137" s="159"/>
      <c r="T137" s="159"/>
      <c r="U137" s="159"/>
      <c r="V137" s="159"/>
      <c r="W137" s="159"/>
      <c r="X137" s="159"/>
      <c r="Y137" s="149"/>
      <c r="Z137" s="149"/>
      <c r="AA137" s="149"/>
      <c r="AB137" s="149"/>
      <c r="AC137" s="149"/>
      <c r="AD137" s="149"/>
      <c r="AE137" s="149"/>
      <c r="AF137" s="149"/>
      <c r="AG137" s="149" t="s">
        <v>261</v>
      </c>
      <c r="AH137" s="149">
        <v>0</v>
      </c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outlineLevel="1" x14ac:dyDescent="0.2">
      <c r="A138" s="156"/>
      <c r="B138" s="157"/>
      <c r="C138" s="191" t="s">
        <v>651</v>
      </c>
      <c r="D138" s="188"/>
      <c r="E138" s="189">
        <v>19.920000000000002</v>
      </c>
      <c r="F138" s="159"/>
      <c r="G138" s="159"/>
      <c r="H138" s="159"/>
      <c r="I138" s="159"/>
      <c r="J138" s="159"/>
      <c r="K138" s="159"/>
      <c r="L138" s="159"/>
      <c r="M138" s="159"/>
      <c r="N138" s="158"/>
      <c r="O138" s="158"/>
      <c r="P138" s="158"/>
      <c r="Q138" s="158"/>
      <c r="R138" s="159"/>
      <c r="S138" s="159"/>
      <c r="T138" s="159"/>
      <c r="U138" s="159"/>
      <c r="V138" s="159"/>
      <c r="W138" s="159"/>
      <c r="X138" s="159"/>
      <c r="Y138" s="149"/>
      <c r="Z138" s="149"/>
      <c r="AA138" s="149"/>
      <c r="AB138" s="149"/>
      <c r="AC138" s="149"/>
      <c r="AD138" s="149"/>
      <c r="AE138" s="149"/>
      <c r="AF138" s="149"/>
      <c r="AG138" s="149" t="s">
        <v>261</v>
      </c>
      <c r="AH138" s="149">
        <v>0</v>
      </c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outlineLevel="1" x14ac:dyDescent="0.2">
      <c r="A139" s="174">
        <v>44</v>
      </c>
      <c r="B139" s="175" t="s">
        <v>468</v>
      </c>
      <c r="C139" s="183" t="s">
        <v>469</v>
      </c>
      <c r="D139" s="176" t="s">
        <v>324</v>
      </c>
      <c r="E139" s="177">
        <v>2.02</v>
      </c>
      <c r="F139" s="178"/>
      <c r="G139" s="179">
        <f>ROUND(E139*F139,2)</f>
        <v>0</v>
      </c>
      <c r="H139" s="178"/>
      <c r="I139" s="179">
        <f>ROUND(E139*H139,2)</f>
        <v>0</v>
      </c>
      <c r="J139" s="178"/>
      <c r="K139" s="179">
        <f>ROUND(E139*J139,2)</f>
        <v>0</v>
      </c>
      <c r="L139" s="179">
        <v>21</v>
      </c>
      <c r="M139" s="179">
        <f>G139*(1+L139/100)</f>
        <v>0</v>
      </c>
      <c r="N139" s="177">
        <v>3.9E-2</v>
      </c>
      <c r="O139" s="177">
        <f>ROUND(E139*N139,2)</f>
        <v>0.08</v>
      </c>
      <c r="P139" s="177">
        <v>0</v>
      </c>
      <c r="Q139" s="177">
        <f>ROUND(E139*P139,2)</f>
        <v>0</v>
      </c>
      <c r="R139" s="179" t="s">
        <v>401</v>
      </c>
      <c r="S139" s="179" t="s">
        <v>164</v>
      </c>
      <c r="T139" s="180" t="s">
        <v>164</v>
      </c>
      <c r="U139" s="159">
        <v>0</v>
      </c>
      <c r="V139" s="159">
        <f>ROUND(E139*U139,2)</f>
        <v>0</v>
      </c>
      <c r="W139" s="159"/>
      <c r="X139" s="159" t="s">
        <v>403</v>
      </c>
      <c r="Y139" s="149"/>
      <c r="Z139" s="149"/>
      <c r="AA139" s="149"/>
      <c r="AB139" s="149"/>
      <c r="AC139" s="149"/>
      <c r="AD139" s="149"/>
      <c r="AE139" s="149"/>
      <c r="AF139" s="149"/>
      <c r="AG139" s="149" t="s">
        <v>404</v>
      </c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outlineLevel="1" x14ac:dyDescent="0.2">
      <c r="A140" s="174">
        <v>45</v>
      </c>
      <c r="B140" s="175" t="s">
        <v>470</v>
      </c>
      <c r="C140" s="183" t="s">
        <v>471</v>
      </c>
      <c r="D140" s="176" t="s">
        <v>324</v>
      </c>
      <c r="E140" s="177">
        <v>5.05</v>
      </c>
      <c r="F140" s="178"/>
      <c r="G140" s="179">
        <f>ROUND(E140*F140,2)</f>
        <v>0</v>
      </c>
      <c r="H140" s="178"/>
      <c r="I140" s="179">
        <f>ROUND(E140*H140,2)</f>
        <v>0</v>
      </c>
      <c r="J140" s="178"/>
      <c r="K140" s="179">
        <f>ROUND(E140*J140,2)</f>
        <v>0</v>
      </c>
      <c r="L140" s="179">
        <v>21</v>
      </c>
      <c r="M140" s="179">
        <f>G140*(1+L140/100)</f>
        <v>0</v>
      </c>
      <c r="N140" s="177">
        <v>6.8000000000000005E-2</v>
      </c>
      <c r="O140" s="177">
        <f>ROUND(E140*N140,2)</f>
        <v>0.34</v>
      </c>
      <c r="P140" s="177">
        <v>0</v>
      </c>
      <c r="Q140" s="177">
        <f>ROUND(E140*P140,2)</f>
        <v>0</v>
      </c>
      <c r="R140" s="179" t="s">
        <v>401</v>
      </c>
      <c r="S140" s="179" t="s">
        <v>164</v>
      </c>
      <c r="T140" s="180" t="s">
        <v>164</v>
      </c>
      <c r="U140" s="159">
        <v>0</v>
      </c>
      <c r="V140" s="159">
        <f>ROUND(E140*U140,2)</f>
        <v>0</v>
      </c>
      <c r="W140" s="159"/>
      <c r="X140" s="159" t="s">
        <v>403</v>
      </c>
      <c r="Y140" s="149"/>
      <c r="Z140" s="149"/>
      <c r="AA140" s="149"/>
      <c r="AB140" s="149"/>
      <c r="AC140" s="149"/>
      <c r="AD140" s="149"/>
      <c r="AE140" s="149"/>
      <c r="AF140" s="149"/>
      <c r="AG140" s="149" t="s">
        <v>404</v>
      </c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x14ac:dyDescent="0.2">
      <c r="A141" s="161" t="s">
        <v>159</v>
      </c>
      <c r="B141" s="162" t="s">
        <v>107</v>
      </c>
      <c r="C141" s="182" t="s">
        <v>108</v>
      </c>
      <c r="D141" s="163"/>
      <c r="E141" s="164"/>
      <c r="F141" s="165"/>
      <c r="G141" s="165">
        <f>SUMIF(AG142:AG145,"&lt;&gt;NOR",G142:G145)</f>
        <v>0</v>
      </c>
      <c r="H141" s="165"/>
      <c r="I141" s="165">
        <f>SUM(I142:I145)</f>
        <v>0</v>
      </c>
      <c r="J141" s="165"/>
      <c r="K141" s="165">
        <f>SUM(K142:K145)</f>
        <v>0</v>
      </c>
      <c r="L141" s="165"/>
      <c r="M141" s="165">
        <f>SUM(M142:M145)</f>
        <v>0</v>
      </c>
      <c r="N141" s="164"/>
      <c r="O141" s="164">
        <f>SUM(O142:O145)</f>
        <v>50.42</v>
      </c>
      <c r="P141" s="164"/>
      <c r="Q141" s="164">
        <f>SUM(Q142:Q145)</f>
        <v>0</v>
      </c>
      <c r="R141" s="165"/>
      <c r="S141" s="165"/>
      <c r="T141" s="166"/>
      <c r="U141" s="160"/>
      <c r="V141" s="160">
        <f>SUM(V142:V145)</f>
        <v>17.16</v>
      </c>
      <c r="W141" s="160"/>
      <c r="X141" s="160"/>
      <c r="AG141" t="s">
        <v>160</v>
      </c>
    </row>
    <row r="142" spans="1:60" ht="22.5" outlineLevel="1" x14ac:dyDescent="0.2">
      <c r="A142" s="167">
        <v>46</v>
      </c>
      <c r="B142" s="168" t="s">
        <v>652</v>
      </c>
      <c r="C142" s="184" t="s">
        <v>653</v>
      </c>
      <c r="D142" s="169" t="s">
        <v>232</v>
      </c>
      <c r="E142" s="170">
        <v>116</v>
      </c>
      <c r="F142" s="171"/>
      <c r="G142" s="172">
        <f>ROUND(E142*F142,2)</f>
        <v>0</v>
      </c>
      <c r="H142" s="171"/>
      <c r="I142" s="172">
        <f>ROUND(E142*H142,2)</f>
        <v>0</v>
      </c>
      <c r="J142" s="171"/>
      <c r="K142" s="172">
        <f>ROUND(E142*J142,2)</f>
        <v>0</v>
      </c>
      <c r="L142" s="172">
        <v>21</v>
      </c>
      <c r="M142" s="172">
        <f>G142*(1+L142/100)</f>
        <v>0</v>
      </c>
      <c r="N142" s="170">
        <v>0.18462999999999999</v>
      </c>
      <c r="O142" s="170">
        <f>ROUND(E142*N142,2)</f>
        <v>21.42</v>
      </c>
      <c r="P142" s="170">
        <v>0</v>
      </c>
      <c r="Q142" s="170">
        <f>ROUND(E142*P142,2)</f>
        <v>0</v>
      </c>
      <c r="R142" s="172" t="s">
        <v>233</v>
      </c>
      <c r="S142" s="172" t="s">
        <v>164</v>
      </c>
      <c r="T142" s="173" t="s">
        <v>164</v>
      </c>
      <c r="U142" s="159">
        <v>6.4000000000000001E-2</v>
      </c>
      <c r="V142" s="159">
        <f>ROUND(E142*U142,2)</f>
        <v>7.42</v>
      </c>
      <c r="W142" s="159"/>
      <c r="X142" s="159" t="s">
        <v>234</v>
      </c>
      <c r="Y142" s="149"/>
      <c r="Z142" s="149"/>
      <c r="AA142" s="149"/>
      <c r="AB142" s="149"/>
      <c r="AC142" s="149"/>
      <c r="AD142" s="149"/>
      <c r="AE142" s="149"/>
      <c r="AF142" s="149"/>
      <c r="AG142" s="149" t="s">
        <v>235</v>
      </c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outlineLevel="1" x14ac:dyDescent="0.2">
      <c r="A143" s="156"/>
      <c r="B143" s="157"/>
      <c r="C143" s="254" t="s">
        <v>476</v>
      </c>
      <c r="D143" s="255"/>
      <c r="E143" s="255"/>
      <c r="F143" s="255"/>
      <c r="G143" s="255"/>
      <c r="H143" s="159"/>
      <c r="I143" s="159"/>
      <c r="J143" s="159"/>
      <c r="K143" s="159"/>
      <c r="L143" s="159"/>
      <c r="M143" s="159"/>
      <c r="N143" s="158"/>
      <c r="O143" s="158"/>
      <c r="P143" s="158"/>
      <c r="Q143" s="158"/>
      <c r="R143" s="159"/>
      <c r="S143" s="159"/>
      <c r="T143" s="159"/>
      <c r="U143" s="159"/>
      <c r="V143" s="159"/>
      <c r="W143" s="159"/>
      <c r="X143" s="159"/>
      <c r="Y143" s="149"/>
      <c r="Z143" s="149"/>
      <c r="AA143" s="149"/>
      <c r="AB143" s="149"/>
      <c r="AC143" s="149"/>
      <c r="AD143" s="149"/>
      <c r="AE143" s="149"/>
      <c r="AF143" s="149"/>
      <c r="AG143" s="149" t="s">
        <v>237</v>
      </c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outlineLevel="1" x14ac:dyDescent="0.2">
      <c r="A144" s="167">
        <v>47</v>
      </c>
      <c r="B144" s="168" t="s">
        <v>474</v>
      </c>
      <c r="C144" s="184" t="s">
        <v>475</v>
      </c>
      <c r="D144" s="169" t="s">
        <v>232</v>
      </c>
      <c r="E144" s="170">
        <v>116</v>
      </c>
      <c r="F144" s="171"/>
      <c r="G144" s="172">
        <f>ROUND(E144*F144,2)</f>
        <v>0</v>
      </c>
      <c r="H144" s="171"/>
      <c r="I144" s="172">
        <f>ROUND(E144*H144,2)</f>
        <v>0</v>
      </c>
      <c r="J144" s="171"/>
      <c r="K144" s="172">
        <f>ROUND(E144*J144,2)</f>
        <v>0</v>
      </c>
      <c r="L144" s="172">
        <v>21</v>
      </c>
      <c r="M144" s="172">
        <f>G144*(1+L144/100)</f>
        <v>0</v>
      </c>
      <c r="N144" s="170">
        <v>0.25</v>
      </c>
      <c r="O144" s="170">
        <f>ROUND(E144*N144,2)</f>
        <v>29</v>
      </c>
      <c r="P144" s="170">
        <v>0</v>
      </c>
      <c r="Q144" s="170">
        <f>ROUND(E144*P144,2)</f>
        <v>0</v>
      </c>
      <c r="R144" s="172" t="s">
        <v>233</v>
      </c>
      <c r="S144" s="172" t="s">
        <v>164</v>
      </c>
      <c r="T144" s="173" t="s">
        <v>164</v>
      </c>
      <c r="U144" s="159">
        <v>8.4000000000000005E-2</v>
      </c>
      <c r="V144" s="159">
        <f>ROUND(E144*U144,2)</f>
        <v>9.74</v>
      </c>
      <c r="W144" s="159"/>
      <c r="X144" s="159" t="s">
        <v>234</v>
      </c>
      <c r="Y144" s="149"/>
      <c r="Z144" s="149"/>
      <c r="AA144" s="149"/>
      <c r="AB144" s="149"/>
      <c r="AC144" s="149"/>
      <c r="AD144" s="149"/>
      <c r="AE144" s="149"/>
      <c r="AF144" s="149"/>
      <c r="AG144" s="149" t="s">
        <v>235</v>
      </c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outlineLevel="1" x14ac:dyDescent="0.2">
      <c r="A145" s="156"/>
      <c r="B145" s="157"/>
      <c r="C145" s="254" t="s">
        <v>476</v>
      </c>
      <c r="D145" s="255"/>
      <c r="E145" s="255"/>
      <c r="F145" s="255"/>
      <c r="G145" s="255"/>
      <c r="H145" s="159"/>
      <c r="I145" s="159"/>
      <c r="J145" s="159"/>
      <c r="K145" s="159"/>
      <c r="L145" s="159"/>
      <c r="M145" s="159"/>
      <c r="N145" s="158"/>
      <c r="O145" s="158"/>
      <c r="P145" s="158"/>
      <c r="Q145" s="158"/>
      <c r="R145" s="159"/>
      <c r="S145" s="159"/>
      <c r="T145" s="159"/>
      <c r="U145" s="159"/>
      <c r="V145" s="159"/>
      <c r="W145" s="159"/>
      <c r="X145" s="159"/>
      <c r="Y145" s="149"/>
      <c r="Z145" s="149"/>
      <c r="AA145" s="149"/>
      <c r="AB145" s="149"/>
      <c r="AC145" s="149"/>
      <c r="AD145" s="149"/>
      <c r="AE145" s="149"/>
      <c r="AF145" s="149"/>
      <c r="AG145" s="149" t="s">
        <v>237</v>
      </c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x14ac:dyDescent="0.2">
      <c r="A146" s="161" t="s">
        <v>159</v>
      </c>
      <c r="B146" s="162" t="s">
        <v>111</v>
      </c>
      <c r="C146" s="182" t="s">
        <v>112</v>
      </c>
      <c r="D146" s="163"/>
      <c r="E146" s="164"/>
      <c r="F146" s="165"/>
      <c r="G146" s="165">
        <f>SUMIF(AG147:AG180,"&lt;&gt;NOR",G147:G180)</f>
        <v>0</v>
      </c>
      <c r="H146" s="165"/>
      <c r="I146" s="165">
        <f>SUM(I147:I180)</f>
        <v>0</v>
      </c>
      <c r="J146" s="165"/>
      <c r="K146" s="165">
        <f>SUM(K147:K180)</f>
        <v>0</v>
      </c>
      <c r="L146" s="165"/>
      <c r="M146" s="165">
        <f>SUM(M147:M180)</f>
        <v>0</v>
      </c>
      <c r="N146" s="164"/>
      <c r="O146" s="164">
        <f>SUM(O147:O180)</f>
        <v>108.97000000000001</v>
      </c>
      <c r="P146" s="164"/>
      <c r="Q146" s="164">
        <f>SUM(Q147:Q180)</f>
        <v>0</v>
      </c>
      <c r="R146" s="165"/>
      <c r="S146" s="165"/>
      <c r="T146" s="166"/>
      <c r="U146" s="160"/>
      <c r="V146" s="160">
        <f>SUM(V147:V180)</f>
        <v>235.21999999999997</v>
      </c>
      <c r="W146" s="160"/>
      <c r="X146" s="160"/>
      <c r="AG146" t="s">
        <v>160</v>
      </c>
    </row>
    <row r="147" spans="1:60" ht="22.5" outlineLevel="1" x14ac:dyDescent="0.2">
      <c r="A147" s="167">
        <v>48</v>
      </c>
      <c r="B147" s="168" t="s">
        <v>654</v>
      </c>
      <c r="C147" s="184" t="s">
        <v>655</v>
      </c>
      <c r="D147" s="169" t="s">
        <v>247</v>
      </c>
      <c r="E147" s="170">
        <v>36.5</v>
      </c>
      <c r="F147" s="171"/>
      <c r="G147" s="172">
        <f>ROUND(E147*F147,2)</f>
        <v>0</v>
      </c>
      <c r="H147" s="171"/>
      <c r="I147" s="172">
        <f>ROUND(E147*H147,2)</f>
        <v>0</v>
      </c>
      <c r="J147" s="171"/>
      <c r="K147" s="172">
        <f>ROUND(E147*J147,2)</f>
        <v>0</v>
      </c>
      <c r="L147" s="172">
        <v>21</v>
      </c>
      <c r="M147" s="172">
        <f>G147*(1+L147/100)</f>
        <v>0</v>
      </c>
      <c r="N147" s="170">
        <v>6.9999999999999994E-5</v>
      </c>
      <c r="O147" s="170">
        <f>ROUND(E147*N147,2)</f>
        <v>0</v>
      </c>
      <c r="P147" s="170">
        <v>0</v>
      </c>
      <c r="Q147" s="170">
        <f>ROUND(E147*P147,2)</f>
        <v>0</v>
      </c>
      <c r="R147" s="172" t="s">
        <v>408</v>
      </c>
      <c r="S147" s="172" t="s">
        <v>164</v>
      </c>
      <c r="T147" s="173" t="s">
        <v>164</v>
      </c>
      <c r="U147" s="159">
        <v>1.27</v>
      </c>
      <c r="V147" s="159">
        <f>ROUND(E147*U147,2)</f>
        <v>46.36</v>
      </c>
      <c r="W147" s="159"/>
      <c r="X147" s="159" t="s">
        <v>234</v>
      </c>
      <c r="Y147" s="149"/>
      <c r="Z147" s="149"/>
      <c r="AA147" s="149"/>
      <c r="AB147" s="149"/>
      <c r="AC147" s="149"/>
      <c r="AD147" s="149"/>
      <c r="AE147" s="149"/>
      <c r="AF147" s="149"/>
      <c r="AG147" s="149" t="s">
        <v>235</v>
      </c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outlineLevel="1" x14ac:dyDescent="0.2">
      <c r="A148" s="156"/>
      <c r="B148" s="157"/>
      <c r="C148" s="254" t="s">
        <v>656</v>
      </c>
      <c r="D148" s="255"/>
      <c r="E148" s="255"/>
      <c r="F148" s="255"/>
      <c r="G148" s="255"/>
      <c r="H148" s="159"/>
      <c r="I148" s="159"/>
      <c r="J148" s="159"/>
      <c r="K148" s="159"/>
      <c r="L148" s="159"/>
      <c r="M148" s="159"/>
      <c r="N148" s="158"/>
      <c r="O148" s="158"/>
      <c r="P148" s="158"/>
      <c r="Q148" s="158"/>
      <c r="R148" s="159"/>
      <c r="S148" s="159"/>
      <c r="T148" s="159"/>
      <c r="U148" s="159"/>
      <c r="V148" s="159"/>
      <c r="W148" s="159"/>
      <c r="X148" s="159"/>
      <c r="Y148" s="149"/>
      <c r="Z148" s="149"/>
      <c r="AA148" s="149"/>
      <c r="AB148" s="149"/>
      <c r="AC148" s="149"/>
      <c r="AD148" s="149"/>
      <c r="AE148" s="149"/>
      <c r="AF148" s="149"/>
      <c r="AG148" s="149" t="s">
        <v>237</v>
      </c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ht="22.5" outlineLevel="1" x14ac:dyDescent="0.2">
      <c r="A149" s="167">
        <v>49</v>
      </c>
      <c r="B149" s="168" t="s">
        <v>657</v>
      </c>
      <c r="C149" s="184" t="s">
        <v>658</v>
      </c>
      <c r="D149" s="169" t="s">
        <v>247</v>
      </c>
      <c r="E149" s="170">
        <v>10.3</v>
      </c>
      <c r="F149" s="171"/>
      <c r="G149" s="172">
        <f>ROUND(E149*F149,2)</f>
        <v>0</v>
      </c>
      <c r="H149" s="171"/>
      <c r="I149" s="172">
        <f>ROUND(E149*H149,2)</f>
        <v>0</v>
      </c>
      <c r="J149" s="171"/>
      <c r="K149" s="172">
        <f>ROUND(E149*J149,2)</f>
        <v>0</v>
      </c>
      <c r="L149" s="172">
        <v>21</v>
      </c>
      <c r="M149" s="172">
        <f>G149*(1+L149/100)</f>
        <v>0</v>
      </c>
      <c r="N149" s="170">
        <v>9.0000000000000006E-5</v>
      </c>
      <c r="O149" s="170">
        <f>ROUND(E149*N149,2)</f>
        <v>0</v>
      </c>
      <c r="P149" s="170">
        <v>0</v>
      </c>
      <c r="Q149" s="170">
        <f>ROUND(E149*P149,2)</f>
        <v>0</v>
      </c>
      <c r="R149" s="172" t="s">
        <v>408</v>
      </c>
      <c r="S149" s="172" t="s">
        <v>164</v>
      </c>
      <c r="T149" s="173" t="s">
        <v>164</v>
      </c>
      <c r="U149" s="159">
        <v>1.5660000000000001</v>
      </c>
      <c r="V149" s="159">
        <f>ROUND(E149*U149,2)</f>
        <v>16.13</v>
      </c>
      <c r="W149" s="159"/>
      <c r="X149" s="159" t="s">
        <v>234</v>
      </c>
      <c r="Y149" s="149"/>
      <c r="Z149" s="149"/>
      <c r="AA149" s="149"/>
      <c r="AB149" s="149"/>
      <c r="AC149" s="149"/>
      <c r="AD149" s="149"/>
      <c r="AE149" s="149"/>
      <c r="AF149" s="149"/>
      <c r="AG149" s="149" t="s">
        <v>235</v>
      </c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outlineLevel="1" x14ac:dyDescent="0.2">
      <c r="A150" s="156"/>
      <c r="B150" s="157"/>
      <c r="C150" s="254" t="s">
        <v>656</v>
      </c>
      <c r="D150" s="255"/>
      <c r="E150" s="255"/>
      <c r="F150" s="255"/>
      <c r="G150" s="255"/>
      <c r="H150" s="159"/>
      <c r="I150" s="159"/>
      <c r="J150" s="159"/>
      <c r="K150" s="159"/>
      <c r="L150" s="159"/>
      <c r="M150" s="159"/>
      <c r="N150" s="158"/>
      <c r="O150" s="158"/>
      <c r="P150" s="158"/>
      <c r="Q150" s="158"/>
      <c r="R150" s="159"/>
      <c r="S150" s="159"/>
      <c r="T150" s="159"/>
      <c r="U150" s="159"/>
      <c r="V150" s="159"/>
      <c r="W150" s="159"/>
      <c r="X150" s="159"/>
      <c r="Y150" s="149"/>
      <c r="Z150" s="149"/>
      <c r="AA150" s="149"/>
      <c r="AB150" s="149"/>
      <c r="AC150" s="149"/>
      <c r="AD150" s="149"/>
      <c r="AE150" s="149"/>
      <c r="AF150" s="149"/>
      <c r="AG150" s="149" t="s">
        <v>237</v>
      </c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ht="22.5" outlineLevel="1" x14ac:dyDescent="0.2">
      <c r="A151" s="167">
        <v>50</v>
      </c>
      <c r="B151" s="168" t="s">
        <v>659</v>
      </c>
      <c r="C151" s="184" t="s">
        <v>660</v>
      </c>
      <c r="D151" s="169" t="s">
        <v>324</v>
      </c>
      <c r="E151" s="170">
        <v>9</v>
      </c>
      <c r="F151" s="171"/>
      <c r="G151" s="172">
        <f>ROUND(E151*F151,2)</f>
        <v>0</v>
      </c>
      <c r="H151" s="171"/>
      <c r="I151" s="172">
        <f>ROUND(E151*H151,2)</f>
        <v>0</v>
      </c>
      <c r="J151" s="171"/>
      <c r="K151" s="172">
        <f>ROUND(E151*J151,2)</f>
        <v>0</v>
      </c>
      <c r="L151" s="172">
        <v>21</v>
      </c>
      <c r="M151" s="172">
        <f>G151*(1+L151/100)</f>
        <v>0</v>
      </c>
      <c r="N151" s="170">
        <v>2.0000000000000002E-5</v>
      </c>
      <c r="O151" s="170">
        <f>ROUND(E151*N151,2)</f>
        <v>0</v>
      </c>
      <c r="P151" s="170">
        <v>0</v>
      </c>
      <c r="Q151" s="170">
        <f>ROUND(E151*P151,2)</f>
        <v>0</v>
      </c>
      <c r="R151" s="172" t="s">
        <v>408</v>
      </c>
      <c r="S151" s="172" t="s">
        <v>164</v>
      </c>
      <c r="T151" s="173" t="s">
        <v>164</v>
      </c>
      <c r="U151" s="159">
        <v>0.20599999999999999</v>
      </c>
      <c r="V151" s="159">
        <f>ROUND(E151*U151,2)</f>
        <v>1.85</v>
      </c>
      <c r="W151" s="159"/>
      <c r="X151" s="159" t="s">
        <v>234</v>
      </c>
      <c r="Y151" s="149"/>
      <c r="Z151" s="149"/>
      <c r="AA151" s="149"/>
      <c r="AB151" s="149"/>
      <c r="AC151" s="149"/>
      <c r="AD151" s="149"/>
      <c r="AE151" s="149"/>
      <c r="AF151" s="149"/>
      <c r="AG151" s="149" t="s">
        <v>235</v>
      </c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outlineLevel="1" x14ac:dyDescent="0.2">
      <c r="A152" s="156"/>
      <c r="B152" s="157"/>
      <c r="C152" s="254" t="s">
        <v>448</v>
      </c>
      <c r="D152" s="255"/>
      <c r="E152" s="255"/>
      <c r="F152" s="255"/>
      <c r="G152" s="255"/>
      <c r="H152" s="159"/>
      <c r="I152" s="159"/>
      <c r="J152" s="159"/>
      <c r="K152" s="159"/>
      <c r="L152" s="159"/>
      <c r="M152" s="159"/>
      <c r="N152" s="158"/>
      <c r="O152" s="158"/>
      <c r="P152" s="158"/>
      <c r="Q152" s="158"/>
      <c r="R152" s="159"/>
      <c r="S152" s="159"/>
      <c r="T152" s="159"/>
      <c r="U152" s="159"/>
      <c r="V152" s="159"/>
      <c r="W152" s="159"/>
      <c r="X152" s="159"/>
      <c r="Y152" s="149"/>
      <c r="Z152" s="149"/>
      <c r="AA152" s="149"/>
      <c r="AB152" s="149"/>
      <c r="AC152" s="149"/>
      <c r="AD152" s="149"/>
      <c r="AE152" s="149"/>
      <c r="AF152" s="149"/>
      <c r="AG152" s="149" t="s">
        <v>237</v>
      </c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ht="33.75" outlineLevel="1" x14ac:dyDescent="0.2">
      <c r="A153" s="167">
        <v>51</v>
      </c>
      <c r="B153" s="168" t="s">
        <v>661</v>
      </c>
      <c r="C153" s="184" t="s">
        <v>662</v>
      </c>
      <c r="D153" s="169" t="s">
        <v>497</v>
      </c>
      <c r="E153" s="170">
        <v>3</v>
      </c>
      <c r="F153" s="171"/>
      <c r="G153" s="172">
        <f>ROUND(E153*F153,2)</f>
        <v>0</v>
      </c>
      <c r="H153" s="171"/>
      <c r="I153" s="172">
        <f>ROUND(E153*H153,2)</f>
        <v>0</v>
      </c>
      <c r="J153" s="171"/>
      <c r="K153" s="172">
        <f>ROUND(E153*J153,2)</f>
        <v>0</v>
      </c>
      <c r="L153" s="172">
        <v>21</v>
      </c>
      <c r="M153" s="172">
        <f>G153*(1+L153/100)</f>
        <v>0</v>
      </c>
      <c r="N153" s="170">
        <v>3.2000000000000003E-4</v>
      </c>
      <c r="O153" s="170">
        <f>ROUND(E153*N153,2)</f>
        <v>0</v>
      </c>
      <c r="P153" s="170">
        <v>0</v>
      </c>
      <c r="Q153" s="170">
        <f>ROUND(E153*P153,2)</f>
        <v>0</v>
      </c>
      <c r="R153" s="172" t="s">
        <v>408</v>
      </c>
      <c r="S153" s="172" t="s">
        <v>164</v>
      </c>
      <c r="T153" s="173" t="s">
        <v>164</v>
      </c>
      <c r="U153" s="159">
        <v>9.6</v>
      </c>
      <c r="V153" s="159">
        <f>ROUND(E153*U153,2)</f>
        <v>28.8</v>
      </c>
      <c r="W153" s="159"/>
      <c r="X153" s="159" t="s">
        <v>234</v>
      </c>
      <c r="Y153" s="149"/>
      <c r="Z153" s="149"/>
      <c r="AA153" s="149"/>
      <c r="AB153" s="149"/>
      <c r="AC153" s="149"/>
      <c r="AD153" s="149"/>
      <c r="AE153" s="149"/>
      <c r="AF153" s="149"/>
      <c r="AG153" s="149" t="s">
        <v>235</v>
      </c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outlineLevel="1" x14ac:dyDescent="0.2">
      <c r="A154" s="156"/>
      <c r="B154" s="157"/>
      <c r="C154" s="254" t="s">
        <v>498</v>
      </c>
      <c r="D154" s="255"/>
      <c r="E154" s="255"/>
      <c r="F154" s="255"/>
      <c r="G154" s="255"/>
      <c r="H154" s="159"/>
      <c r="I154" s="159"/>
      <c r="J154" s="159"/>
      <c r="K154" s="159"/>
      <c r="L154" s="159"/>
      <c r="M154" s="159"/>
      <c r="N154" s="158"/>
      <c r="O154" s="158"/>
      <c r="P154" s="158"/>
      <c r="Q154" s="158"/>
      <c r="R154" s="159"/>
      <c r="S154" s="159"/>
      <c r="T154" s="159"/>
      <c r="U154" s="159"/>
      <c r="V154" s="159"/>
      <c r="W154" s="159"/>
      <c r="X154" s="159"/>
      <c r="Y154" s="149"/>
      <c r="Z154" s="149"/>
      <c r="AA154" s="149"/>
      <c r="AB154" s="149"/>
      <c r="AC154" s="149"/>
      <c r="AD154" s="149"/>
      <c r="AE154" s="149"/>
      <c r="AF154" s="149"/>
      <c r="AG154" s="149" t="s">
        <v>237</v>
      </c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outlineLevel="1" x14ac:dyDescent="0.2">
      <c r="A155" s="174">
        <v>52</v>
      </c>
      <c r="B155" s="175" t="s">
        <v>499</v>
      </c>
      <c r="C155" s="183" t="s">
        <v>500</v>
      </c>
      <c r="D155" s="176" t="s">
        <v>247</v>
      </c>
      <c r="E155" s="177">
        <v>47</v>
      </c>
      <c r="F155" s="178"/>
      <c r="G155" s="179">
        <f>ROUND(E155*F155,2)</f>
        <v>0</v>
      </c>
      <c r="H155" s="178"/>
      <c r="I155" s="179">
        <f>ROUND(E155*H155,2)</f>
        <v>0</v>
      </c>
      <c r="J155" s="178"/>
      <c r="K155" s="179">
        <f>ROUND(E155*J155,2)</f>
        <v>0</v>
      </c>
      <c r="L155" s="179">
        <v>21</v>
      </c>
      <c r="M155" s="179">
        <f>G155*(1+L155/100)</f>
        <v>0</v>
      </c>
      <c r="N155" s="177">
        <v>0</v>
      </c>
      <c r="O155" s="177">
        <f>ROUND(E155*N155,2)</f>
        <v>0</v>
      </c>
      <c r="P155" s="177">
        <v>0</v>
      </c>
      <c r="Q155" s="177">
        <f>ROUND(E155*P155,2)</f>
        <v>0</v>
      </c>
      <c r="R155" s="179" t="s">
        <v>408</v>
      </c>
      <c r="S155" s="179" t="s">
        <v>164</v>
      </c>
      <c r="T155" s="180" t="s">
        <v>164</v>
      </c>
      <c r="U155" s="159">
        <v>3.9E-2</v>
      </c>
      <c r="V155" s="159">
        <f>ROUND(E155*U155,2)</f>
        <v>1.83</v>
      </c>
      <c r="W155" s="159"/>
      <c r="X155" s="159" t="s">
        <v>234</v>
      </c>
      <c r="Y155" s="149"/>
      <c r="Z155" s="149"/>
      <c r="AA155" s="149"/>
      <c r="AB155" s="149"/>
      <c r="AC155" s="149"/>
      <c r="AD155" s="149"/>
      <c r="AE155" s="149"/>
      <c r="AF155" s="149"/>
      <c r="AG155" s="149" t="s">
        <v>235</v>
      </c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ht="22.5" outlineLevel="1" x14ac:dyDescent="0.2">
      <c r="A156" s="174">
        <v>53</v>
      </c>
      <c r="B156" s="175" t="s">
        <v>501</v>
      </c>
      <c r="C156" s="183" t="s">
        <v>502</v>
      </c>
      <c r="D156" s="176" t="s">
        <v>324</v>
      </c>
      <c r="E156" s="177">
        <v>5</v>
      </c>
      <c r="F156" s="178"/>
      <c r="G156" s="179">
        <f>ROUND(E156*F156,2)</f>
        <v>0</v>
      </c>
      <c r="H156" s="178"/>
      <c r="I156" s="179">
        <f>ROUND(E156*H156,2)</f>
        <v>0</v>
      </c>
      <c r="J156" s="178"/>
      <c r="K156" s="179">
        <f>ROUND(E156*J156,2)</f>
        <v>0</v>
      </c>
      <c r="L156" s="179">
        <v>21</v>
      </c>
      <c r="M156" s="179">
        <f>G156*(1+L156/100)</f>
        <v>0</v>
      </c>
      <c r="N156" s="177">
        <v>3.5819999999999998E-2</v>
      </c>
      <c r="O156" s="177">
        <f>ROUND(E156*N156,2)</f>
        <v>0.18</v>
      </c>
      <c r="P156" s="177">
        <v>0</v>
      </c>
      <c r="Q156" s="177">
        <f>ROUND(E156*P156,2)</f>
        <v>0</v>
      </c>
      <c r="R156" s="179" t="s">
        <v>408</v>
      </c>
      <c r="S156" s="179" t="s">
        <v>164</v>
      </c>
      <c r="T156" s="180" t="s">
        <v>164</v>
      </c>
      <c r="U156" s="159">
        <v>3.024</v>
      </c>
      <c r="V156" s="159">
        <f>ROUND(E156*U156,2)</f>
        <v>15.12</v>
      </c>
      <c r="W156" s="159"/>
      <c r="X156" s="159" t="s">
        <v>234</v>
      </c>
      <c r="Y156" s="149"/>
      <c r="Z156" s="149"/>
      <c r="AA156" s="149"/>
      <c r="AB156" s="149"/>
      <c r="AC156" s="149"/>
      <c r="AD156" s="149"/>
      <c r="AE156" s="149"/>
      <c r="AF156" s="149"/>
      <c r="AG156" s="149" t="s">
        <v>235</v>
      </c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ht="22.5" outlineLevel="1" x14ac:dyDescent="0.2">
      <c r="A157" s="167">
        <v>54</v>
      </c>
      <c r="B157" s="168" t="s">
        <v>663</v>
      </c>
      <c r="C157" s="184" t="s">
        <v>664</v>
      </c>
      <c r="D157" s="169" t="s">
        <v>324</v>
      </c>
      <c r="E157" s="170">
        <v>2</v>
      </c>
      <c r="F157" s="171"/>
      <c r="G157" s="172">
        <f>ROUND(E157*F157,2)</f>
        <v>0</v>
      </c>
      <c r="H157" s="171"/>
      <c r="I157" s="172">
        <f>ROUND(E157*H157,2)</f>
        <v>0</v>
      </c>
      <c r="J157" s="171"/>
      <c r="K157" s="172">
        <f>ROUND(E157*J157,2)</f>
        <v>0</v>
      </c>
      <c r="L157" s="172">
        <v>21</v>
      </c>
      <c r="M157" s="172">
        <f>G157*(1+L157/100)</f>
        <v>0</v>
      </c>
      <c r="N157" s="170">
        <v>2.4757199999999999</v>
      </c>
      <c r="O157" s="170">
        <f>ROUND(E157*N157,2)</f>
        <v>4.95</v>
      </c>
      <c r="P157" s="170">
        <v>0</v>
      </c>
      <c r="Q157" s="170">
        <f>ROUND(E157*P157,2)</f>
        <v>0</v>
      </c>
      <c r="R157" s="172" t="s">
        <v>408</v>
      </c>
      <c r="S157" s="172" t="s">
        <v>164</v>
      </c>
      <c r="T157" s="173" t="s">
        <v>164</v>
      </c>
      <c r="U157" s="159">
        <v>24.87</v>
      </c>
      <c r="V157" s="159">
        <f>ROUND(E157*U157,2)</f>
        <v>49.74</v>
      </c>
      <c r="W157" s="159"/>
      <c r="X157" s="159" t="s">
        <v>234</v>
      </c>
      <c r="Y157" s="149"/>
      <c r="Z157" s="149"/>
      <c r="AA157" s="149"/>
      <c r="AB157" s="149"/>
      <c r="AC157" s="149"/>
      <c r="AD157" s="149"/>
      <c r="AE157" s="149"/>
      <c r="AF157" s="149"/>
      <c r="AG157" s="149" t="s">
        <v>235</v>
      </c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outlineLevel="1" x14ac:dyDescent="0.2">
      <c r="A158" s="156"/>
      <c r="B158" s="157"/>
      <c r="C158" s="254" t="s">
        <v>665</v>
      </c>
      <c r="D158" s="255"/>
      <c r="E158" s="255"/>
      <c r="F158" s="255"/>
      <c r="G158" s="255"/>
      <c r="H158" s="159"/>
      <c r="I158" s="159"/>
      <c r="J158" s="159"/>
      <c r="K158" s="159"/>
      <c r="L158" s="159"/>
      <c r="M158" s="159"/>
      <c r="N158" s="158"/>
      <c r="O158" s="158"/>
      <c r="P158" s="158"/>
      <c r="Q158" s="158"/>
      <c r="R158" s="159"/>
      <c r="S158" s="159"/>
      <c r="T158" s="159"/>
      <c r="U158" s="159"/>
      <c r="V158" s="159"/>
      <c r="W158" s="159"/>
      <c r="X158" s="159"/>
      <c r="Y158" s="149"/>
      <c r="Z158" s="149"/>
      <c r="AA158" s="149"/>
      <c r="AB158" s="149"/>
      <c r="AC158" s="149"/>
      <c r="AD158" s="149"/>
      <c r="AE158" s="149"/>
      <c r="AF158" s="149"/>
      <c r="AG158" s="149" t="s">
        <v>237</v>
      </c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ht="22.5" outlineLevel="1" x14ac:dyDescent="0.2">
      <c r="A159" s="167">
        <v>55</v>
      </c>
      <c r="B159" s="168" t="s">
        <v>666</v>
      </c>
      <c r="C159" s="184" t="s">
        <v>667</v>
      </c>
      <c r="D159" s="169" t="s">
        <v>324</v>
      </c>
      <c r="E159" s="170">
        <v>1</v>
      </c>
      <c r="F159" s="171"/>
      <c r="G159" s="172">
        <f>ROUND(E159*F159,2)</f>
        <v>0</v>
      </c>
      <c r="H159" s="171"/>
      <c r="I159" s="172">
        <f>ROUND(E159*H159,2)</f>
        <v>0</v>
      </c>
      <c r="J159" s="171"/>
      <c r="K159" s="172">
        <f>ROUND(E159*J159,2)</f>
        <v>0</v>
      </c>
      <c r="L159" s="172">
        <v>21</v>
      </c>
      <c r="M159" s="172">
        <f>G159*(1+L159/100)</f>
        <v>0</v>
      </c>
      <c r="N159" s="170">
        <v>2.52121</v>
      </c>
      <c r="O159" s="170">
        <f>ROUND(E159*N159,2)</f>
        <v>2.52</v>
      </c>
      <c r="P159" s="170">
        <v>0</v>
      </c>
      <c r="Q159" s="170">
        <f>ROUND(E159*P159,2)</f>
        <v>0</v>
      </c>
      <c r="R159" s="172" t="s">
        <v>408</v>
      </c>
      <c r="S159" s="172" t="s">
        <v>164</v>
      </c>
      <c r="T159" s="173" t="s">
        <v>164</v>
      </c>
      <c r="U159" s="159">
        <v>25.977</v>
      </c>
      <c r="V159" s="159">
        <f>ROUND(E159*U159,2)</f>
        <v>25.98</v>
      </c>
      <c r="W159" s="159"/>
      <c r="X159" s="159" t="s">
        <v>234</v>
      </c>
      <c r="Y159" s="149"/>
      <c r="Z159" s="149"/>
      <c r="AA159" s="149"/>
      <c r="AB159" s="149"/>
      <c r="AC159" s="149"/>
      <c r="AD159" s="149"/>
      <c r="AE159" s="149"/>
      <c r="AF159" s="149"/>
      <c r="AG159" s="149" t="s">
        <v>235</v>
      </c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outlineLevel="1" x14ac:dyDescent="0.2">
      <c r="A160" s="156"/>
      <c r="B160" s="157"/>
      <c r="C160" s="254" t="s">
        <v>665</v>
      </c>
      <c r="D160" s="255"/>
      <c r="E160" s="255"/>
      <c r="F160" s="255"/>
      <c r="G160" s="255"/>
      <c r="H160" s="159"/>
      <c r="I160" s="159"/>
      <c r="J160" s="159"/>
      <c r="K160" s="159"/>
      <c r="L160" s="159"/>
      <c r="M160" s="159"/>
      <c r="N160" s="158"/>
      <c r="O160" s="158"/>
      <c r="P160" s="158"/>
      <c r="Q160" s="158"/>
      <c r="R160" s="159"/>
      <c r="S160" s="159"/>
      <c r="T160" s="159"/>
      <c r="U160" s="159"/>
      <c r="V160" s="159"/>
      <c r="W160" s="159"/>
      <c r="X160" s="159"/>
      <c r="Y160" s="149"/>
      <c r="Z160" s="149"/>
      <c r="AA160" s="149"/>
      <c r="AB160" s="149"/>
      <c r="AC160" s="149"/>
      <c r="AD160" s="149"/>
      <c r="AE160" s="149"/>
      <c r="AF160" s="149"/>
      <c r="AG160" s="149" t="s">
        <v>237</v>
      </c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outlineLevel="1" x14ac:dyDescent="0.2">
      <c r="A161" s="167">
        <v>56</v>
      </c>
      <c r="B161" s="168" t="s">
        <v>508</v>
      </c>
      <c r="C161" s="184" t="s">
        <v>509</v>
      </c>
      <c r="D161" s="169" t="s">
        <v>324</v>
      </c>
      <c r="E161" s="170">
        <v>3</v>
      </c>
      <c r="F161" s="171"/>
      <c r="G161" s="172">
        <f>ROUND(E161*F161,2)</f>
        <v>0</v>
      </c>
      <c r="H161" s="171"/>
      <c r="I161" s="172">
        <f>ROUND(E161*H161,2)</f>
        <v>0</v>
      </c>
      <c r="J161" s="171"/>
      <c r="K161" s="172">
        <f>ROUND(E161*J161,2)</f>
        <v>0</v>
      </c>
      <c r="L161" s="172">
        <v>21</v>
      </c>
      <c r="M161" s="172">
        <f>G161*(1+L161/100)</f>
        <v>0</v>
      </c>
      <c r="N161" s="170">
        <v>0.43093999999999999</v>
      </c>
      <c r="O161" s="170">
        <f>ROUND(E161*N161,2)</f>
        <v>1.29</v>
      </c>
      <c r="P161" s="170">
        <v>0</v>
      </c>
      <c r="Q161" s="170">
        <f>ROUND(E161*P161,2)</f>
        <v>0</v>
      </c>
      <c r="R161" s="172" t="s">
        <v>233</v>
      </c>
      <c r="S161" s="172" t="s">
        <v>164</v>
      </c>
      <c r="T161" s="173" t="s">
        <v>164</v>
      </c>
      <c r="U161" s="159">
        <v>3.8170000000000002</v>
      </c>
      <c r="V161" s="159">
        <f>ROUND(E161*U161,2)</f>
        <v>11.45</v>
      </c>
      <c r="W161" s="159"/>
      <c r="X161" s="159" t="s">
        <v>234</v>
      </c>
      <c r="Y161" s="149"/>
      <c r="Z161" s="149"/>
      <c r="AA161" s="149"/>
      <c r="AB161" s="149"/>
      <c r="AC161" s="149"/>
      <c r="AD161" s="149"/>
      <c r="AE161" s="149"/>
      <c r="AF161" s="149"/>
      <c r="AG161" s="149" t="s">
        <v>235</v>
      </c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ht="33.75" outlineLevel="1" x14ac:dyDescent="0.2">
      <c r="A162" s="156"/>
      <c r="B162" s="157"/>
      <c r="C162" s="254" t="s">
        <v>510</v>
      </c>
      <c r="D162" s="255"/>
      <c r="E162" s="255"/>
      <c r="F162" s="255"/>
      <c r="G162" s="255"/>
      <c r="H162" s="159"/>
      <c r="I162" s="159"/>
      <c r="J162" s="159"/>
      <c r="K162" s="159"/>
      <c r="L162" s="159"/>
      <c r="M162" s="159"/>
      <c r="N162" s="158"/>
      <c r="O162" s="158"/>
      <c r="P162" s="158"/>
      <c r="Q162" s="158"/>
      <c r="R162" s="159"/>
      <c r="S162" s="159"/>
      <c r="T162" s="159"/>
      <c r="U162" s="159"/>
      <c r="V162" s="159"/>
      <c r="W162" s="159"/>
      <c r="X162" s="159"/>
      <c r="Y162" s="149"/>
      <c r="Z162" s="149"/>
      <c r="AA162" s="149"/>
      <c r="AB162" s="149"/>
      <c r="AC162" s="149"/>
      <c r="AD162" s="149"/>
      <c r="AE162" s="149"/>
      <c r="AF162" s="149"/>
      <c r="AG162" s="149" t="s">
        <v>237</v>
      </c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90" t="str">
        <f>C162</f>
        <v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v>
      </c>
      <c r="BB162" s="149"/>
      <c r="BC162" s="149"/>
      <c r="BD162" s="149"/>
      <c r="BE162" s="149"/>
      <c r="BF162" s="149"/>
      <c r="BG162" s="149"/>
      <c r="BH162" s="149"/>
    </row>
    <row r="163" spans="1:60" outlineLevel="1" x14ac:dyDescent="0.2">
      <c r="A163" s="174">
        <v>57</v>
      </c>
      <c r="B163" s="175" t="s">
        <v>511</v>
      </c>
      <c r="C163" s="183" t="s">
        <v>512</v>
      </c>
      <c r="D163" s="176" t="s">
        <v>324</v>
      </c>
      <c r="E163" s="177">
        <v>3</v>
      </c>
      <c r="F163" s="178"/>
      <c r="G163" s="179">
        <f>ROUND(E163*F163,2)</f>
        <v>0</v>
      </c>
      <c r="H163" s="178"/>
      <c r="I163" s="179">
        <f>ROUND(E163*H163,2)</f>
        <v>0</v>
      </c>
      <c r="J163" s="178"/>
      <c r="K163" s="179">
        <f>ROUND(E163*J163,2)</f>
        <v>0</v>
      </c>
      <c r="L163" s="179">
        <v>21</v>
      </c>
      <c r="M163" s="179">
        <f>G163*(1+L163/100)</f>
        <v>0</v>
      </c>
      <c r="N163" s="177">
        <v>7.0200000000000002E-3</v>
      </c>
      <c r="O163" s="177">
        <f>ROUND(E163*N163,2)</f>
        <v>0.02</v>
      </c>
      <c r="P163" s="177">
        <v>0</v>
      </c>
      <c r="Q163" s="177">
        <f>ROUND(E163*P163,2)</f>
        <v>0</v>
      </c>
      <c r="R163" s="179"/>
      <c r="S163" s="179" t="s">
        <v>164</v>
      </c>
      <c r="T163" s="180" t="s">
        <v>164</v>
      </c>
      <c r="U163" s="159">
        <v>0.92</v>
      </c>
      <c r="V163" s="159">
        <f>ROUND(E163*U163,2)</f>
        <v>2.76</v>
      </c>
      <c r="W163" s="159"/>
      <c r="X163" s="159" t="s">
        <v>234</v>
      </c>
      <c r="Y163" s="149"/>
      <c r="Z163" s="149"/>
      <c r="AA163" s="149"/>
      <c r="AB163" s="149"/>
      <c r="AC163" s="149"/>
      <c r="AD163" s="149"/>
      <c r="AE163" s="149"/>
      <c r="AF163" s="149"/>
      <c r="AG163" s="149" t="s">
        <v>235</v>
      </c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outlineLevel="1" x14ac:dyDescent="0.2">
      <c r="A164" s="167">
        <v>58</v>
      </c>
      <c r="B164" s="168" t="s">
        <v>517</v>
      </c>
      <c r="C164" s="184" t="s">
        <v>518</v>
      </c>
      <c r="D164" s="169" t="s">
        <v>276</v>
      </c>
      <c r="E164" s="170">
        <v>27.079000000000001</v>
      </c>
      <c r="F164" s="171"/>
      <c r="G164" s="172">
        <f>ROUND(E164*F164,2)</f>
        <v>0</v>
      </c>
      <c r="H164" s="171"/>
      <c r="I164" s="172">
        <f>ROUND(E164*H164,2)</f>
        <v>0</v>
      </c>
      <c r="J164" s="171"/>
      <c r="K164" s="172">
        <f>ROUND(E164*J164,2)</f>
        <v>0</v>
      </c>
      <c r="L164" s="172">
        <v>21</v>
      </c>
      <c r="M164" s="172">
        <f>G164*(1+L164/100)</f>
        <v>0</v>
      </c>
      <c r="N164" s="170">
        <v>2.5249999999999999</v>
      </c>
      <c r="O164" s="170">
        <f>ROUND(E164*N164,2)</f>
        <v>68.37</v>
      </c>
      <c r="P164" s="170">
        <v>0</v>
      </c>
      <c r="Q164" s="170">
        <f>ROUND(E164*P164,2)</f>
        <v>0</v>
      </c>
      <c r="R164" s="172" t="s">
        <v>408</v>
      </c>
      <c r="S164" s="172" t="s">
        <v>164</v>
      </c>
      <c r="T164" s="173" t="s">
        <v>164</v>
      </c>
      <c r="U164" s="159">
        <v>1.3</v>
      </c>
      <c r="V164" s="159">
        <f>ROUND(E164*U164,2)</f>
        <v>35.200000000000003</v>
      </c>
      <c r="W164" s="159"/>
      <c r="X164" s="159" t="s">
        <v>234</v>
      </c>
      <c r="Y164" s="149"/>
      <c r="Z164" s="149"/>
      <c r="AA164" s="149"/>
      <c r="AB164" s="149"/>
      <c r="AC164" s="149"/>
      <c r="AD164" s="149"/>
      <c r="AE164" s="149"/>
      <c r="AF164" s="149"/>
      <c r="AG164" s="149" t="s">
        <v>235</v>
      </c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outlineLevel="1" x14ac:dyDescent="0.2">
      <c r="A165" s="156"/>
      <c r="B165" s="157"/>
      <c r="C165" s="254" t="s">
        <v>458</v>
      </c>
      <c r="D165" s="255"/>
      <c r="E165" s="255"/>
      <c r="F165" s="255"/>
      <c r="G165" s="255"/>
      <c r="H165" s="159"/>
      <c r="I165" s="159"/>
      <c r="J165" s="159"/>
      <c r="K165" s="159"/>
      <c r="L165" s="159"/>
      <c r="M165" s="159"/>
      <c r="N165" s="158"/>
      <c r="O165" s="158"/>
      <c r="P165" s="158"/>
      <c r="Q165" s="158"/>
      <c r="R165" s="159"/>
      <c r="S165" s="159"/>
      <c r="T165" s="159"/>
      <c r="U165" s="159"/>
      <c r="V165" s="159"/>
      <c r="W165" s="159"/>
      <c r="X165" s="159"/>
      <c r="Y165" s="149"/>
      <c r="Z165" s="149"/>
      <c r="AA165" s="149"/>
      <c r="AB165" s="149"/>
      <c r="AC165" s="149"/>
      <c r="AD165" s="149"/>
      <c r="AE165" s="149"/>
      <c r="AF165" s="149"/>
      <c r="AG165" s="149" t="s">
        <v>237</v>
      </c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outlineLevel="1" x14ac:dyDescent="0.2">
      <c r="A166" s="156"/>
      <c r="B166" s="157"/>
      <c r="C166" s="191" t="s">
        <v>668</v>
      </c>
      <c r="D166" s="188"/>
      <c r="E166" s="189">
        <v>7.0039999999999996</v>
      </c>
      <c r="F166" s="159"/>
      <c r="G166" s="159"/>
      <c r="H166" s="159"/>
      <c r="I166" s="159"/>
      <c r="J166" s="159"/>
      <c r="K166" s="159"/>
      <c r="L166" s="159"/>
      <c r="M166" s="159"/>
      <c r="N166" s="158"/>
      <c r="O166" s="158"/>
      <c r="P166" s="158"/>
      <c r="Q166" s="158"/>
      <c r="R166" s="159"/>
      <c r="S166" s="159"/>
      <c r="T166" s="159"/>
      <c r="U166" s="159"/>
      <c r="V166" s="159"/>
      <c r="W166" s="159"/>
      <c r="X166" s="159"/>
      <c r="Y166" s="149"/>
      <c r="Z166" s="149"/>
      <c r="AA166" s="149"/>
      <c r="AB166" s="149"/>
      <c r="AC166" s="149"/>
      <c r="AD166" s="149"/>
      <c r="AE166" s="149"/>
      <c r="AF166" s="149"/>
      <c r="AG166" s="149" t="s">
        <v>261</v>
      </c>
      <c r="AH166" s="149">
        <v>0</v>
      </c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outlineLevel="1" x14ac:dyDescent="0.2">
      <c r="A167" s="156"/>
      <c r="B167" s="157"/>
      <c r="C167" s="191" t="s">
        <v>669</v>
      </c>
      <c r="D167" s="188"/>
      <c r="E167" s="189">
        <v>20.074999999999999</v>
      </c>
      <c r="F167" s="159"/>
      <c r="G167" s="159"/>
      <c r="H167" s="159"/>
      <c r="I167" s="159"/>
      <c r="J167" s="159"/>
      <c r="K167" s="159"/>
      <c r="L167" s="159"/>
      <c r="M167" s="159"/>
      <c r="N167" s="158"/>
      <c r="O167" s="158"/>
      <c r="P167" s="158"/>
      <c r="Q167" s="158"/>
      <c r="R167" s="159"/>
      <c r="S167" s="159"/>
      <c r="T167" s="159"/>
      <c r="U167" s="159"/>
      <c r="V167" s="159"/>
      <c r="W167" s="159"/>
      <c r="X167" s="159"/>
      <c r="Y167" s="149"/>
      <c r="Z167" s="149"/>
      <c r="AA167" s="149"/>
      <c r="AB167" s="149"/>
      <c r="AC167" s="149"/>
      <c r="AD167" s="149"/>
      <c r="AE167" s="149"/>
      <c r="AF167" s="149"/>
      <c r="AG167" s="149" t="s">
        <v>261</v>
      </c>
      <c r="AH167" s="149">
        <v>0</v>
      </c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outlineLevel="1" x14ac:dyDescent="0.2">
      <c r="A168" s="174">
        <v>59</v>
      </c>
      <c r="B168" s="175" t="s">
        <v>521</v>
      </c>
      <c r="C168" s="183" t="s">
        <v>522</v>
      </c>
      <c r="D168" s="176" t="s">
        <v>224</v>
      </c>
      <c r="E168" s="177">
        <v>5</v>
      </c>
      <c r="F168" s="178"/>
      <c r="G168" s="179">
        <f t="shared" ref="G168:G180" si="0">ROUND(E168*F168,2)</f>
        <v>0</v>
      </c>
      <c r="H168" s="178"/>
      <c r="I168" s="179">
        <f t="shared" ref="I168:I180" si="1">ROUND(E168*H168,2)</f>
        <v>0</v>
      </c>
      <c r="J168" s="178"/>
      <c r="K168" s="179">
        <f t="shared" ref="K168:K180" si="2">ROUND(E168*J168,2)</f>
        <v>0</v>
      </c>
      <c r="L168" s="179">
        <v>21</v>
      </c>
      <c r="M168" s="179">
        <f t="shared" ref="M168:M180" si="3">G168*(1+L168/100)</f>
        <v>0</v>
      </c>
      <c r="N168" s="177">
        <v>0</v>
      </c>
      <c r="O168" s="177">
        <f t="shared" ref="O168:O180" si="4">ROUND(E168*N168,2)</f>
        <v>0</v>
      </c>
      <c r="P168" s="177">
        <v>0</v>
      </c>
      <c r="Q168" s="177">
        <f t="shared" ref="Q168:Q180" si="5">ROUND(E168*P168,2)</f>
        <v>0</v>
      </c>
      <c r="R168" s="179"/>
      <c r="S168" s="179" t="s">
        <v>179</v>
      </c>
      <c r="T168" s="180" t="s">
        <v>165</v>
      </c>
      <c r="U168" s="159">
        <v>0</v>
      </c>
      <c r="V168" s="159">
        <f t="shared" ref="V168:V180" si="6">ROUND(E168*U168,2)</f>
        <v>0</v>
      </c>
      <c r="W168" s="159"/>
      <c r="X168" s="159" t="s">
        <v>374</v>
      </c>
      <c r="Y168" s="149"/>
      <c r="Z168" s="149"/>
      <c r="AA168" s="149"/>
      <c r="AB168" s="149"/>
      <c r="AC168" s="149"/>
      <c r="AD168" s="149"/>
      <c r="AE168" s="149"/>
      <c r="AF168" s="149"/>
      <c r="AG168" s="149" t="s">
        <v>375</v>
      </c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outlineLevel="1" x14ac:dyDescent="0.2">
      <c r="A169" s="174">
        <v>60</v>
      </c>
      <c r="B169" s="175" t="s">
        <v>523</v>
      </c>
      <c r="C169" s="183" t="s">
        <v>670</v>
      </c>
      <c r="D169" s="176" t="s">
        <v>224</v>
      </c>
      <c r="E169" s="177">
        <v>9</v>
      </c>
      <c r="F169" s="178"/>
      <c r="G169" s="179">
        <f t="shared" si="0"/>
        <v>0</v>
      </c>
      <c r="H169" s="178"/>
      <c r="I169" s="179">
        <f t="shared" si="1"/>
        <v>0</v>
      </c>
      <c r="J169" s="178"/>
      <c r="K169" s="179">
        <f t="shared" si="2"/>
        <v>0</v>
      </c>
      <c r="L169" s="179">
        <v>21</v>
      </c>
      <c r="M169" s="179">
        <f t="shared" si="3"/>
        <v>0</v>
      </c>
      <c r="N169" s="177">
        <v>0</v>
      </c>
      <c r="O169" s="177">
        <f t="shared" si="4"/>
        <v>0</v>
      </c>
      <c r="P169" s="177">
        <v>0</v>
      </c>
      <c r="Q169" s="177">
        <f t="shared" si="5"/>
        <v>0</v>
      </c>
      <c r="R169" s="179"/>
      <c r="S169" s="179" t="s">
        <v>179</v>
      </c>
      <c r="T169" s="180" t="s">
        <v>165</v>
      </c>
      <c r="U169" s="159">
        <v>0</v>
      </c>
      <c r="V169" s="159">
        <f t="shared" si="6"/>
        <v>0</v>
      </c>
      <c r="W169" s="159"/>
      <c r="X169" s="159" t="s">
        <v>374</v>
      </c>
      <c r="Y169" s="149"/>
      <c r="Z169" s="149"/>
      <c r="AA169" s="149"/>
      <c r="AB169" s="149"/>
      <c r="AC169" s="149"/>
      <c r="AD169" s="149"/>
      <c r="AE169" s="149"/>
      <c r="AF169" s="149"/>
      <c r="AG169" s="149" t="s">
        <v>375</v>
      </c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outlineLevel="1" x14ac:dyDescent="0.2">
      <c r="A170" s="174">
        <v>61</v>
      </c>
      <c r="B170" s="175" t="s">
        <v>525</v>
      </c>
      <c r="C170" s="183" t="s">
        <v>526</v>
      </c>
      <c r="D170" s="176" t="s">
        <v>224</v>
      </c>
      <c r="E170" s="177">
        <v>3</v>
      </c>
      <c r="F170" s="178"/>
      <c r="G170" s="179">
        <f t="shared" si="0"/>
        <v>0</v>
      </c>
      <c r="H170" s="178"/>
      <c r="I170" s="179">
        <f t="shared" si="1"/>
        <v>0</v>
      </c>
      <c r="J170" s="178"/>
      <c r="K170" s="179">
        <f t="shared" si="2"/>
        <v>0</v>
      </c>
      <c r="L170" s="179">
        <v>21</v>
      </c>
      <c r="M170" s="179">
        <f t="shared" si="3"/>
        <v>0</v>
      </c>
      <c r="N170" s="177">
        <v>0</v>
      </c>
      <c r="O170" s="177">
        <f t="shared" si="4"/>
        <v>0</v>
      </c>
      <c r="P170" s="177">
        <v>0</v>
      </c>
      <c r="Q170" s="177">
        <f t="shared" si="5"/>
        <v>0</v>
      </c>
      <c r="R170" s="179"/>
      <c r="S170" s="179" t="s">
        <v>179</v>
      </c>
      <c r="T170" s="180" t="s">
        <v>165</v>
      </c>
      <c r="U170" s="159">
        <v>0</v>
      </c>
      <c r="V170" s="159">
        <f t="shared" si="6"/>
        <v>0</v>
      </c>
      <c r="W170" s="159"/>
      <c r="X170" s="159" t="s">
        <v>374</v>
      </c>
      <c r="Y170" s="149"/>
      <c r="Z170" s="149"/>
      <c r="AA170" s="149"/>
      <c r="AB170" s="149"/>
      <c r="AC170" s="149"/>
      <c r="AD170" s="149"/>
      <c r="AE170" s="149"/>
      <c r="AF170" s="149"/>
      <c r="AG170" s="149" t="s">
        <v>375</v>
      </c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outlineLevel="1" x14ac:dyDescent="0.2">
      <c r="A171" s="174">
        <v>62</v>
      </c>
      <c r="B171" s="175" t="s">
        <v>527</v>
      </c>
      <c r="C171" s="183" t="s">
        <v>528</v>
      </c>
      <c r="D171" s="176" t="s">
        <v>381</v>
      </c>
      <c r="E171" s="177">
        <v>9</v>
      </c>
      <c r="F171" s="178"/>
      <c r="G171" s="179">
        <f t="shared" si="0"/>
        <v>0</v>
      </c>
      <c r="H171" s="178"/>
      <c r="I171" s="179">
        <f t="shared" si="1"/>
        <v>0</v>
      </c>
      <c r="J171" s="178"/>
      <c r="K171" s="179">
        <f t="shared" si="2"/>
        <v>0</v>
      </c>
      <c r="L171" s="179">
        <v>21</v>
      </c>
      <c r="M171" s="179">
        <f t="shared" si="3"/>
        <v>0</v>
      </c>
      <c r="N171" s="177">
        <v>0</v>
      </c>
      <c r="O171" s="177">
        <f t="shared" si="4"/>
        <v>0</v>
      </c>
      <c r="P171" s="177">
        <v>0</v>
      </c>
      <c r="Q171" s="177">
        <f t="shared" si="5"/>
        <v>0</v>
      </c>
      <c r="R171" s="179"/>
      <c r="S171" s="179" t="s">
        <v>179</v>
      </c>
      <c r="T171" s="180" t="s">
        <v>165</v>
      </c>
      <c r="U171" s="159">
        <v>0</v>
      </c>
      <c r="V171" s="159">
        <f t="shared" si="6"/>
        <v>0</v>
      </c>
      <c r="W171" s="159"/>
      <c r="X171" s="159" t="s">
        <v>374</v>
      </c>
      <c r="Y171" s="149"/>
      <c r="Z171" s="149"/>
      <c r="AA171" s="149"/>
      <c r="AB171" s="149"/>
      <c r="AC171" s="149"/>
      <c r="AD171" s="149"/>
      <c r="AE171" s="149"/>
      <c r="AF171" s="149"/>
      <c r="AG171" s="149" t="s">
        <v>375</v>
      </c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outlineLevel="1" x14ac:dyDescent="0.2">
      <c r="A172" s="174">
        <v>63</v>
      </c>
      <c r="B172" s="175" t="s">
        <v>529</v>
      </c>
      <c r="C172" s="183" t="s">
        <v>530</v>
      </c>
      <c r="D172" s="176" t="s">
        <v>381</v>
      </c>
      <c r="E172" s="177">
        <v>1</v>
      </c>
      <c r="F172" s="178"/>
      <c r="G172" s="179">
        <f t="shared" si="0"/>
        <v>0</v>
      </c>
      <c r="H172" s="178"/>
      <c r="I172" s="179">
        <f t="shared" si="1"/>
        <v>0</v>
      </c>
      <c r="J172" s="178"/>
      <c r="K172" s="179">
        <f t="shared" si="2"/>
        <v>0</v>
      </c>
      <c r="L172" s="179">
        <v>21</v>
      </c>
      <c r="M172" s="179">
        <f t="shared" si="3"/>
        <v>0</v>
      </c>
      <c r="N172" s="177">
        <v>0</v>
      </c>
      <c r="O172" s="177">
        <f t="shared" si="4"/>
        <v>0</v>
      </c>
      <c r="P172" s="177">
        <v>0</v>
      </c>
      <c r="Q172" s="177">
        <f t="shared" si="5"/>
        <v>0</v>
      </c>
      <c r="R172" s="179"/>
      <c r="S172" s="179" t="s">
        <v>179</v>
      </c>
      <c r="T172" s="180" t="s">
        <v>165</v>
      </c>
      <c r="U172" s="159">
        <v>0</v>
      </c>
      <c r="V172" s="159">
        <f t="shared" si="6"/>
        <v>0</v>
      </c>
      <c r="W172" s="159"/>
      <c r="X172" s="159" t="s">
        <v>374</v>
      </c>
      <c r="Y172" s="149"/>
      <c r="Z172" s="149"/>
      <c r="AA172" s="149"/>
      <c r="AB172" s="149"/>
      <c r="AC172" s="149"/>
      <c r="AD172" s="149"/>
      <c r="AE172" s="149"/>
      <c r="AF172" s="149"/>
      <c r="AG172" s="149" t="s">
        <v>375</v>
      </c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outlineLevel="1" x14ac:dyDescent="0.2">
      <c r="A173" s="174">
        <v>64</v>
      </c>
      <c r="B173" s="175" t="s">
        <v>671</v>
      </c>
      <c r="C173" s="183" t="s">
        <v>672</v>
      </c>
      <c r="D173" s="176" t="s">
        <v>324</v>
      </c>
      <c r="E173" s="177">
        <v>9.1349999999999998</v>
      </c>
      <c r="F173" s="178"/>
      <c r="G173" s="179">
        <f t="shared" si="0"/>
        <v>0</v>
      </c>
      <c r="H173" s="178"/>
      <c r="I173" s="179">
        <f t="shared" si="1"/>
        <v>0</v>
      </c>
      <c r="J173" s="178"/>
      <c r="K173" s="179">
        <f t="shared" si="2"/>
        <v>0</v>
      </c>
      <c r="L173" s="179">
        <v>21</v>
      </c>
      <c r="M173" s="179">
        <f t="shared" si="3"/>
        <v>0</v>
      </c>
      <c r="N173" s="177">
        <v>1.6900000000000001E-3</v>
      </c>
      <c r="O173" s="177">
        <f t="shared" si="4"/>
        <v>0.02</v>
      </c>
      <c r="P173" s="177">
        <v>0</v>
      </c>
      <c r="Q173" s="177">
        <f t="shared" si="5"/>
        <v>0</v>
      </c>
      <c r="R173" s="179" t="s">
        <v>401</v>
      </c>
      <c r="S173" s="179" t="s">
        <v>673</v>
      </c>
      <c r="T173" s="180" t="s">
        <v>673</v>
      </c>
      <c r="U173" s="159">
        <v>0</v>
      </c>
      <c r="V173" s="159">
        <f t="shared" si="6"/>
        <v>0</v>
      </c>
      <c r="W173" s="159"/>
      <c r="X173" s="159" t="s">
        <v>403</v>
      </c>
      <c r="Y173" s="149"/>
      <c r="Z173" s="149"/>
      <c r="AA173" s="149"/>
      <c r="AB173" s="149"/>
      <c r="AC173" s="149"/>
      <c r="AD173" s="149"/>
      <c r="AE173" s="149"/>
      <c r="AF173" s="149"/>
      <c r="AG173" s="149" t="s">
        <v>404</v>
      </c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outlineLevel="1" x14ac:dyDescent="0.2">
      <c r="A174" s="174">
        <v>65</v>
      </c>
      <c r="B174" s="175" t="s">
        <v>674</v>
      </c>
      <c r="C174" s="183" t="s">
        <v>675</v>
      </c>
      <c r="D174" s="176" t="s">
        <v>324</v>
      </c>
      <c r="E174" s="177">
        <v>9.1349999999999998</v>
      </c>
      <c r="F174" s="178"/>
      <c r="G174" s="179">
        <f t="shared" si="0"/>
        <v>0</v>
      </c>
      <c r="H174" s="178"/>
      <c r="I174" s="179">
        <f t="shared" si="1"/>
        <v>0</v>
      </c>
      <c r="J174" s="178"/>
      <c r="K174" s="179">
        <f t="shared" si="2"/>
        <v>0</v>
      </c>
      <c r="L174" s="179">
        <v>21</v>
      </c>
      <c r="M174" s="179">
        <f t="shared" si="3"/>
        <v>0</v>
      </c>
      <c r="N174" s="177">
        <v>1.2999999999999999E-3</v>
      </c>
      <c r="O174" s="177">
        <f t="shared" si="4"/>
        <v>0.01</v>
      </c>
      <c r="P174" s="177">
        <v>0</v>
      </c>
      <c r="Q174" s="177">
        <f t="shared" si="5"/>
        <v>0</v>
      </c>
      <c r="R174" s="179" t="s">
        <v>401</v>
      </c>
      <c r="S174" s="179" t="s">
        <v>676</v>
      </c>
      <c r="T174" s="180" t="s">
        <v>676</v>
      </c>
      <c r="U174" s="159">
        <v>0</v>
      </c>
      <c r="V174" s="159">
        <f t="shared" si="6"/>
        <v>0</v>
      </c>
      <c r="W174" s="159"/>
      <c r="X174" s="159" t="s">
        <v>403</v>
      </c>
      <c r="Y174" s="149"/>
      <c r="Z174" s="149"/>
      <c r="AA174" s="149"/>
      <c r="AB174" s="149"/>
      <c r="AC174" s="149"/>
      <c r="AD174" s="149"/>
      <c r="AE174" s="149"/>
      <c r="AF174" s="149"/>
      <c r="AG174" s="149" t="s">
        <v>404</v>
      </c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ht="22.5" outlineLevel="1" x14ac:dyDescent="0.2">
      <c r="A175" s="174">
        <v>66</v>
      </c>
      <c r="B175" s="175" t="s">
        <v>677</v>
      </c>
      <c r="C175" s="183" t="s">
        <v>678</v>
      </c>
      <c r="D175" s="176" t="s">
        <v>324</v>
      </c>
      <c r="E175" s="177">
        <v>3</v>
      </c>
      <c r="F175" s="178"/>
      <c r="G175" s="179">
        <f t="shared" si="0"/>
        <v>0</v>
      </c>
      <c r="H175" s="178"/>
      <c r="I175" s="179">
        <f t="shared" si="1"/>
        <v>0</v>
      </c>
      <c r="J175" s="178"/>
      <c r="K175" s="179">
        <f t="shared" si="2"/>
        <v>0</v>
      </c>
      <c r="L175" s="179">
        <v>21</v>
      </c>
      <c r="M175" s="179">
        <f t="shared" si="3"/>
        <v>0</v>
      </c>
      <c r="N175" s="177">
        <v>0.158</v>
      </c>
      <c r="O175" s="177">
        <f t="shared" si="4"/>
        <v>0.47</v>
      </c>
      <c r="P175" s="177">
        <v>0</v>
      </c>
      <c r="Q175" s="177">
        <f t="shared" si="5"/>
        <v>0</v>
      </c>
      <c r="R175" s="179" t="s">
        <v>401</v>
      </c>
      <c r="S175" s="179" t="s">
        <v>164</v>
      </c>
      <c r="T175" s="180" t="s">
        <v>164</v>
      </c>
      <c r="U175" s="159">
        <v>0</v>
      </c>
      <c r="V175" s="159">
        <f t="shared" si="6"/>
        <v>0</v>
      </c>
      <c r="W175" s="159"/>
      <c r="X175" s="159" t="s">
        <v>403</v>
      </c>
      <c r="Y175" s="149"/>
      <c r="Z175" s="149"/>
      <c r="AA175" s="149"/>
      <c r="AB175" s="149"/>
      <c r="AC175" s="149"/>
      <c r="AD175" s="149"/>
      <c r="AE175" s="149"/>
      <c r="AF175" s="149"/>
      <c r="AG175" s="149" t="s">
        <v>404</v>
      </c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ht="22.5" outlineLevel="1" x14ac:dyDescent="0.2">
      <c r="A176" s="174">
        <v>67</v>
      </c>
      <c r="B176" s="175" t="s">
        <v>679</v>
      </c>
      <c r="C176" s="183" t="s">
        <v>680</v>
      </c>
      <c r="D176" s="176" t="s">
        <v>324</v>
      </c>
      <c r="E176" s="177">
        <v>3.03</v>
      </c>
      <c r="F176" s="178"/>
      <c r="G176" s="179">
        <f t="shared" si="0"/>
        <v>0</v>
      </c>
      <c r="H176" s="178"/>
      <c r="I176" s="179">
        <f t="shared" si="1"/>
        <v>0</v>
      </c>
      <c r="J176" s="178"/>
      <c r="K176" s="179">
        <f t="shared" si="2"/>
        <v>0</v>
      </c>
      <c r="L176" s="179">
        <v>21</v>
      </c>
      <c r="M176" s="179">
        <f t="shared" si="3"/>
        <v>0</v>
      </c>
      <c r="N176" s="177">
        <v>1.0900000000000001</v>
      </c>
      <c r="O176" s="177">
        <f t="shared" si="4"/>
        <v>3.3</v>
      </c>
      <c r="P176" s="177">
        <v>0</v>
      </c>
      <c r="Q176" s="177">
        <f t="shared" si="5"/>
        <v>0</v>
      </c>
      <c r="R176" s="179" t="s">
        <v>401</v>
      </c>
      <c r="S176" s="179" t="s">
        <v>164</v>
      </c>
      <c r="T176" s="180" t="s">
        <v>164</v>
      </c>
      <c r="U176" s="159">
        <v>0</v>
      </c>
      <c r="V176" s="159">
        <f t="shared" si="6"/>
        <v>0</v>
      </c>
      <c r="W176" s="159"/>
      <c r="X176" s="159" t="s">
        <v>403</v>
      </c>
      <c r="Y176" s="149"/>
      <c r="Z176" s="149"/>
      <c r="AA176" s="149"/>
      <c r="AB176" s="149"/>
      <c r="AC176" s="149"/>
      <c r="AD176" s="149"/>
      <c r="AE176" s="149"/>
      <c r="AF176" s="149"/>
      <c r="AG176" s="149" t="s">
        <v>404</v>
      </c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ht="22.5" outlineLevel="1" x14ac:dyDescent="0.2">
      <c r="A177" s="174">
        <v>68</v>
      </c>
      <c r="B177" s="175" t="s">
        <v>681</v>
      </c>
      <c r="C177" s="183" t="s">
        <v>682</v>
      </c>
      <c r="D177" s="176" t="s">
        <v>324</v>
      </c>
      <c r="E177" s="177">
        <v>3</v>
      </c>
      <c r="F177" s="178"/>
      <c r="G177" s="179">
        <f t="shared" si="0"/>
        <v>0</v>
      </c>
      <c r="H177" s="178"/>
      <c r="I177" s="179">
        <f t="shared" si="1"/>
        <v>0</v>
      </c>
      <c r="J177" s="178"/>
      <c r="K177" s="179">
        <f t="shared" si="2"/>
        <v>0</v>
      </c>
      <c r="L177" s="179">
        <v>21</v>
      </c>
      <c r="M177" s="179">
        <f t="shared" si="3"/>
        <v>0</v>
      </c>
      <c r="N177" s="177">
        <v>5.75</v>
      </c>
      <c r="O177" s="177">
        <f t="shared" si="4"/>
        <v>17.25</v>
      </c>
      <c r="P177" s="177">
        <v>0</v>
      </c>
      <c r="Q177" s="177">
        <f t="shared" si="5"/>
        <v>0</v>
      </c>
      <c r="R177" s="179" t="s">
        <v>401</v>
      </c>
      <c r="S177" s="179" t="s">
        <v>164</v>
      </c>
      <c r="T177" s="180" t="s">
        <v>164</v>
      </c>
      <c r="U177" s="159">
        <v>0</v>
      </c>
      <c r="V177" s="159">
        <f t="shared" si="6"/>
        <v>0</v>
      </c>
      <c r="W177" s="159"/>
      <c r="X177" s="159" t="s">
        <v>403</v>
      </c>
      <c r="Y177" s="149"/>
      <c r="Z177" s="149"/>
      <c r="AA177" s="149"/>
      <c r="AB177" s="149"/>
      <c r="AC177" s="149"/>
      <c r="AD177" s="149"/>
      <c r="AE177" s="149"/>
      <c r="AF177" s="149"/>
      <c r="AG177" s="149" t="s">
        <v>404</v>
      </c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ht="22.5" outlineLevel="1" x14ac:dyDescent="0.2">
      <c r="A178" s="174">
        <v>69</v>
      </c>
      <c r="B178" s="175" t="s">
        <v>683</v>
      </c>
      <c r="C178" s="183" t="s">
        <v>684</v>
      </c>
      <c r="D178" s="176" t="s">
        <v>324</v>
      </c>
      <c r="E178" s="177">
        <v>2.02</v>
      </c>
      <c r="F178" s="178"/>
      <c r="G178" s="179">
        <f t="shared" si="0"/>
        <v>0</v>
      </c>
      <c r="H178" s="178"/>
      <c r="I178" s="179">
        <f t="shared" si="1"/>
        <v>0</v>
      </c>
      <c r="J178" s="178"/>
      <c r="K178" s="179">
        <f t="shared" si="2"/>
        <v>0</v>
      </c>
      <c r="L178" s="179">
        <v>21</v>
      </c>
      <c r="M178" s="179">
        <f t="shared" si="3"/>
        <v>0</v>
      </c>
      <c r="N178" s="177">
        <v>0.87</v>
      </c>
      <c r="O178" s="177">
        <f t="shared" si="4"/>
        <v>1.76</v>
      </c>
      <c r="P178" s="177">
        <v>0</v>
      </c>
      <c r="Q178" s="177">
        <f t="shared" si="5"/>
        <v>0</v>
      </c>
      <c r="R178" s="179" t="s">
        <v>401</v>
      </c>
      <c r="S178" s="179" t="s">
        <v>164</v>
      </c>
      <c r="T178" s="180" t="s">
        <v>164</v>
      </c>
      <c r="U178" s="159">
        <v>0</v>
      </c>
      <c r="V178" s="159">
        <f t="shared" si="6"/>
        <v>0</v>
      </c>
      <c r="W178" s="159"/>
      <c r="X178" s="159" t="s">
        <v>403</v>
      </c>
      <c r="Y178" s="149"/>
      <c r="Z178" s="149"/>
      <c r="AA178" s="149"/>
      <c r="AB178" s="149"/>
      <c r="AC178" s="149"/>
      <c r="AD178" s="149"/>
      <c r="AE178" s="149"/>
      <c r="AF178" s="149"/>
      <c r="AG178" s="149" t="s">
        <v>404</v>
      </c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outlineLevel="1" x14ac:dyDescent="0.2">
      <c r="A179" s="174">
        <v>70</v>
      </c>
      <c r="B179" s="175" t="s">
        <v>685</v>
      </c>
      <c r="C179" s="183" t="s">
        <v>686</v>
      </c>
      <c r="D179" s="176" t="s">
        <v>247</v>
      </c>
      <c r="E179" s="177">
        <v>37.5</v>
      </c>
      <c r="F179" s="178"/>
      <c r="G179" s="179">
        <f t="shared" si="0"/>
        <v>0</v>
      </c>
      <c r="H179" s="178"/>
      <c r="I179" s="179">
        <f t="shared" si="1"/>
        <v>0</v>
      </c>
      <c r="J179" s="178"/>
      <c r="K179" s="179">
        <f t="shared" si="2"/>
        <v>0</v>
      </c>
      <c r="L179" s="179">
        <v>21</v>
      </c>
      <c r="M179" s="179">
        <f t="shared" si="3"/>
        <v>0</v>
      </c>
      <c r="N179" s="177">
        <v>0.17399999999999999</v>
      </c>
      <c r="O179" s="177">
        <f t="shared" si="4"/>
        <v>6.53</v>
      </c>
      <c r="P179" s="177">
        <v>0</v>
      </c>
      <c r="Q179" s="177">
        <f t="shared" si="5"/>
        <v>0</v>
      </c>
      <c r="R179" s="179" t="s">
        <v>401</v>
      </c>
      <c r="S179" s="179" t="s">
        <v>164</v>
      </c>
      <c r="T179" s="180" t="s">
        <v>164</v>
      </c>
      <c r="U179" s="159">
        <v>0</v>
      </c>
      <c r="V179" s="159">
        <f t="shared" si="6"/>
        <v>0</v>
      </c>
      <c r="W179" s="159"/>
      <c r="X179" s="159" t="s">
        <v>403</v>
      </c>
      <c r="Y179" s="149"/>
      <c r="Z179" s="149"/>
      <c r="AA179" s="149"/>
      <c r="AB179" s="149"/>
      <c r="AC179" s="149"/>
      <c r="AD179" s="149"/>
      <c r="AE179" s="149"/>
      <c r="AF179" s="149"/>
      <c r="AG179" s="149" t="s">
        <v>404</v>
      </c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outlineLevel="1" x14ac:dyDescent="0.2">
      <c r="A180" s="174">
        <v>71</v>
      </c>
      <c r="B180" s="175" t="s">
        <v>687</v>
      </c>
      <c r="C180" s="183" t="s">
        <v>688</v>
      </c>
      <c r="D180" s="176" t="s">
        <v>247</v>
      </c>
      <c r="E180" s="177">
        <v>10</v>
      </c>
      <c r="F180" s="178"/>
      <c r="G180" s="179">
        <f t="shared" si="0"/>
        <v>0</v>
      </c>
      <c r="H180" s="178"/>
      <c r="I180" s="179">
        <f t="shared" si="1"/>
        <v>0</v>
      </c>
      <c r="J180" s="178"/>
      <c r="K180" s="179">
        <f t="shared" si="2"/>
        <v>0</v>
      </c>
      <c r="L180" s="179">
        <v>21</v>
      </c>
      <c r="M180" s="179">
        <f t="shared" si="3"/>
        <v>0</v>
      </c>
      <c r="N180" s="177">
        <v>0.23</v>
      </c>
      <c r="O180" s="177">
        <f t="shared" si="4"/>
        <v>2.2999999999999998</v>
      </c>
      <c r="P180" s="177">
        <v>0</v>
      </c>
      <c r="Q180" s="177">
        <f t="shared" si="5"/>
        <v>0</v>
      </c>
      <c r="R180" s="179" t="s">
        <v>401</v>
      </c>
      <c r="S180" s="179" t="s">
        <v>164</v>
      </c>
      <c r="T180" s="180" t="s">
        <v>164</v>
      </c>
      <c r="U180" s="159">
        <v>0</v>
      </c>
      <c r="V180" s="159">
        <f t="shared" si="6"/>
        <v>0</v>
      </c>
      <c r="W180" s="159"/>
      <c r="X180" s="159" t="s">
        <v>403</v>
      </c>
      <c r="Y180" s="149"/>
      <c r="Z180" s="149"/>
      <c r="AA180" s="149"/>
      <c r="AB180" s="149"/>
      <c r="AC180" s="149"/>
      <c r="AD180" s="149"/>
      <c r="AE180" s="149"/>
      <c r="AF180" s="149"/>
      <c r="AG180" s="149" t="s">
        <v>404</v>
      </c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x14ac:dyDescent="0.2">
      <c r="A181" s="161" t="s">
        <v>159</v>
      </c>
      <c r="B181" s="162" t="s">
        <v>113</v>
      </c>
      <c r="C181" s="182" t="s">
        <v>114</v>
      </c>
      <c r="D181" s="163"/>
      <c r="E181" s="164"/>
      <c r="F181" s="165"/>
      <c r="G181" s="165">
        <f>SUMIF(AG182:AG183,"&lt;&gt;NOR",G182:G183)</f>
        <v>0</v>
      </c>
      <c r="H181" s="165"/>
      <c r="I181" s="165">
        <f>SUM(I182:I183)</f>
        <v>0</v>
      </c>
      <c r="J181" s="165"/>
      <c r="K181" s="165">
        <f>SUM(K182:K183)</f>
        <v>0</v>
      </c>
      <c r="L181" s="165"/>
      <c r="M181" s="165">
        <f>SUM(M182:M183)</f>
        <v>0</v>
      </c>
      <c r="N181" s="164"/>
      <c r="O181" s="164">
        <f>SUM(O182:O183)</f>
        <v>21</v>
      </c>
      <c r="P181" s="164"/>
      <c r="Q181" s="164">
        <f>SUM(Q182:Q183)</f>
        <v>0</v>
      </c>
      <c r="R181" s="165"/>
      <c r="S181" s="165"/>
      <c r="T181" s="166"/>
      <c r="U181" s="160"/>
      <c r="V181" s="160">
        <f>SUM(V182:V183)</f>
        <v>7.87</v>
      </c>
      <c r="W181" s="160"/>
      <c r="X181" s="160"/>
      <c r="AG181" t="s">
        <v>160</v>
      </c>
    </row>
    <row r="182" spans="1:60" outlineLevel="1" x14ac:dyDescent="0.2">
      <c r="A182" s="174">
        <v>72</v>
      </c>
      <c r="B182" s="175" t="s">
        <v>545</v>
      </c>
      <c r="C182" s="183" t="s">
        <v>546</v>
      </c>
      <c r="D182" s="176" t="s">
        <v>442</v>
      </c>
      <c r="E182" s="177">
        <v>6</v>
      </c>
      <c r="F182" s="178"/>
      <c r="G182" s="179">
        <f>ROUND(E182*F182,2)</f>
        <v>0</v>
      </c>
      <c r="H182" s="178"/>
      <c r="I182" s="179">
        <f>ROUND(E182*H182,2)</f>
        <v>0</v>
      </c>
      <c r="J182" s="178"/>
      <c r="K182" s="179">
        <f>ROUND(E182*J182,2)</f>
        <v>0</v>
      </c>
      <c r="L182" s="179">
        <v>21</v>
      </c>
      <c r="M182" s="179">
        <f>G182*(1+L182/100)</f>
        <v>0</v>
      </c>
      <c r="N182" s="177">
        <v>0.5</v>
      </c>
      <c r="O182" s="177">
        <f>ROUND(E182*N182,2)</f>
        <v>3</v>
      </c>
      <c r="P182" s="177">
        <v>0</v>
      </c>
      <c r="Q182" s="177">
        <f>ROUND(E182*P182,2)</f>
        <v>0</v>
      </c>
      <c r="R182" s="179"/>
      <c r="S182" s="179" t="s">
        <v>179</v>
      </c>
      <c r="T182" s="180" t="s">
        <v>165</v>
      </c>
      <c r="U182" s="159">
        <v>0.19</v>
      </c>
      <c r="V182" s="159">
        <f>ROUND(E182*U182,2)</f>
        <v>1.1399999999999999</v>
      </c>
      <c r="W182" s="159"/>
      <c r="X182" s="159" t="s">
        <v>374</v>
      </c>
      <c r="Y182" s="149"/>
      <c r="Z182" s="149"/>
      <c r="AA182" s="149"/>
      <c r="AB182" s="149"/>
      <c r="AC182" s="149"/>
      <c r="AD182" s="149"/>
      <c r="AE182" s="149"/>
      <c r="AF182" s="149"/>
      <c r="AG182" s="149" t="s">
        <v>375</v>
      </c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outlineLevel="1" x14ac:dyDescent="0.2">
      <c r="A183" s="174">
        <v>73</v>
      </c>
      <c r="B183" s="175" t="s">
        <v>547</v>
      </c>
      <c r="C183" s="183" t="s">
        <v>548</v>
      </c>
      <c r="D183" s="176" t="s">
        <v>442</v>
      </c>
      <c r="E183" s="177">
        <v>36</v>
      </c>
      <c r="F183" s="178"/>
      <c r="G183" s="179">
        <f>ROUND(E183*F183,2)</f>
        <v>0</v>
      </c>
      <c r="H183" s="178"/>
      <c r="I183" s="179">
        <f>ROUND(E183*H183,2)</f>
        <v>0</v>
      </c>
      <c r="J183" s="178"/>
      <c r="K183" s="179">
        <f>ROUND(E183*J183,2)</f>
        <v>0</v>
      </c>
      <c r="L183" s="179">
        <v>21</v>
      </c>
      <c r="M183" s="179">
        <f>G183*(1+L183/100)</f>
        <v>0</v>
      </c>
      <c r="N183" s="177">
        <v>0.5</v>
      </c>
      <c r="O183" s="177">
        <f>ROUND(E183*N183,2)</f>
        <v>18</v>
      </c>
      <c r="P183" s="177">
        <v>0</v>
      </c>
      <c r="Q183" s="177">
        <f>ROUND(E183*P183,2)</f>
        <v>0</v>
      </c>
      <c r="R183" s="179"/>
      <c r="S183" s="179" t="s">
        <v>179</v>
      </c>
      <c r="T183" s="180" t="s">
        <v>165</v>
      </c>
      <c r="U183" s="159">
        <v>0.187</v>
      </c>
      <c r="V183" s="159">
        <f>ROUND(E183*U183,2)</f>
        <v>6.73</v>
      </c>
      <c r="W183" s="159"/>
      <c r="X183" s="159" t="s">
        <v>374</v>
      </c>
      <c r="Y183" s="149"/>
      <c r="Z183" s="149"/>
      <c r="AA183" s="149"/>
      <c r="AB183" s="149"/>
      <c r="AC183" s="149"/>
      <c r="AD183" s="149"/>
      <c r="AE183" s="149"/>
      <c r="AF183" s="149"/>
      <c r="AG183" s="149" t="s">
        <v>375</v>
      </c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</row>
    <row r="184" spans="1:60" x14ac:dyDescent="0.2">
      <c r="A184" s="161" t="s">
        <v>159</v>
      </c>
      <c r="B184" s="162" t="s">
        <v>115</v>
      </c>
      <c r="C184" s="182" t="s">
        <v>116</v>
      </c>
      <c r="D184" s="163"/>
      <c r="E184" s="164"/>
      <c r="F184" s="165"/>
      <c r="G184" s="165">
        <f>SUMIF(AG185:AG186,"&lt;&gt;NOR",G185:G186)</f>
        <v>0</v>
      </c>
      <c r="H184" s="165"/>
      <c r="I184" s="165">
        <f>SUM(I185:I186)</f>
        <v>0</v>
      </c>
      <c r="J184" s="165"/>
      <c r="K184" s="165">
        <f>SUM(K185:K186)</f>
        <v>0</v>
      </c>
      <c r="L184" s="165"/>
      <c r="M184" s="165">
        <f>SUM(M185:M186)</f>
        <v>0</v>
      </c>
      <c r="N184" s="164"/>
      <c r="O184" s="164">
        <f>SUM(O185:O186)</f>
        <v>0</v>
      </c>
      <c r="P184" s="164"/>
      <c r="Q184" s="164">
        <f>SUM(Q185:Q186)</f>
        <v>0</v>
      </c>
      <c r="R184" s="165"/>
      <c r="S184" s="165"/>
      <c r="T184" s="166"/>
      <c r="U184" s="160"/>
      <c r="V184" s="160">
        <f>SUM(V185:V186)</f>
        <v>0.19</v>
      </c>
      <c r="W184" s="160"/>
      <c r="X184" s="160"/>
      <c r="AG184" t="s">
        <v>160</v>
      </c>
    </row>
    <row r="185" spans="1:60" outlineLevel="1" x14ac:dyDescent="0.2">
      <c r="A185" s="167">
        <v>74</v>
      </c>
      <c r="B185" s="168" t="s">
        <v>545</v>
      </c>
      <c r="C185" s="184" t="s">
        <v>549</v>
      </c>
      <c r="D185" s="169" t="s">
        <v>381</v>
      </c>
      <c r="E185" s="170">
        <v>1</v>
      </c>
      <c r="F185" s="171"/>
      <c r="G185" s="172">
        <f>ROUND(E185*F185,2)</f>
        <v>0</v>
      </c>
      <c r="H185" s="171"/>
      <c r="I185" s="172">
        <f>ROUND(E185*H185,2)</f>
        <v>0</v>
      </c>
      <c r="J185" s="171"/>
      <c r="K185" s="172">
        <f>ROUND(E185*J185,2)</f>
        <v>0</v>
      </c>
      <c r="L185" s="172">
        <v>21</v>
      </c>
      <c r="M185" s="172">
        <f>G185*(1+L185/100)</f>
        <v>0</v>
      </c>
      <c r="N185" s="170">
        <v>0</v>
      </c>
      <c r="O185" s="170">
        <f>ROUND(E185*N185,2)</f>
        <v>0</v>
      </c>
      <c r="P185" s="170">
        <v>0</v>
      </c>
      <c r="Q185" s="170">
        <f>ROUND(E185*P185,2)</f>
        <v>0</v>
      </c>
      <c r="R185" s="172"/>
      <c r="S185" s="172" t="s">
        <v>179</v>
      </c>
      <c r="T185" s="173" t="s">
        <v>165</v>
      </c>
      <c r="U185" s="159">
        <v>0.19</v>
      </c>
      <c r="V185" s="159">
        <f>ROUND(E185*U185,2)</f>
        <v>0.19</v>
      </c>
      <c r="W185" s="159"/>
      <c r="X185" s="159" t="s">
        <v>550</v>
      </c>
      <c r="Y185" s="149"/>
      <c r="Z185" s="149"/>
      <c r="AA185" s="149"/>
      <c r="AB185" s="149"/>
      <c r="AC185" s="149"/>
      <c r="AD185" s="149"/>
      <c r="AE185" s="149"/>
      <c r="AF185" s="149"/>
      <c r="AG185" s="149" t="s">
        <v>551</v>
      </c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outlineLevel="1" x14ac:dyDescent="0.2">
      <c r="A186" s="156"/>
      <c r="B186" s="157"/>
      <c r="C186" s="191" t="s">
        <v>689</v>
      </c>
      <c r="D186" s="188"/>
      <c r="E186" s="189">
        <v>1</v>
      </c>
      <c r="F186" s="159"/>
      <c r="G186" s="159"/>
      <c r="H186" s="159"/>
      <c r="I186" s="159"/>
      <c r="J186" s="159"/>
      <c r="K186" s="159"/>
      <c r="L186" s="159"/>
      <c r="M186" s="159"/>
      <c r="N186" s="158"/>
      <c r="O186" s="158"/>
      <c r="P186" s="158"/>
      <c r="Q186" s="158"/>
      <c r="R186" s="159"/>
      <c r="S186" s="159"/>
      <c r="T186" s="159"/>
      <c r="U186" s="159"/>
      <c r="V186" s="159"/>
      <c r="W186" s="159"/>
      <c r="X186" s="159"/>
      <c r="Y186" s="149"/>
      <c r="Z186" s="149"/>
      <c r="AA186" s="149"/>
      <c r="AB186" s="149"/>
      <c r="AC186" s="149"/>
      <c r="AD186" s="149"/>
      <c r="AE186" s="149"/>
      <c r="AF186" s="149"/>
      <c r="AG186" s="149" t="s">
        <v>261</v>
      </c>
      <c r="AH186" s="149">
        <v>0</v>
      </c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x14ac:dyDescent="0.2">
      <c r="A187" s="161" t="s">
        <v>159</v>
      </c>
      <c r="B187" s="162" t="s">
        <v>118</v>
      </c>
      <c r="C187" s="182" t="s">
        <v>119</v>
      </c>
      <c r="D187" s="163"/>
      <c r="E187" s="164"/>
      <c r="F187" s="165"/>
      <c r="G187" s="165">
        <f>SUMIF(AG188:AG191,"&lt;&gt;NOR",G188:G191)</f>
        <v>0</v>
      </c>
      <c r="H187" s="165"/>
      <c r="I187" s="165">
        <f>SUM(I188:I191)</f>
        <v>0</v>
      </c>
      <c r="J187" s="165"/>
      <c r="K187" s="165">
        <f>SUM(K188:K191)</f>
        <v>0</v>
      </c>
      <c r="L187" s="165"/>
      <c r="M187" s="165">
        <f>SUM(M188:M191)</f>
        <v>0</v>
      </c>
      <c r="N187" s="164"/>
      <c r="O187" s="164">
        <f>SUM(O188:O191)</f>
        <v>0</v>
      </c>
      <c r="P187" s="164"/>
      <c r="Q187" s="164">
        <f>SUM(Q188:Q191)</f>
        <v>0</v>
      </c>
      <c r="R187" s="165"/>
      <c r="S187" s="165"/>
      <c r="T187" s="166"/>
      <c r="U187" s="160"/>
      <c r="V187" s="160">
        <f>SUM(V188:V191)</f>
        <v>18.03</v>
      </c>
      <c r="W187" s="160"/>
      <c r="X187" s="160"/>
      <c r="AG187" t="s">
        <v>160</v>
      </c>
    </row>
    <row r="188" spans="1:60" outlineLevel="1" x14ac:dyDescent="0.2">
      <c r="A188" s="167">
        <v>75</v>
      </c>
      <c r="B188" s="168" t="s">
        <v>690</v>
      </c>
      <c r="C188" s="184" t="s">
        <v>691</v>
      </c>
      <c r="D188" s="169" t="s">
        <v>247</v>
      </c>
      <c r="E188" s="170">
        <v>103</v>
      </c>
      <c r="F188" s="171"/>
      <c r="G188" s="172">
        <f>ROUND(E188*F188,2)</f>
        <v>0</v>
      </c>
      <c r="H188" s="171"/>
      <c r="I188" s="172">
        <f>ROUND(E188*H188,2)</f>
        <v>0</v>
      </c>
      <c r="J188" s="171"/>
      <c r="K188" s="172">
        <f>ROUND(E188*J188,2)</f>
        <v>0</v>
      </c>
      <c r="L188" s="172">
        <v>21</v>
      </c>
      <c r="M188" s="172">
        <f>G188*(1+L188/100)</f>
        <v>0</v>
      </c>
      <c r="N188" s="170">
        <v>0</v>
      </c>
      <c r="O188" s="170">
        <f>ROUND(E188*N188,2)</f>
        <v>0</v>
      </c>
      <c r="P188" s="170">
        <v>0</v>
      </c>
      <c r="Q188" s="170">
        <f>ROUND(E188*P188,2)</f>
        <v>0</v>
      </c>
      <c r="R188" s="172" t="s">
        <v>233</v>
      </c>
      <c r="S188" s="172" t="s">
        <v>164</v>
      </c>
      <c r="T188" s="173" t="s">
        <v>164</v>
      </c>
      <c r="U188" s="159">
        <v>0.12</v>
      </c>
      <c r="V188" s="159">
        <f>ROUND(E188*U188,2)</f>
        <v>12.36</v>
      </c>
      <c r="W188" s="159"/>
      <c r="X188" s="159" t="s">
        <v>234</v>
      </c>
      <c r="Y188" s="149"/>
      <c r="Z188" s="149"/>
      <c r="AA188" s="149"/>
      <c r="AB188" s="149"/>
      <c r="AC188" s="149"/>
      <c r="AD188" s="149"/>
      <c r="AE188" s="149"/>
      <c r="AF188" s="149"/>
      <c r="AG188" s="149" t="s">
        <v>235</v>
      </c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outlineLevel="1" x14ac:dyDescent="0.2">
      <c r="A189" s="156"/>
      <c r="B189" s="157"/>
      <c r="C189" s="254" t="s">
        <v>692</v>
      </c>
      <c r="D189" s="255"/>
      <c r="E189" s="255"/>
      <c r="F189" s="255"/>
      <c r="G189" s="255"/>
      <c r="H189" s="159"/>
      <c r="I189" s="159"/>
      <c r="J189" s="159"/>
      <c r="K189" s="159"/>
      <c r="L189" s="159"/>
      <c r="M189" s="159"/>
      <c r="N189" s="158"/>
      <c r="O189" s="158"/>
      <c r="P189" s="158"/>
      <c r="Q189" s="158"/>
      <c r="R189" s="159"/>
      <c r="S189" s="159"/>
      <c r="T189" s="159"/>
      <c r="U189" s="159"/>
      <c r="V189" s="159"/>
      <c r="W189" s="159"/>
      <c r="X189" s="159"/>
      <c r="Y189" s="149"/>
      <c r="Z189" s="149"/>
      <c r="AA189" s="149"/>
      <c r="AB189" s="149"/>
      <c r="AC189" s="149"/>
      <c r="AD189" s="149"/>
      <c r="AE189" s="149"/>
      <c r="AF189" s="149"/>
      <c r="AG189" s="149" t="s">
        <v>237</v>
      </c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</row>
    <row r="190" spans="1:60" outlineLevel="1" x14ac:dyDescent="0.2">
      <c r="A190" s="167">
        <v>76</v>
      </c>
      <c r="B190" s="168" t="s">
        <v>556</v>
      </c>
      <c r="C190" s="184" t="s">
        <v>557</v>
      </c>
      <c r="D190" s="169" t="s">
        <v>247</v>
      </c>
      <c r="E190" s="170">
        <v>103</v>
      </c>
      <c r="F190" s="171"/>
      <c r="G190" s="172">
        <f>ROUND(E190*F190,2)</f>
        <v>0</v>
      </c>
      <c r="H190" s="171"/>
      <c r="I190" s="172">
        <f>ROUND(E190*H190,2)</f>
        <v>0</v>
      </c>
      <c r="J190" s="171"/>
      <c r="K190" s="172">
        <f>ROUND(E190*J190,2)</f>
        <v>0</v>
      </c>
      <c r="L190" s="172">
        <v>21</v>
      </c>
      <c r="M190" s="172">
        <f>G190*(1+L190/100)</f>
        <v>0</v>
      </c>
      <c r="N190" s="170">
        <v>0</v>
      </c>
      <c r="O190" s="170">
        <f>ROUND(E190*N190,2)</f>
        <v>0</v>
      </c>
      <c r="P190" s="170">
        <v>0</v>
      </c>
      <c r="Q190" s="170">
        <f>ROUND(E190*P190,2)</f>
        <v>0</v>
      </c>
      <c r="R190" s="172" t="s">
        <v>233</v>
      </c>
      <c r="S190" s="172" t="s">
        <v>164</v>
      </c>
      <c r="T190" s="173" t="s">
        <v>164</v>
      </c>
      <c r="U190" s="159">
        <v>5.5E-2</v>
      </c>
      <c r="V190" s="159">
        <f>ROUND(E190*U190,2)</f>
        <v>5.67</v>
      </c>
      <c r="W190" s="159"/>
      <c r="X190" s="159" t="s">
        <v>234</v>
      </c>
      <c r="Y190" s="149"/>
      <c r="Z190" s="149"/>
      <c r="AA190" s="149"/>
      <c r="AB190" s="149"/>
      <c r="AC190" s="149"/>
      <c r="AD190" s="149"/>
      <c r="AE190" s="149"/>
      <c r="AF190" s="149"/>
      <c r="AG190" s="149" t="s">
        <v>235</v>
      </c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</row>
    <row r="191" spans="1:60" outlineLevel="1" x14ac:dyDescent="0.2">
      <c r="A191" s="156"/>
      <c r="B191" s="157"/>
      <c r="C191" s="254" t="s">
        <v>558</v>
      </c>
      <c r="D191" s="255"/>
      <c r="E191" s="255"/>
      <c r="F191" s="255"/>
      <c r="G191" s="255"/>
      <c r="H191" s="159"/>
      <c r="I191" s="159"/>
      <c r="J191" s="159"/>
      <c r="K191" s="159"/>
      <c r="L191" s="159"/>
      <c r="M191" s="159"/>
      <c r="N191" s="158"/>
      <c r="O191" s="158"/>
      <c r="P191" s="158"/>
      <c r="Q191" s="158"/>
      <c r="R191" s="159"/>
      <c r="S191" s="159"/>
      <c r="T191" s="159"/>
      <c r="U191" s="159"/>
      <c r="V191" s="159"/>
      <c r="W191" s="159"/>
      <c r="X191" s="159"/>
      <c r="Y191" s="149"/>
      <c r="Z191" s="149"/>
      <c r="AA191" s="149"/>
      <c r="AB191" s="149"/>
      <c r="AC191" s="149"/>
      <c r="AD191" s="149"/>
      <c r="AE191" s="149"/>
      <c r="AF191" s="149"/>
      <c r="AG191" s="149" t="s">
        <v>237</v>
      </c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</row>
    <row r="192" spans="1:60" x14ac:dyDescent="0.2">
      <c r="A192" s="161" t="s">
        <v>159</v>
      </c>
      <c r="B192" s="162" t="s">
        <v>122</v>
      </c>
      <c r="C192" s="182" t="s">
        <v>123</v>
      </c>
      <c r="D192" s="163"/>
      <c r="E192" s="164"/>
      <c r="F192" s="165"/>
      <c r="G192" s="165">
        <f>SUMIF(AG193:AG194,"&lt;&gt;NOR",G193:G194)</f>
        <v>0</v>
      </c>
      <c r="H192" s="165"/>
      <c r="I192" s="165">
        <f>SUM(I193:I194)</f>
        <v>0</v>
      </c>
      <c r="J192" s="165"/>
      <c r="K192" s="165">
        <f>SUM(K193:K194)</f>
        <v>0</v>
      </c>
      <c r="L192" s="165"/>
      <c r="M192" s="165">
        <f>SUM(M193:M194)</f>
        <v>0</v>
      </c>
      <c r="N192" s="164"/>
      <c r="O192" s="164">
        <f>SUM(O193:O194)</f>
        <v>0</v>
      </c>
      <c r="P192" s="164"/>
      <c r="Q192" s="164">
        <f>SUM(Q193:Q194)</f>
        <v>0.47</v>
      </c>
      <c r="R192" s="165"/>
      <c r="S192" s="165"/>
      <c r="T192" s="166"/>
      <c r="U192" s="160"/>
      <c r="V192" s="160">
        <f>SUM(V193:V194)</f>
        <v>3.22</v>
      </c>
      <c r="W192" s="160"/>
      <c r="X192" s="160"/>
      <c r="AG192" t="s">
        <v>160</v>
      </c>
    </row>
    <row r="193" spans="1:60" outlineLevel="1" x14ac:dyDescent="0.2">
      <c r="A193" s="167">
        <v>77</v>
      </c>
      <c r="B193" s="168" t="s">
        <v>693</v>
      </c>
      <c r="C193" s="184" t="s">
        <v>694</v>
      </c>
      <c r="D193" s="169" t="s">
        <v>247</v>
      </c>
      <c r="E193" s="170">
        <v>5</v>
      </c>
      <c r="F193" s="171"/>
      <c r="G193" s="172">
        <f>ROUND(E193*F193,2)</f>
        <v>0</v>
      </c>
      <c r="H193" s="171"/>
      <c r="I193" s="172">
        <f>ROUND(E193*H193,2)</f>
        <v>0</v>
      </c>
      <c r="J193" s="171"/>
      <c r="K193" s="172">
        <f>ROUND(E193*J193,2)</f>
        <v>0</v>
      </c>
      <c r="L193" s="172">
        <v>21</v>
      </c>
      <c r="M193" s="172">
        <f>G193*(1+L193/100)</f>
        <v>0</v>
      </c>
      <c r="N193" s="170">
        <v>5.9000000000000003E-4</v>
      </c>
      <c r="O193" s="170">
        <f>ROUND(E193*N193,2)</f>
        <v>0</v>
      </c>
      <c r="P193" s="170">
        <v>9.2999999999999999E-2</v>
      </c>
      <c r="Q193" s="170">
        <f>ROUND(E193*P193,2)</f>
        <v>0.47</v>
      </c>
      <c r="R193" s="172" t="s">
        <v>569</v>
      </c>
      <c r="S193" s="172" t="s">
        <v>164</v>
      </c>
      <c r="T193" s="173" t="s">
        <v>164</v>
      </c>
      <c r="U193" s="159">
        <v>0.64300000000000002</v>
      </c>
      <c r="V193" s="159">
        <f>ROUND(E193*U193,2)</f>
        <v>3.22</v>
      </c>
      <c r="W193" s="159"/>
      <c r="X193" s="159" t="s">
        <v>234</v>
      </c>
      <c r="Y193" s="149"/>
      <c r="Z193" s="149"/>
      <c r="AA193" s="149"/>
      <c r="AB193" s="149"/>
      <c r="AC193" s="149"/>
      <c r="AD193" s="149"/>
      <c r="AE193" s="149"/>
      <c r="AF193" s="149"/>
      <c r="AG193" s="149" t="s">
        <v>235</v>
      </c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</row>
    <row r="194" spans="1:60" outlineLevel="1" x14ac:dyDescent="0.2">
      <c r="A194" s="156"/>
      <c r="B194" s="157"/>
      <c r="C194" s="254" t="s">
        <v>695</v>
      </c>
      <c r="D194" s="255"/>
      <c r="E194" s="255"/>
      <c r="F194" s="255"/>
      <c r="G194" s="255"/>
      <c r="H194" s="159"/>
      <c r="I194" s="159"/>
      <c r="J194" s="159"/>
      <c r="K194" s="159"/>
      <c r="L194" s="159"/>
      <c r="M194" s="159"/>
      <c r="N194" s="158"/>
      <c r="O194" s="158"/>
      <c r="P194" s="158"/>
      <c r="Q194" s="158"/>
      <c r="R194" s="159"/>
      <c r="S194" s="159"/>
      <c r="T194" s="159"/>
      <c r="U194" s="159"/>
      <c r="V194" s="159"/>
      <c r="W194" s="159"/>
      <c r="X194" s="159"/>
      <c r="Y194" s="149"/>
      <c r="Z194" s="149"/>
      <c r="AA194" s="149"/>
      <c r="AB194" s="149"/>
      <c r="AC194" s="149"/>
      <c r="AD194" s="149"/>
      <c r="AE194" s="149"/>
      <c r="AF194" s="149"/>
      <c r="AG194" s="149" t="s">
        <v>237</v>
      </c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</row>
    <row r="195" spans="1:60" x14ac:dyDescent="0.2">
      <c r="A195" s="161" t="s">
        <v>159</v>
      </c>
      <c r="B195" s="162" t="s">
        <v>124</v>
      </c>
      <c r="C195" s="182" t="s">
        <v>125</v>
      </c>
      <c r="D195" s="163"/>
      <c r="E195" s="164"/>
      <c r="F195" s="165"/>
      <c r="G195" s="165">
        <f>SUMIF(AG196:AG203,"&lt;&gt;NOR",G196:G203)</f>
        <v>0</v>
      </c>
      <c r="H195" s="165"/>
      <c r="I195" s="165">
        <f>SUM(I196:I203)</f>
        <v>0</v>
      </c>
      <c r="J195" s="165"/>
      <c r="K195" s="165">
        <f>SUM(K196:K203)</f>
        <v>0</v>
      </c>
      <c r="L195" s="165"/>
      <c r="M195" s="165">
        <f>SUM(M196:M203)</f>
        <v>0</v>
      </c>
      <c r="N195" s="164"/>
      <c r="O195" s="164">
        <f>SUM(O196:O203)</f>
        <v>0</v>
      </c>
      <c r="P195" s="164"/>
      <c r="Q195" s="164">
        <f>SUM(Q196:Q203)</f>
        <v>0</v>
      </c>
      <c r="R195" s="165"/>
      <c r="S195" s="165"/>
      <c r="T195" s="166"/>
      <c r="U195" s="160"/>
      <c r="V195" s="160">
        <f>SUM(V196:V203)</f>
        <v>44.11</v>
      </c>
      <c r="W195" s="160"/>
      <c r="X195" s="160"/>
      <c r="AG195" t="s">
        <v>160</v>
      </c>
    </row>
    <row r="196" spans="1:60" ht="22.5" outlineLevel="1" x14ac:dyDescent="0.2">
      <c r="A196" s="167">
        <v>78</v>
      </c>
      <c r="B196" s="168" t="s">
        <v>577</v>
      </c>
      <c r="C196" s="184" t="s">
        <v>578</v>
      </c>
      <c r="D196" s="169" t="s">
        <v>400</v>
      </c>
      <c r="E196" s="170">
        <v>129.70500000000001</v>
      </c>
      <c r="F196" s="171"/>
      <c r="G196" s="172">
        <f>ROUND(E196*F196,2)</f>
        <v>0</v>
      </c>
      <c r="H196" s="171"/>
      <c r="I196" s="172">
        <f>ROUND(E196*H196,2)</f>
        <v>0</v>
      </c>
      <c r="J196" s="171"/>
      <c r="K196" s="172">
        <f>ROUND(E196*J196,2)</f>
        <v>0</v>
      </c>
      <c r="L196" s="172">
        <v>21</v>
      </c>
      <c r="M196" s="172">
        <f>G196*(1+L196/100)</f>
        <v>0</v>
      </c>
      <c r="N196" s="170">
        <v>0</v>
      </c>
      <c r="O196" s="170">
        <f>ROUND(E196*N196,2)</f>
        <v>0</v>
      </c>
      <c r="P196" s="170">
        <v>0</v>
      </c>
      <c r="Q196" s="170">
        <f>ROUND(E196*P196,2)</f>
        <v>0</v>
      </c>
      <c r="R196" s="172" t="s">
        <v>579</v>
      </c>
      <c r="S196" s="172" t="s">
        <v>164</v>
      </c>
      <c r="T196" s="173" t="s">
        <v>164</v>
      </c>
      <c r="U196" s="159">
        <v>0.28000000000000003</v>
      </c>
      <c r="V196" s="159">
        <f>ROUND(E196*U196,2)</f>
        <v>36.32</v>
      </c>
      <c r="W196" s="159"/>
      <c r="X196" s="159" t="s">
        <v>234</v>
      </c>
      <c r="Y196" s="149"/>
      <c r="Z196" s="149"/>
      <c r="AA196" s="149"/>
      <c r="AB196" s="149"/>
      <c r="AC196" s="149"/>
      <c r="AD196" s="149"/>
      <c r="AE196" s="149"/>
      <c r="AF196" s="149"/>
      <c r="AG196" s="149" t="s">
        <v>235</v>
      </c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</row>
    <row r="197" spans="1:60" outlineLevel="1" x14ac:dyDescent="0.2">
      <c r="A197" s="156"/>
      <c r="B197" s="157"/>
      <c r="C197" s="254" t="s">
        <v>580</v>
      </c>
      <c r="D197" s="255"/>
      <c r="E197" s="255"/>
      <c r="F197" s="255"/>
      <c r="G197" s="255"/>
      <c r="H197" s="159"/>
      <c r="I197" s="159"/>
      <c r="J197" s="159"/>
      <c r="K197" s="159"/>
      <c r="L197" s="159"/>
      <c r="M197" s="159"/>
      <c r="N197" s="158"/>
      <c r="O197" s="158"/>
      <c r="P197" s="158"/>
      <c r="Q197" s="158"/>
      <c r="R197" s="159"/>
      <c r="S197" s="159"/>
      <c r="T197" s="159"/>
      <c r="U197" s="159"/>
      <c r="V197" s="159"/>
      <c r="W197" s="159"/>
      <c r="X197" s="159"/>
      <c r="Y197" s="149"/>
      <c r="Z197" s="149"/>
      <c r="AA197" s="149"/>
      <c r="AB197" s="149"/>
      <c r="AC197" s="149"/>
      <c r="AD197" s="149"/>
      <c r="AE197" s="149"/>
      <c r="AF197" s="149"/>
      <c r="AG197" s="149" t="s">
        <v>237</v>
      </c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</row>
    <row r="198" spans="1:60" outlineLevel="1" x14ac:dyDescent="0.2">
      <c r="A198" s="174">
        <v>79</v>
      </c>
      <c r="B198" s="175" t="s">
        <v>581</v>
      </c>
      <c r="C198" s="183" t="s">
        <v>582</v>
      </c>
      <c r="D198" s="176" t="s">
        <v>400</v>
      </c>
      <c r="E198" s="177">
        <v>129.70500000000001</v>
      </c>
      <c r="F198" s="178"/>
      <c r="G198" s="179">
        <f>ROUND(E198*F198,2)</f>
        <v>0</v>
      </c>
      <c r="H198" s="178"/>
      <c r="I198" s="179">
        <f>ROUND(E198*H198,2)</f>
        <v>0</v>
      </c>
      <c r="J198" s="178"/>
      <c r="K198" s="179">
        <f>ROUND(E198*J198,2)</f>
        <v>0</v>
      </c>
      <c r="L198" s="179">
        <v>21</v>
      </c>
      <c r="M198" s="179">
        <f>G198*(1+L198/100)</f>
        <v>0</v>
      </c>
      <c r="N198" s="177">
        <v>0</v>
      </c>
      <c r="O198" s="177">
        <f>ROUND(E198*N198,2)</f>
        <v>0</v>
      </c>
      <c r="P198" s="177">
        <v>0</v>
      </c>
      <c r="Q198" s="177">
        <f>ROUND(E198*P198,2)</f>
        <v>0</v>
      </c>
      <c r="R198" s="179" t="s">
        <v>583</v>
      </c>
      <c r="S198" s="179" t="s">
        <v>164</v>
      </c>
      <c r="T198" s="180" t="s">
        <v>164</v>
      </c>
      <c r="U198" s="159">
        <v>0.05</v>
      </c>
      <c r="V198" s="159">
        <f>ROUND(E198*U198,2)</f>
        <v>6.49</v>
      </c>
      <c r="W198" s="159"/>
      <c r="X198" s="159" t="s">
        <v>234</v>
      </c>
      <c r="Y198" s="149"/>
      <c r="Z198" s="149"/>
      <c r="AA198" s="149"/>
      <c r="AB198" s="149"/>
      <c r="AC198" s="149"/>
      <c r="AD198" s="149"/>
      <c r="AE198" s="149"/>
      <c r="AF198" s="149"/>
      <c r="AG198" s="149" t="s">
        <v>235</v>
      </c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</row>
    <row r="199" spans="1:60" outlineLevel="1" x14ac:dyDescent="0.2">
      <c r="A199" s="174">
        <v>80</v>
      </c>
      <c r="B199" s="175" t="s">
        <v>584</v>
      </c>
      <c r="C199" s="183" t="s">
        <v>585</v>
      </c>
      <c r="D199" s="176" t="s">
        <v>400</v>
      </c>
      <c r="E199" s="177">
        <v>129.70500000000001</v>
      </c>
      <c r="F199" s="178"/>
      <c r="G199" s="179">
        <f>ROUND(E199*F199,2)</f>
        <v>0</v>
      </c>
      <c r="H199" s="178"/>
      <c r="I199" s="179">
        <f>ROUND(E199*H199,2)</f>
        <v>0</v>
      </c>
      <c r="J199" s="178"/>
      <c r="K199" s="179">
        <f>ROUND(E199*J199,2)</f>
        <v>0</v>
      </c>
      <c r="L199" s="179">
        <v>21</v>
      </c>
      <c r="M199" s="179">
        <f>G199*(1+L199/100)</f>
        <v>0</v>
      </c>
      <c r="N199" s="177">
        <v>0</v>
      </c>
      <c r="O199" s="177">
        <f>ROUND(E199*N199,2)</f>
        <v>0</v>
      </c>
      <c r="P199" s="177">
        <v>0</v>
      </c>
      <c r="Q199" s="177">
        <f>ROUND(E199*P199,2)</f>
        <v>0</v>
      </c>
      <c r="R199" s="179" t="s">
        <v>583</v>
      </c>
      <c r="S199" s="179" t="s">
        <v>164</v>
      </c>
      <c r="T199" s="180" t="s">
        <v>164</v>
      </c>
      <c r="U199" s="159">
        <v>0</v>
      </c>
      <c r="V199" s="159">
        <f>ROUND(E199*U199,2)</f>
        <v>0</v>
      </c>
      <c r="W199" s="159"/>
      <c r="X199" s="159" t="s">
        <v>234</v>
      </c>
      <c r="Y199" s="149"/>
      <c r="Z199" s="149"/>
      <c r="AA199" s="149"/>
      <c r="AB199" s="149"/>
      <c r="AC199" s="149"/>
      <c r="AD199" s="149"/>
      <c r="AE199" s="149"/>
      <c r="AF199" s="149"/>
      <c r="AG199" s="149" t="s">
        <v>235</v>
      </c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</row>
    <row r="200" spans="1:60" outlineLevel="1" x14ac:dyDescent="0.2">
      <c r="A200" s="167">
        <v>81</v>
      </c>
      <c r="B200" s="168" t="s">
        <v>586</v>
      </c>
      <c r="C200" s="184" t="s">
        <v>587</v>
      </c>
      <c r="D200" s="169" t="s">
        <v>400</v>
      </c>
      <c r="E200" s="170">
        <v>129.70500000000001</v>
      </c>
      <c r="F200" s="171"/>
      <c r="G200" s="172">
        <f>ROUND(E200*F200,2)</f>
        <v>0</v>
      </c>
      <c r="H200" s="171"/>
      <c r="I200" s="172">
        <f>ROUND(E200*H200,2)</f>
        <v>0</v>
      </c>
      <c r="J200" s="171"/>
      <c r="K200" s="172">
        <f>ROUND(E200*J200,2)</f>
        <v>0</v>
      </c>
      <c r="L200" s="172">
        <v>21</v>
      </c>
      <c r="M200" s="172">
        <f>G200*(1+L200/100)</f>
        <v>0</v>
      </c>
      <c r="N200" s="170">
        <v>0</v>
      </c>
      <c r="O200" s="170">
        <f>ROUND(E200*N200,2)</f>
        <v>0</v>
      </c>
      <c r="P200" s="170">
        <v>0</v>
      </c>
      <c r="Q200" s="170">
        <f>ROUND(E200*P200,2)</f>
        <v>0</v>
      </c>
      <c r="R200" s="172" t="s">
        <v>583</v>
      </c>
      <c r="S200" s="172" t="s">
        <v>164</v>
      </c>
      <c r="T200" s="173" t="s">
        <v>164</v>
      </c>
      <c r="U200" s="159">
        <v>0.01</v>
      </c>
      <c r="V200" s="159">
        <f>ROUND(E200*U200,2)</f>
        <v>1.3</v>
      </c>
      <c r="W200" s="159"/>
      <c r="X200" s="159" t="s">
        <v>234</v>
      </c>
      <c r="Y200" s="149"/>
      <c r="Z200" s="149"/>
      <c r="AA200" s="149"/>
      <c r="AB200" s="149"/>
      <c r="AC200" s="149"/>
      <c r="AD200" s="149"/>
      <c r="AE200" s="149"/>
      <c r="AF200" s="149"/>
      <c r="AG200" s="149" t="s">
        <v>235</v>
      </c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</row>
    <row r="201" spans="1:60" outlineLevel="1" x14ac:dyDescent="0.2">
      <c r="A201" s="156"/>
      <c r="B201" s="157"/>
      <c r="C201" s="254" t="s">
        <v>588</v>
      </c>
      <c r="D201" s="255"/>
      <c r="E201" s="255"/>
      <c r="F201" s="255"/>
      <c r="G201" s="255"/>
      <c r="H201" s="159"/>
      <c r="I201" s="159"/>
      <c r="J201" s="159"/>
      <c r="K201" s="159"/>
      <c r="L201" s="159"/>
      <c r="M201" s="159"/>
      <c r="N201" s="158"/>
      <c r="O201" s="158"/>
      <c r="P201" s="158"/>
      <c r="Q201" s="158"/>
      <c r="R201" s="159"/>
      <c r="S201" s="159"/>
      <c r="T201" s="159"/>
      <c r="U201" s="159"/>
      <c r="V201" s="159"/>
      <c r="W201" s="159"/>
      <c r="X201" s="159"/>
      <c r="Y201" s="149"/>
      <c r="Z201" s="149"/>
      <c r="AA201" s="149"/>
      <c r="AB201" s="149"/>
      <c r="AC201" s="149"/>
      <c r="AD201" s="149"/>
      <c r="AE201" s="149"/>
      <c r="AF201" s="149"/>
      <c r="AG201" s="149" t="s">
        <v>237</v>
      </c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</row>
    <row r="202" spans="1:60" ht="33.75" outlineLevel="1" x14ac:dyDescent="0.2">
      <c r="A202" s="167">
        <v>82</v>
      </c>
      <c r="B202" s="168" t="s">
        <v>589</v>
      </c>
      <c r="C202" s="184" t="s">
        <v>590</v>
      </c>
      <c r="D202" s="169" t="s">
        <v>400</v>
      </c>
      <c r="E202" s="170">
        <v>129.70500000000001</v>
      </c>
      <c r="F202" s="171"/>
      <c r="G202" s="172">
        <f>ROUND(E202*F202,2)</f>
        <v>0</v>
      </c>
      <c r="H202" s="171"/>
      <c r="I202" s="172">
        <f>ROUND(E202*H202,2)</f>
        <v>0</v>
      </c>
      <c r="J202" s="171"/>
      <c r="K202" s="172">
        <f>ROUND(E202*J202,2)</f>
        <v>0</v>
      </c>
      <c r="L202" s="172">
        <v>21</v>
      </c>
      <c r="M202" s="172">
        <f>G202*(1+L202/100)</f>
        <v>0</v>
      </c>
      <c r="N202" s="170">
        <v>0</v>
      </c>
      <c r="O202" s="170">
        <f>ROUND(E202*N202,2)</f>
        <v>0</v>
      </c>
      <c r="P202" s="170">
        <v>0</v>
      </c>
      <c r="Q202" s="170">
        <f>ROUND(E202*P202,2)</f>
        <v>0</v>
      </c>
      <c r="R202" s="172" t="s">
        <v>579</v>
      </c>
      <c r="S202" s="172" t="s">
        <v>164</v>
      </c>
      <c r="T202" s="173" t="s">
        <v>164</v>
      </c>
      <c r="U202" s="159">
        <v>0</v>
      </c>
      <c r="V202" s="159">
        <f>ROUND(E202*U202,2)</f>
        <v>0</v>
      </c>
      <c r="W202" s="159"/>
      <c r="X202" s="159" t="s">
        <v>591</v>
      </c>
      <c r="Y202" s="149"/>
      <c r="Z202" s="149"/>
      <c r="AA202" s="149"/>
      <c r="AB202" s="149"/>
      <c r="AC202" s="149"/>
      <c r="AD202" s="149"/>
      <c r="AE202" s="149"/>
      <c r="AF202" s="149"/>
      <c r="AG202" s="149" t="s">
        <v>592</v>
      </c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</row>
    <row r="203" spans="1:60" outlineLevel="1" x14ac:dyDescent="0.2">
      <c r="A203" s="156"/>
      <c r="B203" s="157"/>
      <c r="C203" s="254" t="s">
        <v>580</v>
      </c>
      <c r="D203" s="255"/>
      <c r="E203" s="255"/>
      <c r="F203" s="255"/>
      <c r="G203" s="255"/>
      <c r="H203" s="159"/>
      <c r="I203" s="159"/>
      <c r="J203" s="159"/>
      <c r="K203" s="159"/>
      <c r="L203" s="159"/>
      <c r="M203" s="159"/>
      <c r="N203" s="158"/>
      <c r="O203" s="158"/>
      <c r="P203" s="158"/>
      <c r="Q203" s="158"/>
      <c r="R203" s="159"/>
      <c r="S203" s="159"/>
      <c r="T203" s="159"/>
      <c r="U203" s="159"/>
      <c r="V203" s="159"/>
      <c r="W203" s="159"/>
      <c r="X203" s="159"/>
      <c r="Y203" s="149"/>
      <c r="Z203" s="149"/>
      <c r="AA203" s="149"/>
      <c r="AB203" s="149"/>
      <c r="AC203" s="149"/>
      <c r="AD203" s="149"/>
      <c r="AE203" s="149"/>
      <c r="AF203" s="149"/>
      <c r="AG203" s="149" t="s">
        <v>237</v>
      </c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</row>
    <row r="204" spans="1:60" x14ac:dyDescent="0.2">
      <c r="A204" s="161" t="s">
        <v>159</v>
      </c>
      <c r="B204" s="162" t="s">
        <v>126</v>
      </c>
      <c r="C204" s="182" t="s">
        <v>127</v>
      </c>
      <c r="D204" s="163"/>
      <c r="E204" s="164"/>
      <c r="F204" s="165"/>
      <c r="G204" s="165">
        <f>SUMIF(AG205:AG208,"&lt;&gt;NOR",G205:G208)</f>
        <v>0</v>
      </c>
      <c r="H204" s="165"/>
      <c r="I204" s="165">
        <f>SUM(I205:I208)</f>
        <v>0</v>
      </c>
      <c r="J204" s="165"/>
      <c r="K204" s="165">
        <f>SUM(K205:K208)</f>
        <v>0</v>
      </c>
      <c r="L204" s="165"/>
      <c r="M204" s="165">
        <f>SUM(M205:M208)</f>
        <v>0</v>
      </c>
      <c r="N204" s="164"/>
      <c r="O204" s="164">
        <f>SUM(O205:O208)</f>
        <v>0</v>
      </c>
      <c r="P204" s="164"/>
      <c r="Q204" s="164">
        <f>SUM(Q205:Q208)</f>
        <v>0</v>
      </c>
      <c r="R204" s="165"/>
      <c r="S204" s="165"/>
      <c r="T204" s="166"/>
      <c r="U204" s="160"/>
      <c r="V204" s="160">
        <f>SUM(V205:V208)</f>
        <v>504.26000000000005</v>
      </c>
      <c r="W204" s="160"/>
      <c r="X204" s="160"/>
      <c r="AG204" t="s">
        <v>160</v>
      </c>
    </row>
    <row r="205" spans="1:60" outlineLevel="1" x14ac:dyDescent="0.2">
      <c r="A205" s="167">
        <v>83</v>
      </c>
      <c r="B205" s="168" t="s">
        <v>696</v>
      </c>
      <c r="C205" s="184" t="s">
        <v>697</v>
      </c>
      <c r="D205" s="169" t="s">
        <v>400</v>
      </c>
      <c r="E205" s="170">
        <v>595.91560000000004</v>
      </c>
      <c r="F205" s="171"/>
      <c r="G205" s="172">
        <f>ROUND(E205*F205,2)</f>
        <v>0</v>
      </c>
      <c r="H205" s="171"/>
      <c r="I205" s="172">
        <f>ROUND(E205*H205,2)</f>
        <v>0</v>
      </c>
      <c r="J205" s="171"/>
      <c r="K205" s="172">
        <f>ROUND(E205*J205,2)</f>
        <v>0</v>
      </c>
      <c r="L205" s="172">
        <v>21</v>
      </c>
      <c r="M205" s="172">
        <f>G205*(1+L205/100)</f>
        <v>0</v>
      </c>
      <c r="N205" s="170">
        <v>0</v>
      </c>
      <c r="O205" s="170">
        <f>ROUND(E205*N205,2)</f>
        <v>0</v>
      </c>
      <c r="P205" s="170">
        <v>0</v>
      </c>
      <c r="Q205" s="170">
        <f>ROUND(E205*P205,2)</f>
        <v>0</v>
      </c>
      <c r="R205" s="172" t="s">
        <v>408</v>
      </c>
      <c r="S205" s="172" t="s">
        <v>164</v>
      </c>
      <c r="T205" s="173" t="s">
        <v>164</v>
      </c>
      <c r="U205" s="159">
        <v>9.9500000000000005E-2</v>
      </c>
      <c r="V205" s="159">
        <f>ROUND(E205*U205,2)</f>
        <v>59.29</v>
      </c>
      <c r="W205" s="159"/>
      <c r="X205" s="159" t="s">
        <v>595</v>
      </c>
      <c r="Y205" s="149"/>
      <c r="Z205" s="149"/>
      <c r="AA205" s="149"/>
      <c r="AB205" s="149"/>
      <c r="AC205" s="149"/>
      <c r="AD205" s="149"/>
      <c r="AE205" s="149"/>
      <c r="AF205" s="149"/>
      <c r="AG205" s="149" t="s">
        <v>596</v>
      </c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</row>
    <row r="206" spans="1:60" outlineLevel="1" x14ac:dyDescent="0.2">
      <c r="A206" s="156"/>
      <c r="B206" s="157"/>
      <c r="C206" s="254" t="s">
        <v>698</v>
      </c>
      <c r="D206" s="255"/>
      <c r="E206" s="255"/>
      <c r="F206" s="255"/>
      <c r="G206" s="255"/>
      <c r="H206" s="159"/>
      <c r="I206" s="159"/>
      <c r="J206" s="159"/>
      <c r="K206" s="159"/>
      <c r="L206" s="159"/>
      <c r="M206" s="159"/>
      <c r="N206" s="158"/>
      <c r="O206" s="158"/>
      <c r="P206" s="158"/>
      <c r="Q206" s="158"/>
      <c r="R206" s="159"/>
      <c r="S206" s="159"/>
      <c r="T206" s="159"/>
      <c r="U206" s="159"/>
      <c r="V206" s="159"/>
      <c r="W206" s="159"/>
      <c r="X206" s="159"/>
      <c r="Y206" s="149"/>
      <c r="Z206" s="149"/>
      <c r="AA206" s="149"/>
      <c r="AB206" s="149"/>
      <c r="AC206" s="149"/>
      <c r="AD206" s="149"/>
      <c r="AE206" s="149"/>
      <c r="AF206" s="149"/>
      <c r="AG206" s="149" t="s">
        <v>237</v>
      </c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</row>
    <row r="207" spans="1:60" ht="22.5" outlineLevel="1" x14ac:dyDescent="0.2">
      <c r="A207" s="167">
        <v>84</v>
      </c>
      <c r="B207" s="168" t="s">
        <v>699</v>
      </c>
      <c r="C207" s="184" t="s">
        <v>700</v>
      </c>
      <c r="D207" s="169" t="s">
        <v>400</v>
      </c>
      <c r="E207" s="170">
        <v>595.91560000000004</v>
      </c>
      <c r="F207" s="171"/>
      <c r="G207" s="172">
        <f>ROUND(E207*F207,2)</f>
        <v>0</v>
      </c>
      <c r="H207" s="171"/>
      <c r="I207" s="172">
        <f>ROUND(E207*H207,2)</f>
        <v>0</v>
      </c>
      <c r="J207" s="171"/>
      <c r="K207" s="172">
        <f>ROUND(E207*J207,2)</f>
        <v>0</v>
      </c>
      <c r="L207" s="172">
        <v>21</v>
      </c>
      <c r="M207" s="172">
        <f>G207*(1+L207/100)</f>
        <v>0</v>
      </c>
      <c r="N207" s="170">
        <v>0</v>
      </c>
      <c r="O207" s="170">
        <f>ROUND(E207*N207,2)</f>
        <v>0</v>
      </c>
      <c r="P207" s="170">
        <v>0</v>
      </c>
      <c r="Q207" s="170">
        <f>ROUND(E207*P207,2)</f>
        <v>0</v>
      </c>
      <c r="R207" s="172" t="s">
        <v>408</v>
      </c>
      <c r="S207" s="172" t="s">
        <v>164</v>
      </c>
      <c r="T207" s="173" t="s">
        <v>164</v>
      </c>
      <c r="U207" s="159">
        <v>0.74670000000000003</v>
      </c>
      <c r="V207" s="159">
        <f>ROUND(E207*U207,2)</f>
        <v>444.97</v>
      </c>
      <c r="W207" s="159"/>
      <c r="X207" s="159" t="s">
        <v>595</v>
      </c>
      <c r="Y207" s="149"/>
      <c r="Z207" s="149"/>
      <c r="AA207" s="149"/>
      <c r="AB207" s="149"/>
      <c r="AC207" s="149"/>
      <c r="AD207" s="149"/>
      <c r="AE207" s="149"/>
      <c r="AF207" s="149"/>
      <c r="AG207" s="149" t="s">
        <v>596</v>
      </c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</row>
    <row r="208" spans="1:60" outlineLevel="1" x14ac:dyDescent="0.2">
      <c r="A208" s="156"/>
      <c r="B208" s="157"/>
      <c r="C208" s="254" t="s">
        <v>698</v>
      </c>
      <c r="D208" s="255"/>
      <c r="E208" s="255"/>
      <c r="F208" s="255"/>
      <c r="G208" s="255"/>
      <c r="H208" s="159"/>
      <c r="I208" s="159"/>
      <c r="J208" s="159"/>
      <c r="K208" s="159"/>
      <c r="L208" s="159"/>
      <c r="M208" s="159"/>
      <c r="N208" s="158"/>
      <c r="O208" s="158"/>
      <c r="P208" s="158"/>
      <c r="Q208" s="158"/>
      <c r="R208" s="159"/>
      <c r="S208" s="159"/>
      <c r="T208" s="159"/>
      <c r="U208" s="159"/>
      <c r="V208" s="159"/>
      <c r="W208" s="159"/>
      <c r="X208" s="159"/>
      <c r="Y208" s="149"/>
      <c r="Z208" s="149"/>
      <c r="AA208" s="149"/>
      <c r="AB208" s="149"/>
      <c r="AC208" s="149"/>
      <c r="AD208" s="149"/>
      <c r="AE208" s="149"/>
      <c r="AF208" s="149"/>
      <c r="AG208" s="149" t="s">
        <v>237</v>
      </c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</row>
    <row r="209" spans="1:33" x14ac:dyDescent="0.2">
      <c r="A209" s="3"/>
      <c r="B209" s="4"/>
      <c r="C209" s="185"/>
      <c r="D209" s="6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AE209">
        <v>15</v>
      </c>
      <c r="AF209">
        <v>21</v>
      </c>
      <c r="AG209" t="s">
        <v>146</v>
      </c>
    </row>
    <row r="210" spans="1:33" x14ac:dyDescent="0.2">
      <c r="A210" s="152"/>
      <c r="B210" s="153" t="s">
        <v>29</v>
      </c>
      <c r="C210" s="186"/>
      <c r="D210" s="154"/>
      <c r="E210" s="155"/>
      <c r="F210" s="155"/>
      <c r="G210" s="181">
        <f>G8+G118+G122+G141+G146+G181+G184+G187+G192+G195+G204</f>
        <v>0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AE210">
        <f>SUMIF(L7:L208,AE209,G7:G208)</f>
        <v>0</v>
      </c>
      <c r="AF210">
        <f>SUMIF(L7:L208,AF209,G7:G208)</f>
        <v>0</v>
      </c>
      <c r="AG210" t="s">
        <v>227</v>
      </c>
    </row>
    <row r="211" spans="1:33" x14ac:dyDescent="0.2">
      <c r="C211" s="187"/>
      <c r="D211" s="10"/>
      <c r="AG211" t="s">
        <v>228</v>
      </c>
    </row>
    <row r="212" spans="1:33" x14ac:dyDescent="0.2">
      <c r="D212" s="10"/>
    </row>
    <row r="213" spans="1:33" x14ac:dyDescent="0.2">
      <c r="D213" s="10"/>
    </row>
    <row r="214" spans="1:33" x14ac:dyDescent="0.2">
      <c r="D214" s="10"/>
    </row>
    <row r="215" spans="1:33" x14ac:dyDescent="0.2">
      <c r="D215" s="10"/>
    </row>
    <row r="216" spans="1:33" x14ac:dyDescent="0.2">
      <c r="D216" s="10"/>
    </row>
    <row r="217" spans="1:33" x14ac:dyDescent="0.2">
      <c r="D217" s="10"/>
    </row>
    <row r="218" spans="1:33" x14ac:dyDescent="0.2">
      <c r="D218" s="10"/>
    </row>
    <row r="219" spans="1:33" x14ac:dyDescent="0.2">
      <c r="D219" s="10"/>
    </row>
    <row r="220" spans="1:33" x14ac:dyDescent="0.2">
      <c r="D220" s="10"/>
    </row>
    <row r="221" spans="1:33" x14ac:dyDescent="0.2">
      <c r="D221" s="10"/>
    </row>
    <row r="222" spans="1:33" x14ac:dyDescent="0.2">
      <c r="D222" s="10"/>
    </row>
    <row r="223" spans="1:33" x14ac:dyDescent="0.2">
      <c r="D223" s="10"/>
    </row>
    <row r="224" spans="1:33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E14A" sheet="1"/>
  <mergeCells count="53">
    <mergeCell ref="C28:G28"/>
    <mergeCell ref="A1:G1"/>
    <mergeCell ref="C2:G2"/>
    <mergeCell ref="C3:G3"/>
    <mergeCell ref="C4:G4"/>
    <mergeCell ref="C13:G13"/>
    <mergeCell ref="C15:G15"/>
    <mergeCell ref="C17:G17"/>
    <mergeCell ref="C19:G19"/>
    <mergeCell ref="C21:G21"/>
    <mergeCell ref="C24:G24"/>
    <mergeCell ref="C26:G26"/>
    <mergeCell ref="C83:G83"/>
    <mergeCell ref="C30:G30"/>
    <mergeCell ref="C32:G32"/>
    <mergeCell ref="C34:G34"/>
    <mergeCell ref="C36:G36"/>
    <mergeCell ref="C39:G39"/>
    <mergeCell ref="C47:G47"/>
    <mergeCell ref="C55:G55"/>
    <mergeCell ref="C63:G63"/>
    <mergeCell ref="C71:G71"/>
    <mergeCell ref="C79:G79"/>
    <mergeCell ref="C81:G81"/>
    <mergeCell ref="C143:G143"/>
    <mergeCell ref="C86:G86"/>
    <mergeCell ref="C89:G89"/>
    <mergeCell ref="C92:G92"/>
    <mergeCell ref="C95:G95"/>
    <mergeCell ref="C98:G98"/>
    <mergeCell ref="C104:G104"/>
    <mergeCell ref="C110:G110"/>
    <mergeCell ref="C124:G124"/>
    <mergeCell ref="C128:G128"/>
    <mergeCell ref="C132:G132"/>
    <mergeCell ref="C136:G136"/>
    <mergeCell ref="C194:G194"/>
    <mergeCell ref="C145:G145"/>
    <mergeCell ref="C148:G148"/>
    <mergeCell ref="C150:G150"/>
    <mergeCell ref="C152:G152"/>
    <mergeCell ref="C154:G154"/>
    <mergeCell ref="C158:G158"/>
    <mergeCell ref="C160:G160"/>
    <mergeCell ref="C162:G162"/>
    <mergeCell ref="C165:G165"/>
    <mergeCell ref="C189:G189"/>
    <mergeCell ref="C191:G191"/>
    <mergeCell ref="C197:G197"/>
    <mergeCell ref="C201:G201"/>
    <mergeCell ref="C203:G203"/>
    <mergeCell ref="C206:G206"/>
    <mergeCell ref="C208:G20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63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7" t="s">
        <v>229</v>
      </c>
      <c r="B1" s="247"/>
      <c r="C1" s="247"/>
      <c r="D1" s="247"/>
      <c r="E1" s="247"/>
      <c r="F1" s="247"/>
      <c r="G1" s="247"/>
      <c r="AG1" t="s">
        <v>133</v>
      </c>
    </row>
    <row r="2" spans="1:60" ht="24.95" customHeight="1" x14ac:dyDescent="0.2">
      <c r="A2" s="141" t="s">
        <v>7</v>
      </c>
      <c r="B2" s="49" t="s">
        <v>43</v>
      </c>
      <c r="C2" s="248" t="s">
        <v>44</v>
      </c>
      <c r="D2" s="249"/>
      <c r="E2" s="249"/>
      <c r="F2" s="249"/>
      <c r="G2" s="250"/>
      <c r="AG2" t="s">
        <v>134</v>
      </c>
    </row>
    <row r="3" spans="1:60" ht="24.95" customHeight="1" x14ac:dyDescent="0.2">
      <c r="A3" s="141" t="s">
        <v>8</v>
      </c>
      <c r="B3" s="49" t="s">
        <v>50</v>
      </c>
      <c r="C3" s="248" t="s">
        <v>51</v>
      </c>
      <c r="D3" s="249"/>
      <c r="E3" s="249"/>
      <c r="F3" s="249"/>
      <c r="G3" s="250"/>
      <c r="AC3" s="123" t="s">
        <v>134</v>
      </c>
      <c r="AG3" t="s">
        <v>136</v>
      </c>
    </row>
    <row r="4" spans="1:60" ht="24.95" customHeight="1" x14ac:dyDescent="0.2">
      <c r="A4" s="142" t="s">
        <v>9</v>
      </c>
      <c r="B4" s="143" t="s">
        <v>56</v>
      </c>
      <c r="C4" s="251" t="s">
        <v>57</v>
      </c>
      <c r="D4" s="252"/>
      <c r="E4" s="252"/>
      <c r="F4" s="252"/>
      <c r="G4" s="253"/>
      <c r="AG4" t="s">
        <v>137</v>
      </c>
    </row>
    <row r="5" spans="1:60" x14ac:dyDescent="0.2">
      <c r="D5" s="10"/>
    </row>
    <row r="6" spans="1:60" ht="38.25" x14ac:dyDescent="0.2">
      <c r="A6" s="145" t="s">
        <v>138</v>
      </c>
      <c r="B6" s="147" t="s">
        <v>139</v>
      </c>
      <c r="C6" s="147" t="s">
        <v>140</v>
      </c>
      <c r="D6" s="146" t="s">
        <v>141</v>
      </c>
      <c r="E6" s="145" t="s">
        <v>142</v>
      </c>
      <c r="F6" s="144" t="s">
        <v>143</v>
      </c>
      <c r="G6" s="145" t="s">
        <v>29</v>
      </c>
      <c r="H6" s="148" t="s">
        <v>30</v>
      </c>
      <c r="I6" s="148" t="s">
        <v>144</v>
      </c>
      <c r="J6" s="148" t="s">
        <v>31</v>
      </c>
      <c r="K6" s="148" t="s">
        <v>145</v>
      </c>
      <c r="L6" s="148" t="s">
        <v>146</v>
      </c>
      <c r="M6" s="148" t="s">
        <v>147</v>
      </c>
      <c r="N6" s="148" t="s">
        <v>148</v>
      </c>
      <c r="O6" s="148" t="s">
        <v>149</v>
      </c>
      <c r="P6" s="148" t="s">
        <v>150</v>
      </c>
      <c r="Q6" s="148" t="s">
        <v>151</v>
      </c>
      <c r="R6" s="148" t="s">
        <v>152</v>
      </c>
      <c r="S6" s="148" t="s">
        <v>153</v>
      </c>
      <c r="T6" s="148" t="s">
        <v>154</v>
      </c>
      <c r="U6" s="148" t="s">
        <v>155</v>
      </c>
      <c r="V6" s="148" t="s">
        <v>156</v>
      </c>
      <c r="W6" s="148" t="s">
        <v>157</v>
      </c>
      <c r="X6" s="148" t="s">
        <v>158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1" t="s">
        <v>159</v>
      </c>
      <c r="B8" s="162" t="s">
        <v>99</v>
      </c>
      <c r="C8" s="182" t="s">
        <v>100</v>
      </c>
      <c r="D8" s="163"/>
      <c r="E8" s="164"/>
      <c r="F8" s="165"/>
      <c r="G8" s="165">
        <f>SUMIF(AG9:AG101,"&lt;&gt;NOR",G9:G101)</f>
        <v>0</v>
      </c>
      <c r="H8" s="165"/>
      <c r="I8" s="165">
        <f>SUM(I9:I101)</f>
        <v>0</v>
      </c>
      <c r="J8" s="165"/>
      <c r="K8" s="165">
        <f>SUM(K9:K101)</f>
        <v>0</v>
      </c>
      <c r="L8" s="165"/>
      <c r="M8" s="165">
        <f>SUM(M9:M101)</f>
        <v>0</v>
      </c>
      <c r="N8" s="164"/>
      <c r="O8" s="164">
        <f>SUM(O9:O101)</f>
        <v>375.93</v>
      </c>
      <c r="P8" s="164"/>
      <c r="Q8" s="164">
        <f>SUM(Q9:Q101)</f>
        <v>76.89</v>
      </c>
      <c r="R8" s="165"/>
      <c r="S8" s="165"/>
      <c r="T8" s="166"/>
      <c r="U8" s="160"/>
      <c r="V8" s="160">
        <f>SUM(V9:V101)</f>
        <v>762.68000000000006</v>
      </c>
      <c r="W8" s="160"/>
      <c r="X8" s="160"/>
      <c r="AG8" t="s">
        <v>160</v>
      </c>
    </row>
    <row r="9" spans="1:60" ht="22.5" outlineLevel="1" x14ac:dyDescent="0.2">
      <c r="A9" s="167">
        <v>1</v>
      </c>
      <c r="B9" s="168" t="s">
        <v>238</v>
      </c>
      <c r="C9" s="184" t="s">
        <v>239</v>
      </c>
      <c r="D9" s="169" t="s">
        <v>232</v>
      </c>
      <c r="E9" s="170">
        <v>78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0">
        <v>0</v>
      </c>
      <c r="O9" s="170">
        <f>ROUND(E9*N9,2)</f>
        <v>0</v>
      </c>
      <c r="P9" s="170">
        <v>0.66</v>
      </c>
      <c r="Q9" s="170">
        <f>ROUND(E9*P9,2)</f>
        <v>51.48</v>
      </c>
      <c r="R9" s="172" t="s">
        <v>233</v>
      </c>
      <c r="S9" s="172" t="s">
        <v>164</v>
      </c>
      <c r="T9" s="173" t="s">
        <v>164</v>
      </c>
      <c r="U9" s="159">
        <v>0.1</v>
      </c>
      <c r="V9" s="159">
        <f>ROUND(E9*U9,2)</f>
        <v>7.8</v>
      </c>
      <c r="W9" s="159"/>
      <c r="X9" s="159" t="s">
        <v>234</v>
      </c>
      <c r="Y9" s="149"/>
      <c r="Z9" s="149"/>
      <c r="AA9" s="149"/>
      <c r="AB9" s="149"/>
      <c r="AC9" s="149"/>
      <c r="AD9" s="149"/>
      <c r="AE9" s="149"/>
      <c r="AF9" s="149"/>
      <c r="AG9" s="149" t="s">
        <v>235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191" t="s">
        <v>701</v>
      </c>
      <c r="D10" s="188"/>
      <c r="E10" s="189">
        <v>35.1</v>
      </c>
      <c r="F10" s="159"/>
      <c r="G10" s="159"/>
      <c r="H10" s="159"/>
      <c r="I10" s="159"/>
      <c r="J10" s="159"/>
      <c r="K10" s="159"/>
      <c r="L10" s="159"/>
      <c r="M10" s="159"/>
      <c r="N10" s="158"/>
      <c r="O10" s="158"/>
      <c r="P10" s="158"/>
      <c r="Q10" s="158"/>
      <c r="R10" s="159"/>
      <c r="S10" s="159"/>
      <c r="T10" s="159"/>
      <c r="U10" s="159"/>
      <c r="V10" s="159"/>
      <c r="W10" s="159"/>
      <c r="X10" s="159"/>
      <c r="Y10" s="149"/>
      <c r="Z10" s="149"/>
      <c r="AA10" s="149"/>
      <c r="AB10" s="149"/>
      <c r="AC10" s="149"/>
      <c r="AD10" s="149"/>
      <c r="AE10" s="149"/>
      <c r="AF10" s="149"/>
      <c r="AG10" s="149" t="s">
        <v>261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91" t="s">
        <v>702</v>
      </c>
      <c r="D11" s="188"/>
      <c r="E11" s="189">
        <v>42.9</v>
      </c>
      <c r="F11" s="159"/>
      <c r="G11" s="159"/>
      <c r="H11" s="159"/>
      <c r="I11" s="159"/>
      <c r="J11" s="159"/>
      <c r="K11" s="159"/>
      <c r="L11" s="159"/>
      <c r="M11" s="159"/>
      <c r="N11" s="158"/>
      <c r="O11" s="158"/>
      <c r="P11" s="158"/>
      <c r="Q11" s="158"/>
      <c r="R11" s="159"/>
      <c r="S11" s="159"/>
      <c r="T11" s="159"/>
      <c r="U11" s="159"/>
      <c r="V11" s="159"/>
      <c r="W11" s="159"/>
      <c r="X11" s="159"/>
      <c r="Y11" s="149"/>
      <c r="Z11" s="149"/>
      <c r="AA11" s="149"/>
      <c r="AB11" s="149"/>
      <c r="AC11" s="149"/>
      <c r="AD11" s="149"/>
      <c r="AE11" s="149"/>
      <c r="AF11" s="149"/>
      <c r="AG11" s="149" t="s">
        <v>261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ht="22.5" outlineLevel="1" x14ac:dyDescent="0.2">
      <c r="A12" s="167">
        <v>2</v>
      </c>
      <c r="B12" s="168" t="s">
        <v>240</v>
      </c>
      <c r="C12" s="184" t="s">
        <v>241</v>
      </c>
      <c r="D12" s="169" t="s">
        <v>232</v>
      </c>
      <c r="E12" s="170">
        <v>78</v>
      </c>
      <c r="F12" s="171"/>
      <c r="G12" s="172">
        <f>ROUND(E12*F12,2)</f>
        <v>0</v>
      </c>
      <c r="H12" s="171"/>
      <c r="I12" s="172">
        <f>ROUND(E12*H12,2)</f>
        <v>0</v>
      </c>
      <c r="J12" s="171"/>
      <c r="K12" s="172">
        <f>ROUND(E12*J12,2)</f>
        <v>0</v>
      </c>
      <c r="L12" s="172">
        <v>21</v>
      </c>
      <c r="M12" s="172">
        <f>G12*(1+L12/100)</f>
        <v>0</v>
      </c>
      <c r="N12" s="170">
        <v>0</v>
      </c>
      <c r="O12" s="170">
        <f>ROUND(E12*N12,2)</f>
        <v>0</v>
      </c>
      <c r="P12" s="170">
        <v>0.22</v>
      </c>
      <c r="Q12" s="170">
        <f>ROUND(E12*P12,2)</f>
        <v>17.16</v>
      </c>
      <c r="R12" s="172" t="s">
        <v>233</v>
      </c>
      <c r="S12" s="172" t="s">
        <v>164</v>
      </c>
      <c r="T12" s="173" t="s">
        <v>164</v>
      </c>
      <c r="U12" s="159">
        <v>7.0000000000000007E-2</v>
      </c>
      <c r="V12" s="159">
        <f>ROUND(E12*U12,2)</f>
        <v>5.46</v>
      </c>
      <c r="W12" s="159"/>
      <c r="X12" s="159" t="s">
        <v>234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235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56"/>
      <c r="B13" s="157"/>
      <c r="C13" s="191" t="s">
        <v>701</v>
      </c>
      <c r="D13" s="188"/>
      <c r="E13" s="189">
        <v>35.1</v>
      </c>
      <c r="F13" s="159"/>
      <c r="G13" s="159"/>
      <c r="H13" s="159"/>
      <c r="I13" s="159"/>
      <c r="J13" s="159"/>
      <c r="K13" s="159"/>
      <c r="L13" s="159"/>
      <c r="M13" s="159"/>
      <c r="N13" s="158"/>
      <c r="O13" s="158"/>
      <c r="P13" s="158"/>
      <c r="Q13" s="158"/>
      <c r="R13" s="159"/>
      <c r="S13" s="159"/>
      <c r="T13" s="159"/>
      <c r="U13" s="159"/>
      <c r="V13" s="159"/>
      <c r="W13" s="159"/>
      <c r="X13" s="159"/>
      <c r="Y13" s="149"/>
      <c r="Z13" s="149"/>
      <c r="AA13" s="149"/>
      <c r="AB13" s="149"/>
      <c r="AC13" s="149"/>
      <c r="AD13" s="149"/>
      <c r="AE13" s="149"/>
      <c r="AF13" s="149"/>
      <c r="AG13" s="149" t="s">
        <v>261</v>
      </c>
      <c r="AH13" s="149">
        <v>0</v>
      </c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56"/>
      <c r="B14" s="157"/>
      <c r="C14" s="191" t="s">
        <v>702</v>
      </c>
      <c r="D14" s="188"/>
      <c r="E14" s="189">
        <v>42.9</v>
      </c>
      <c r="F14" s="159"/>
      <c r="G14" s="159"/>
      <c r="H14" s="159"/>
      <c r="I14" s="159"/>
      <c r="J14" s="159"/>
      <c r="K14" s="159"/>
      <c r="L14" s="159"/>
      <c r="M14" s="159"/>
      <c r="N14" s="158"/>
      <c r="O14" s="158"/>
      <c r="P14" s="158"/>
      <c r="Q14" s="158"/>
      <c r="R14" s="159"/>
      <c r="S14" s="159"/>
      <c r="T14" s="159"/>
      <c r="U14" s="159"/>
      <c r="V14" s="159"/>
      <c r="W14" s="159"/>
      <c r="X14" s="159"/>
      <c r="Y14" s="149"/>
      <c r="Z14" s="149"/>
      <c r="AA14" s="149"/>
      <c r="AB14" s="149"/>
      <c r="AC14" s="149"/>
      <c r="AD14" s="149"/>
      <c r="AE14" s="149"/>
      <c r="AF14" s="149"/>
      <c r="AG14" s="149" t="s">
        <v>261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22.5" outlineLevel="1" x14ac:dyDescent="0.2">
      <c r="A15" s="167">
        <v>3</v>
      </c>
      <c r="B15" s="168" t="s">
        <v>600</v>
      </c>
      <c r="C15" s="184" t="s">
        <v>601</v>
      </c>
      <c r="D15" s="169" t="s">
        <v>232</v>
      </c>
      <c r="E15" s="170">
        <v>75</v>
      </c>
      <c r="F15" s="171"/>
      <c r="G15" s="172">
        <f>ROUND(E15*F15,2)</f>
        <v>0</v>
      </c>
      <c r="H15" s="171"/>
      <c r="I15" s="172">
        <f>ROUND(E15*H15,2)</f>
        <v>0</v>
      </c>
      <c r="J15" s="171"/>
      <c r="K15" s="172">
        <f>ROUND(E15*J15,2)</f>
        <v>0</v>
      </c>
      <c r="L15" s="172">
        <v>21</v>
      </c>
      <c r="M15" s="172">
        <f>G15*(1+L15/100)</f>
        <v>0</v>
      </c>
      <c r="N15" s="170">
        <v>0</v>
      </c>
      <c r="O15" s="170">
        <f>ROUND(E15*N15,2)</f>
        <v>0</v>
      </c>
      <c r="P15" s="170">
        <v>0.11</v>
      </c>
      <c r="Q15" s="170">
        <f>ROUND(E15*P15,2)</f>
        <v>8.25</v>
      </c>
      <c r="R15" s="172" t="s">
        <v>233</v>
      </c>
      <c r="S15" s="172" t="s">
        <v>164</v>
      </c>
      <c r="T15" s="173" t="s">
        <v>164</v>
      </c>
      <c r="U15" s="159">
        <v>0.08</v>
      </c>
      <c r="V15" s="159">
        <f>ROUND(E15*U15,2)</f>
        <v>6</v>
      </c>
      <c r="W15" s="159"/>
      <c r="X15" s="159" t="s">
        <v>234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235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ht="22.5" outlineLevel="1" x14ac:dyDescent="0.2">
      <c r="A16" s="156"/>
      <c r="B16" s="157"/>
      <c r="C16" s="254" t="s">
        <v>244</v>
      </c>
      <c r="D16" s="255"/>
      <c r="E16" s="255"/>
      <c r="F16" s="255"/>
      <c r="G16" s="255"/>
      <c r="H16" s="159"/>
      <c r="I16" s="159"/>
      <c r="J16" s="159"/>
      <c r="K16" s="159"/>
      <c r="L16" s="159"/>
      <c r="M16" s="159"/>
      <c r="N16" s="158"/>
      <c r="O16" s="158"/>
      <c r="P16" s="158"/>
      <c r="Q16" s="158"/>
      <c r="R16" s="159"/>
      <c r="S16" s="159"/>
      <c r="T16" s="159"/>
      <c r="U16" s="159"/>
      <c r="V16" s="159"/>
      <c r="W16" s="159"/>
      <c r="X16" s="159"/>
      <c r="Y16" s="149"/>
      <c r="Z16" s="149"/>
      <c r="AA16" s="149"/>
      <c r="AB16" s="149"/>
      <c r="AC16" s="149"/>
      <c r="AD16" s="149"/>
      <c r="AE16" s="149"/>
      <c r="AF16" s="149"/>
      <c r="AG16" s="149" t="s">
        <v>237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90" t="str">
        <f>C16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6"/>
      <c r="B17" s="157"/>
      <c r="C17" s="191" t="s">
        <v>703</v>
      </c>
      <c r="D17" s="188"/>
      <c r="E17" s="189">
        <v>75</v>
      </c>
      <c r="F17" s="159"/>
      <c r="G17" s="159"/>
      <c r="H17" s="159"/>
      <c r="I17" s="159"/>
      <c r="J17" s="159"/>
      <c r="K17" s="159"/>
      <c r="L17" s="159"/>
      <c r="M17" s="159"/>
      <c r="N17" s="158"/>
      <c r="O17" s="158"/>
      <c r="P17" s="158"/>
      <c r="Q17" s="158"/>
      <c r="R17" s="159"/>
      <c r="S17" s="159"/>
      <c r="T17" s="159"/>
      <c r="U17" s="159"/>
      <c r="V17" s="159"/>
      <c r="W17" s="159"/>
      <c r="X17" s="159"/>
      <c r="Y17" s="149"/>
      <c r="Z17" s="149"/>
      <c r="AA17" s="149"/>
      <c r="AB17" s="149"/>
      <c r="AC17" s="149"/>
      <c r="AD17" s="149"/>
      <c r="AE17" s="149"/>
      <c r="AF17" s="149"/>
      <c r="AG17" s="149" t="s">
        <v>261</v>
      </c>
      <c r="AH17" s="149">
        <v>0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67">
        <v>4</v>
      </c>
      <c r="B18" s="168" t="s">
        <v>245</v>
      </c>
      <c r="C18" s="184" t="s">
        <v>246</v>
      </c>
      <c r="D18" s="169" t="s">
        <v>247</v>
      </c>
      <c r="E18" s="170">
        <v>65</v>
      </c>
      <c r="F18" s="171"/>
      <c r="G18" s="172">
        <f>ROUND(E18*F18,2)</f>
        <v>0</v>
      </c>
      <c r="H18" s="171"/>
      <c r="I18" s="172">
        <f>ROUND(E18*H18,2)</f>
        <v>0</v>
      </c>
      <c r="J18" s="171"/>
      <c r="K18" s="172">
        <f>ROUND(E18*J18,2)</f>
        <v>0</v>
      </c>
      <c r="L18" s="172">
        <v>21</v>
      </c>
      <c r="M18" s="172">
        <f>G18*(1+L18/100)</f>
        <v>0</v>
      </c>
      <c r="N18" s="170">
        <v>8.3800000000000003E-3</v>
      </c>
      <c r="O18" s="170">
        <f>ROUND(E18*N18,2)</f>
        <v>0.54</v>
      </c>
      <c r="P18" s="170">
        <v>0</v>
      </c>
      <c r="Q18" s="170">
        <f>ROUND(E18*P18,2)</f>
        <v>0</v>
      </c>
      <c r="R18" s="172" t="s">
        <v>248</v>
      </c>
      <c r="S18" s="172" t="s">
        <v>164</v>
      </c>
      <c r="T18" s="173" t="s">
        <v>164</v>
      </c>
      <c r="U18" s="159">
        <v>0.53400000000000003</v>
      </c>
      <c r="V18" s="159">
        <f>ROUND(E18*U18,2)</f>
        <v>34.71</v>
      </c>
      <c r="W18" s="159"/>
      <c r="X18" s="159" t="s">
        <v>234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235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ht="22.5" outlineLevel="1" x14ac:dyDescent="0.2">
      <c r="A19" s="156"/>
      <c r="B19" s="157"/>
      <c r="C19" s="254" t="s">
        <v>249</v>
      </c>
      <c r="D19" s="255"/>
      <c r="E19" s="255"/>
      <c r="F19" s="255"/>
      <c r="G19" s="255"/>
      <c r="H19" s="159"/>
      <c r="I19" s="159"/>
      <c r="J19" s="159"/>
      <c r="K19" s="159"/>
      <c r="L19" s="159"/>
      <c r="M19" s="159"/>
      <c r="N19" s="158"/>
      <c r="O19" s="158"/>
      <c r="P19" s="158"/>
      <c r="Q19" s="158"/>
      <c r="R19" s="159"/>
      <c r="S19" s="159"/>
      <c r="T19" s="159"/>
      <c r="U19" s="159"/>
      <c r="V19" s="159"/>
      <c r="W19" s="159"/>
      <c r="X19" s="159"/>
      <c r="Y19" s="149"/>
      <c r="Z19" s="149"/>
      <c r="AA19" s="149"/>
      <c r="AB19" s="149"/>
      <c r="AC19" s="149"/>
      <c r="AD19" s="149"/>
      <c r="AE19" s="149"/>
      <c r="AF19" s="149"/>
      <c r="AG19" s="149" t="s">
        <v>237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90" t="str">
        <f>C19</f>
        <v>získané při čerpání, potrubím nebo žlaby. Montáž, demontáž a opotřebení potrubí nebo žlabu a jeho utěsnění po dobu provozu. Včetně nutné podpěrné konstrukce.</v>
      </c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67">
        <v>5</v>
      </c>
      <c r="B20" s="168" t="s">
        <v>250</v>
      </c>
      <c r="C20" s="184" t="s">
        <v>251</v>
      </c>
      <c r="D20" s="169" t="s">
        <v>252</v>
      </c>
      <c r="E20" s="170">
        <v>360</v>
      </c>
      <c r="F20" s="171"/>
      <c r="G20" s="172">
        <f>ROUND(E20*F20,2)</f>
        <v>0</v>
      </c>
      <c r="H20" s="171"/>
      <c r="I20" s="172">
        <f>ROUND(E20*H20,2)</f>
        <v>0</v>
      </c>
      <c r="J20" s="171"/>
      <c r="K20" s="172">
        <f>ROUND(E20*J20,2)</f>
        <v>0</v>
      </c>
      <c r="L20" s="172">
        <v>21</v>
      </c>
      <c r="M20" s="172">
        <f>G20*(1+L20/100)</f>
        <v>0</v>
      </c>
      <c r="N20" s="170">
        <v>4.0000000000000003E-5</v>
      </c>
      <c r="O20" s="170">
        <f>ROUND(E20*N20,2)</f>
        <v>0.01</v>
      </c>
      <c r="P20" s="170">
        <v>0</v>
      </c>
      <c r="Q20" s="170">
        <f>ROUND(E20*P20,2)</f>
        <v>0</v>
      </c>
      <c r="R20" s="172" t="s">
        <v>248</v>
      </c>
      <c r="S20" s="172" t="s">
        <v>164</v>
      </c>
      <c r="T20" s="173" t="s">
        <v>164</v>
      </c>
      <c r="U20" s="159">
        <v>0.30299999999999999</v>
      </c>
      <c r="V20" s="159">
        <f>ROUND(E20*U20,2)</f>
        <v>109.08</v>
      </c>
      <c r="W20" s="159"/>
      <c r="X20" s="159" t="s">
        <v>234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235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ht="22.5" outlineLevel="1" x14ac:dyDescent="0.2">
      <c r="A21" s="156"/>
      <c r="B21" s="157"/>
      <c r="C21" s="254" t="s">
        <v>253</v>
      </c>
      <c r="D21" s="255"/>
      <c r="E21" s="255"/>
      <c r="F21" s="255"/>
      <c r="G21" s="255"/>
      <c r="H21" s="159"/>
      <c r="I21" s="159"/>
      <c r="J21" s="159"/>
      <c r="K21" s="159"/>
      <c r="L21" s="159"/>
      <c r="M21" s="159"/>
      <c r="N21" s="158"/>
      <c r="O21" s="158"/>
      <c r="P21" s="158"/>
      <c r="Q21" s="158"/>
      <c r="R21" s="159"/>
      <c r="S21" s="159"/>
      <c r="T21" s="159"/>
      <c r="U21" s="159"/>
      <c r="V21" s="159"/>
      <c r="W21" s="159"/>
      <c r="X21" s="159"/>
      <c r="Y21" s="149"/>
      <c r="Z21" s="149"/>
      <c r="AA21" s="149"/>
      <c r="AB21" s="149"/>
      <c r="AC21" s="149"/>
      <c r="AD21" s="149"/>
      <c r="AE21" s="149"/>
      <c r="AF21" s="149"/>
      <c r="AG21" s="149" t="s">
        <v>237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90" t="str">
        <f>C21</f>
        <v>na vzdálenost od hladiny vody v jímce po výšku roviny proložené osou nejvyššího bodu výtlačného potrubí. Včetně odpadní potrubí v délce do 20 m.</v>
      </c>
      <c r="BB21" s="149"/>
      <c r="BC21" s="149"/>
      <c r="BD21" s="149"/>
      <c r="BE21" s="149"/>
      <c r="BF21" s="149"/>
      <c r="BG21" s="149"/>
      <c r="BH21" s="149"/>
    </row>
    <row r="22" spans="1:60" ht="22.5" outlineLevel="1" x14ac:dyDescent="0.2">
      <c r="A22" s="167">
        <v>6</v>
      </c>
      <c r="B22" s="168" t="s">
        <v>256</v>
      </c>
      <c r="C22" s="184" t="s">
        <v>257</v>
      </c>
      <c r="D22" s="169" t="s">
        <v>258</v>
      </c>
      <c r="E22" s="170">
        <v>30</v>
      </c>
      <c r="F22" s="171"/>
      <c r="G22" s="172">
        <f>ROUND(E22*F22,2)</f>
        <v>0</v>
      </c>
      <c r="H22" s="171"/>
      <c r="I22" s="172">
        <f>ROUND(E22*H22,2)</f>
        <v>0</v>
      </c>
      <c r="J22" s="171"/>
      <c r="K22" s="172">
        <f>ROUND(E22*J22,2)</f>
        <v>0</v>
      </c>
      <c r="L22" s="172">
        <v>21</v>
      </c>
      <c r="M22" s="172">
        <f>G22*(1+L22/100)</f>
        <v>0</v>
      </c>
      <c r="N22" s="170">
        <v>0</v>
      </c>
      <c r="O22" s="170">
        <f>ROUND(E22*N22,2)</f>
        <v>0</v>
      </c>
      <c r="P22" s="170">
        <v>0</v>
      </c>
      <c r="Q22" s="170">
        <f>ROUND(E22*P22,2)</f>
        <v>0</v>
      </c>
      <c r="R22" s="172" t="s">
        <v>248</v>
      </c>
      <c r="S22" s="172" t="s">
        <v>164</v>
      </c>
      <c r="T22" s="173" t="s">
        <v>164</v>
      </c>
      <c r="U22" s="159">
        <v>0</v>
      </c>
      <c r="V22" s="159">
        <f>ROUND(E22*U22,2)</f>
        <v>0</v>
      </c>
      <c r="W22" s="159"/>
      <c r="X22" s="159" t="s">
        <v>234</v>
      </c>
      <c r="Y22" s="149"/>
      <c r="Z22" s="149"/>
      <c r="AA22" s="149"/>
      <c r="AB22" s="149"/>
      <c r="AC22" s="149"/>
      <c r="AD22" s="149"/>
      <c r="AE22" s="149"/>
      <c r="AF22" s="149"/>
      <c r="AG22" s="149" t="s">
        <v>235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ht="22.5" outlineLevel="1" x14ac:dyDescent="0.2">
      <c r="A23" s="156"/>
      <c r="B23" s="157"/>
      <c r="C23" s="254" t="s">
        <v>259</v>
      </c>
      <c r="D23" s="255"/>
      <c r="E23" s="255"/>
      <c r="F23" s="255"/>
      <c r="G23" s="255"/>
      <c r="H23" s="159"/>
      <c r="I23" s="159"/>
      <c r="J23" s="159"/>
      <c r="K23" s="159"/>
      <c r="L23" s="159"/>
      <c r="M23" s="159"/>
      <c r="N23" s="158"/>
      <c r="O23" s="158"/>
      <c r="P23" s="158"/>
      <c r="Q23" s="158"/>
      <c r="R23" s="159"/>
      <c r="S23" s="159"/>
      <c r="T23" s="159"/>
      <c r="U23" s="159"/>
      <c r="V23" s="159"/>
      <c r="W23" s="159"/>
      <c r="X23" s="159"/>
      <c r="Y23" s="149"/>
      <c r="Z23" s="149"/>
      <c r="AA23" s="149"/>
      <c r="AB23" s="149"/>
      <c r="AC23" s="149"/>
      <c r="AD23" s="149"/>
      <c r="AE23" s="149"/>
      <c r="AF23" s="149"/>
      <c r="AG23" s="149" t="s">
        <v>237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90" t="str">
        <f>C23</f>
        <v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v>
      </c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6"/>
      <c r="B24" s="157"/>
      <c r="C24" s="191" t="s">
        <v>704</v>
      </c>
      <c r="D24" s="188"/>
      <c r="E24" s="189">
        <v>30</v>
      </c>
      <c r="F24" s="159"/>
      <c r="G24" s="159"/>
      <c r="H24" s="159"/>
      <c r="I24" s="159"/>
      <c r="J24" s="159"/>
      <c r="K24" s="159"/>
      <c r="L24" s="159"/>
      <c r="M24" s="159"/>
      <c r="N24" s="158"/>
      <c r="O24" s="158"/>
      <c r="P24" s="158"/>
      <c r="Q24" s="158"/>
      <c r="R24" s="159"/>
      <c r="S24" s="159"/>
      <c r="T24" s="159"/>
      <c r="U24" s="159"/>
      <c r="V24" s="159"/>
      <c r="W24" s="159"/>
      <c r="X24" s="159"/>
      <c r="Y24" s="149"/>
      <c r="Z24" s="149"/>
      <c r="AA24" s="149"/>
      <c r="AB24" s="149"/>
      <c r="AC24" s="149"/>
      <c r="AD24" s="149"/>
      <c r="AE24" s="149"/>
      <c r="AF24" s="149"/>
      <c r="AG24" s="149" t="s">
        <v>261</v>
      </c>
      <c r="AH24" s="149">
        <v>0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ht="22.5" outlineLevel="1" x14ac:dyDescent="0.2">
      <c r="A25" s="167">
        <v>7</v>
      </c>
      <c r="B25" s="168" t="s">
        <v>265</v>
      </c>
      <c r="C25" s="184" t="s">
        <v>266</v>
      </c>
      <c r="D25" s="169" t="s">
        <v>247</v>
      </c>
      <c r="E25" s="170">
        <v>10</v>
      </c>
      <c r="F25" s="171"/>
      <c r="G25" s="172">
        <f>ROUND(E25*F25,2)</f>
        <v>0</v>
      </c>
      <c r="H25" s="171"/>
      <c r="I25" s="172">
        <f>ROUND(E25*H25,2)</f>
        <v>0</v>
      </c>
      <c r="J25" s="171"/>
      <c r="K25" s="172">
        <f>ROUND(E25*J25,2)</f>
        <v>0</v>
      </c>
      <c r="L25" s="172">
        <v>21</v>
      </c>
      <c r="M25" s="172">
        <f>G25*(1+L25/100)</f>
        <v>0</v>
      </c>
      <c r="N25" s="170">
        <v>1.0699999999999999E-2</v>
      </c>
      <c r="O25" s="170">
        <f>ROUND(E25*N25,2)</f>
        <v>0.11</v>
      </c>
      <c r="P25" s="170">
        <v>0</v>
      </c>
      <c r="Q25" s="170">
        <f>ROUND(E25*P25,2)</f>
        <v>0</v>
      </c>
      <c r="R25" s="172" t="s">
        <v>248</v>
      </c>
      <c r="S25" s="172" t="s">
        <v>164</v>
      </c>
      <c r="T25" s="173" t="s">
        <v>164</v>
      </c>
      <c r="U25" s="159">
        <v>0.90800000000000003</v>
      </c>
      <c r="V25" s="159">
        <f>ROUND(E25*U25,2)</f>
        <v>9.08</v>
      </c>
      <c r="W25" s="159"/>
      <c r="X25" s="159" t="s">
        <v>234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235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ht="22.5" outlineLevel="1" x14ac:dyDescent="0.2">
      <c r="A26" s="156"/>
      <c r="B26" s="157"/>
      <c r="C26" s="254" t="s">
        <v>267</v>
      </c>
      <c r="D26" s="255"/>
      <c r="E26" s="255"/>
      <c r="F26" s="255"/>
      <c r="G26" s="255"/>
      <c r="H26" s="159"/>
      <c r="I26" s="159"/>
      <c r="J26" s="159"/>
      <c r="K26" s="159"/>
      <c r="L26" s="159"/>
      <c r="M26" s="159"/>
      <c r="N26" s="158"/>
      <c r="O26" s="158"/>
      <c r="P26" s="158"/>
      <c r="Q26" s="158"/>
      <c r="R26" s="159"/>
      <c r="S26" s="159"/>
      <c r="T26" s="159"/>
      <c r="U26" s="159"/>
      <c r="V26" s="159"/>
      <c r="W26" s="159"/>
      <c r="X26" s="159"/>
      <c r="Y26" s="149"/>
      <c r="Z26" s="149"/>
      <c r="AA26" s="149"/>
      <c r="AB26" s="149"/>
      <c r="AC26" s="149"/>
      <c r="AD26" s="149"/>
      <c r="AE26" s="149"/>
      <c r="AF26" s="149"/>
      <c r="AG26" s="149" t="s">
        <v>237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90" t="str">
        <f>C26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6" s="149"/>
      <c r="BC26" s="149"/>
      <c r="BD26" s="149"/>
      <c r="BE26" s="149"/>
      <c r="BF26" s="149"/>
      <c r="BG26" s="149"/>
      <c r="BH26" s="149"/>
    </row>
    <row r="27" spans="1:60" ht="22.5" outlineLevel="1" x14ac:dyDescent="0.2">
      <c r="A27" s="167">
        <v>8</v>
      </c>
      <c r="B27" s="168" t="s">
        <v>269</v>
      </c>
      <c r="C27" s="184" t="s">
        <v>270</v>
      </c>
      <c r="D27" s="169" t="s">
        <v>247</v>
      </c>
      <c r="E27" s="170">
        <v>5</v>
      </c>
      <c r="F27" s="171"/>
      <c r="G27" s="172">
        <f>ROUND(E27*F27,2)</f>
        <v>0</v>
      </c>
      <c r="H27" s="171"/>
      <c r="I27" s="172">
        <f>ROUND(E27*H27,2)</f>
        <v>0</v>
      </c>
      <c r="J27" s="171"/>
      <c r="K27" s="172">
        <f>ROUND(E27*J27,2)</f>
        <v>0</v>
      </c>
      <c r="L27" s="172">
        <v>21</v>
      </c>
      <c r="M27" s="172">
        <f>G27*(1+L27/100)</f>
        <v>0</v>
      </c>
      <c r="N27" s="170">
        <v>1.2710000000000001E-2</v>
      </c>
      <c r="O27" s="170">
        <f>ROUND(E27*N27,2)</f>
        <v>0.06</v>
      </c>
      <c r="P27" s="170">
        <v>0</v>
      </c>
      <c r="Q27" s="170">
        <f>ROUND(E27*P27,2)</f>
        <v>0</v>
      </c>
      <c r="R27" s="172" t="s">
        <v>248</v>
      </c>
      <c r="S27" s="172" t="s">
        <v>164</v>
      </c>
      <c r="T27" s="173" t="s">
        <v>164</v>
      </c>
      <c r="U27" s="159">
        <v>1.153</v>
      </c>
      <c r="V27" s="159">
        <f>ROUND(E27*U27,2)</f>
        <v>5.77</v>
      </c>
      <c r="W27" s="159"/>
      <c r="X27" s="159" t="s">
        <v>234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235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22.5" outlineLevel="1" x14ac:dyDescent="0.2">
      <c r="A28" s="156"/>
      <c r="B28" s="157"/>
      <c r="C28" s="254" t="s">
        <v>267</v>
      </c>
      <c r="D28" s="255"/>
      <c r="E28" s="255"/>
      <c r="F28" s="255"/>
      <c r="G28" s="255"/>
      <c r="H28" s="159"/>
      <c r="I28" s="159"/>
      <c r="J28" s="159"/>
      <c r="K28" s="159"/>
      <c r="L28" s="159"/>
      <c r="M28" s="159"/>
      <c r="N28" s="158"/>
      <c r="O28" s="158"/>
      <c r="P28" s="158"/>
      <c r="Q28" s="158"/>
      <c r="R28" s="159"/>
      <c r="S28" s="159"/>
      <c r="T28" s="159"/>
      <c r="U28" s="159"/>
      <c r="V28" s="159"/>
      <c r="W28" s="159"/>
      <c r="X28" s="159"/>
      <c r="Y28" s="149"/>
      <c r="Z28" s="149"/>
      <c r="AA28" s="149"/>
      <c r="AB28" s="149"/>
      <c r="AC28" s="149"/>
      <c r="AD28" s="149"/>
      <c r="AE28" s="149"/>
      <c r="AF28" s="149"/>
      <c r="AG28" s="149" t="s">
        <v>237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90" t="str">
        <f>C28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67">
        <v>9</v>
      </c>
      <c r="B29" s="168" t="s">
        <v>272</v>
      </c>
      <c r="C29" s="184" t="s">
        <v>273</v>
      </c>
      <c r="D29" s="169" t="s">
        <v>247</v>
      </c>
      <c r="E29" s="170">
        <v>15</v>
      </c>
      <c r="F29" s="171"/>
      <c r="G29" s="172">
        <f>ROUND(E29*F29,2)</f>
        <v>0</v>
      </c>
      <c r="H29" s="171"/>
      <c r="I29" s="172">
        <f>ROUND(E29*H29,2)</f>
        <v>0</v>
      </c>
      <c r="J29" s="171"/>
      <c r="K29" s="172">
        <f>ROUND(E29*J29,2)</f>
        <v>0</v>
      </c>
      <c r="L29" s="172">
        <v>21</v>
      </c>
      <c r="M29" s="172">
        <f>G29*(1+L29/100)</f>
        <v>0</v>
      </c>
      <c r="N29" s="170">
        <v>2.478E-2</v>
      </c>
      <c r="O29" s="170">
        <f>ROUND(E29*N29,2)</f>
        <v>0.37</v>
      </c>
      <c r="P29" s="170">
        <v>0</v>
      </c>
      <c r="Q29" s="170">
        <f>ROUND(E29*P29,2)</f>
        <v>0</v>
      </c>
      <c r="R29" s="172" t="s">
        <v>248</v>
      </c>
      <c r="S29" s="172" t="s">
        <v>164</v>
      </c>
      <c r="T29" s="173" t="s">
        <v>164</v>
      </c>
      <c r="U29" s="159">
        <v>0.54700000000000004</v>
      </c>
      <c r="V29" s="159">
        <f>ROUND(E29*U29,2)</f>
        <v>8.2100000000000009</v>
      </c>
      <c r="W29" s="159"/>
      <c r="X29" s="159" t="s">
        <v>234</v>
      </c>
      <c r="Y29" s="149"/>
      <c r="Z29" s="149"/>
      <c r="AA29" s="149"/>
      <c r="AB29" s="149"/>
      <c r="AC29" s="149"/>
      <c r="AD29" s="149"/>
      <c r="AE29" s="149"/>
      <c r="AF29" s="149"/>
      <c r="AG29" s="149" t="s">
        <v>235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ht="22.5" outlineLevel="1" x14ac:dyDescent="0.2">
      <c r="A30" s="156"/>
      <c r="B30" s="157"/>
      <c r="C30" s="254" t="s">
        <v>267</v>
      </c>
      <c r="D30" s="255"/>
      <c r="E30" s="255"/>
      <c r="F30" s="255"/>
      <c r="G30" s="255"/>
      <c r="H30" s="159"/>
      <c r="I30" s="159"/>
      <c r="J30" s="159"/>
      <c r="K30" s="159"/>
      <c r="L30" s="159"/>
      <c r="M30" s="159"/>
      <c r="N30" s="158"/>
      <c r="O30" s="158"/>
      <c r="P30" s="158"/>
      <c r="Q30" s="158"/>
      <c r="R30" s="159"/>
      <c r="S30" s="159"/>
      <c r="T30" s="159"/>
      <c r="U30" s="159"/>
      <c r="V30" s="159"/>
      <c r="W30" s="159"/>
      <c r="X30" s="159"/>
      <c r="Y30" s="149"/>
      <c r="Z30" s="149"/>
      <c r="AA30" s="149"/>
      <c r="AB30" s="149"/>
      <c r="AC30" s="149"/>
      <c r="AD30" s="149"/>
      <c r="AE30" s="149"/>
      <c r="AF30" s="149"/>
      <c r="AG30" s="149" t="s">
        <v>237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90" t="str">
        <f>C30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67">
        <v>10</v>
      </c>
      <c r="B31" s="168" t="s">
        <v>274</v>
      </c>
      <c r="C31" s="184" t="s">
        <v>275</v>
      </c>
      <c r="D31" s="169" t="s">
        <v>276</v>
      </c>
      <c r="E31" s="170">
        <v>60</v>
      </c>
      <c r="F31" s="171"/>
      <c r="G31" s="172">
        <f>ROUND(E31*F31,2)</f>
        <v>0</v>
      </c>
      <c r="H31" s="171"/>
      <c r="I31" s="172">
        <f>ROUND(E31*H31,2)</f>
        <v>0</v>
      </c>
      <c r="J31" s="171"/>
      <c r="K31" s="172">
        <f>ROUND(E31*J31,2)</f>
        <v>0</v>
      </c>
      <c r="L31" s="172">
        <v>21</v>
      </c>
      <c r="M31" s="172">
        <f>G31*(1+L31/100)</f>
        <v>0</v>
      </c>
      <c r="N31" s="170">
        <v>0</v>
      </c>
      <c r="O31" s="170">
        <f>ROUND(E31*N31,2)</f>
        <v>0</v>
      </c>
      <c r="P31" s="170">
        <v>0</v>
      </c>
      <c r="Q31" s="170">
        <f>ROUND(E31*P31,2)</f>
        <v>0</v>
      </c>
      <c r="R31" s="172" t="s">
        <v>248</v>
      </c>
      <c r="S31" s="172" t="s">
        <v>164</v>
      </c>
      <c r="T31" s="173" t="s">
        <v>164</v>
      </c>
      <c r="U31" s="159">
        <v>1.55</v>
      </c>
      <c r="V31" s="159">
        <f>ROUND(E31*U31,2)</f>
        <v>93</v>
      </c>
      <c r="W31" s="159"/>
      <c r="X31" s="159" t="s">
        <v>234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235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254" t="s">
        <v>277</v>
      </c>
      <c r="D32" s="255"/>
      <c r="E32" s="255"/>
      <c r="F32" s="255"/>
      <c r="G32" s="255"/>
      <c r="H32" s="159"/>
      <c r="I32" s="159"/>
      <c r="J32" s="159"/>
      <c r="K32" s="159"/>
      <c r="L32" s="159"/>
      <c r="M32" s="159"/>
      <c r="N32" s="158"/>
      <c r="O32" s="158"/>
      <c r="P32" s="158"/>
      <c r="Q32" s="158"/>
      <c r="R32" s="159"/>
      <c r="S32" s="159"/>
      <c r="T32" s="159"/>
      <c r="U32" s="159"/>
      <c r="V32" s="159"/>
      <c r="W32" s="159"/>
      <c r="X32" s="159"/>
      <c r="Y32" s="149"/>
      <c r="Z32" s="149"/>
      <c r="AA32" s="149"/>
      <c r="AB32" s="149"/>
      <c r="AC32" s="149"/>
      <c r="AD32" s="149"/>
      <c r="AE32" s="149"/>
      <c r="AF32" s="149"/>
      <c r="AG32" s="149" t="s">
        <v>237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90" t="str">
        <f>C32</f>
        <v>příplatek k cenám vykopávek za ztížení vykopávky v blízkosti podzemního vedení nebo výbušnin v horninách jakékoliv třídy,</v>
      </c>
      <c r="BB32" s="149"/>
      <c r="BC32" s="149"/>
      <c r="BD32" s="149"/>
      <c r="BE32" s="149"/>
      <c r="BF32" s="149"/>
      <c r="BG32" s="149"/>
      <c r="BH32" s="149"/>
    </row>
    <row r="33" spans="1:60" ht="22.5" outlineLevel="1" x14ac:dyDescent="0.2">
      <c r="A33" s="167">
        <v>11</v>
      </c>
      <c r="B33" s="168" t="s">
        <v>279</v>
      </c>
      <c r="C33" s="184" t="s">
        <v>280</v>
      </c>
      <c r="D33" s="169" t="s">
        <v>276</v>
      </c>
      <c r="E33" s="170">
        <v>1</v>
      </c>
      <c r="F33" s="171"/>
      <c r="G33" s="172">
        <f>ROUND(E33*F33,2)</f>
        <v>0</v>
      </c>
      <c r="H33" s="171"/>
      <c r="I33" s="172">
        <f>ROUND(E33*H33,2)</f>
        <v>0</v>
      </c>
      <c r="J33" s="171"/>
      <c r="K33" s="172">
        <f>ROUND(E33*J33,2)</f>
        <v>0</v>
      </c>
      <c r="L33" s="172">
        <v>21</v>
      </c>
      <c r="M33" s="172">
        <f>G33*(1+L33/100)</f>
        <v>0</v>
      </c>
      <c r="N33" s="170">
        <v>0</v>
      </c>
      <c r="O33" s="170">
        <f>ROUND(E33*N33,2)</f>
        <v>0</v>
      </c>
      <c r="P33" s="170">
        <v>0</v>
      </c>
      <c r="Q33" s="170">
        <f>ROUND(E33*P33,2)</f>
        <v>0</v>
      </c>
      <c r="R33" s="172" t="s">
        <v>248</v>
      </c>
      <c r="S33" s="172" t="s">
        <v>164</v>
      </c>
      <c r="T33" s="173" t="s">
        <v>164</v>
      </c>
      <c r="U33" s="159">
        <v>16.54</v>
      </c>
      <c r="V33" s="159">
        <f>ROUND(E33*U33,2)</f>
        <v>16.54</v>
      </c>
      <c r="W33" s="159"/>
      <c r="X33" s="159" t="s">
        <v>234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235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ht="22.5" outlineLevel="1" x14ac:dyDescent="0.2">
      <c r="A34" s="156"/>
      <c r="B34" s="157"/>
      <c r="C34" s="254" t="s">
        <v>281</v>
      </c>
      <c r="D34" s="255"/>
      <c r="E34" s="255"/>
      <c r="F34" s="255"/>
      <c r="G34" s="255"/>
      <c r="H34" s="159"/>
      <c r="I34" s="159"/>
      <c r="J34" s="159"/>
      <c r="K34" s="159"/>
      <c r="L34" s="159"/>
      <c r="M34" s="159"/>
      <c r="N34" s="158"/>
      <c r="O34" s="158"/>
      <c r="P34" s="158"/>
      <c r="Q34" s="158"/>
      <c r="R34" s="159"/>
      <c r="S34" s="159"/>
      <c r="T34" s="159"/>
      <c r="U34" s="159"/>
      <c r="V34" s="159"/>
      <c r="W34" s="159"/>
      <c r="X34" s="159"/>
      <c r="Y34" s="149"/>
      <c r="Z34" s="149"/>
      <c r="AA34" s="149"/>
      <c r="AB34" s="149"/>
      <c r="AC34" s="149"/>
      <c r="AD34" s="149"/>
      <c r="AE34" s="149"/>
      <c r="AF34" s="149"/>
      <c r="AG34" s="149" t="s">
        <v>237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90" t="str">
        <f>C34</f>
        <v>korytech vodotečí, melioračních kanálech s přemístěním suti na hromady na vzdálenost do 20 m nebo s naložením na dopravní prostředek,</v>
      </c>
      <c r="BB34" s="149"/>
      <c r="BC34" s="149"/>
      <c r="BD34" s="149"/>
      <c r="BE34" s="149"/>
      <c r="BF34" s="149"/>
      <c r="BG34" s="149"/>
      <c r="BH34" s="149"/>
    </row>
    <row r="35" spans="1:60" ht="22.5" outlineLevel="1" x14ac:dyDescent="0.2">
      <c r="A35" s="167">
        <v>12</v>
      </c>
      <c r="B35" s="168" t="s">
        <v>282</v>
      </c>
      <c r="C35" s="184" t="s">
        <v>283</v>
      </c>
      <c r="D35" s="169" t="s">
        <v>276</v>
      </c>
      <c r="E35" s="170">
        <v>2</v>
      </c>
      <c r="F35" s="171"/>
      <c r="G35" s="172">
        <f>ROUND(E35*F35,2)</f>
        <v>0</v>
      </c>
      <c r="H35" s="171"/>
      <c r="I35" s="172">
        <f>ROUND(E35*H35,2)</f>
        <v>0</v>
      </c>
      <c r="J35" s="171"/>
      <c r="K35" s="172">
        <f>ROUND(E35*J35,2)</f>
        <v>0</v>
      </c>
      <c r="L35" s="172">
        <v>21</v>
      </c>
      <c r="M35" s="172">
        <f>G35*(1+L35/100)</f>
        <v>0</v>
      </c>
      <c r="N35" s="170">
        <v>0</v>
      </c>
      <c r="O35" s="170">
        <f>ROUND(E35*N35,2)</f>
        <v>0</v>
      </c>
      <c r="P35" s="170">
        <v>0</v>
      </c>
      <c r="Q35" s="170">
        <f>ROUND(E35*P35,2)</f>
        <v>0</v>
      </c>
      <c r="R35" s="172" t="s">
        <v>248</v>
      </c>
      <c r="S35" s="172" t="s">
        <v>164</v>
      </c>
      <c r="T35" s="173" t="s">
        <v>164</v>
      </c>
      <c r="U35" s="159">
        <v>0.77</v>
      </c>
      <c r="V35" s="159">
        <f>ROUND(E35*U35,2)</f>
        <v>1.54</v>
      </c>
      <c r="W35" s="159"/>
      <c r="X35" s="159" t="s">
        <v>234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235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ht="22.5" outlineLevel="1" x14ac:dyDescent="0.2">
      <c r="A36" s="156"/>
      <c r="B36" s="157"/>
      <c r="C36" s="254" t="s">
        <v>281</v>
      </c>
      <c r="D36" s="255"/>
      <c r="E36" s="255"/>
      <c r="F36" s="255"/>
      <c r="G36" s="255"/>
      <c r="H36" s="159"/>
      <c r="I36" s="159"/>
      <c r="J36" s="159"/>
      <c r="K36" s="159"/>
      <c r="L36" s="159"/>
      <c r="M36" s="159"/>
      <c r="N36" s="158"/>
      <c r="O36" s="158"/>
      <c r="P36" s="158"/>
      <c r="Q36" s="158"/>
      <c r="R36" s="159"/>
      <c r="S36" s="159"/>
      <c r="T36" s="159"/>
      <c r="U36" s="159"/>
      <c r="V36" s="159"/>
      <c r="W36" s="159"/>
      <c r="X36" s="159"/>
      <c r="Y36" s="149"/>
      <c r="Z36" s="149"/>
      <c r="AA36" s="149"/>
      <c r="AB36" s="149"/>
      <c r="AC36" s="149"/>
      <c r="AD36" s="149"/>
      <c r="AE36" s="149"/>
      <c r="AF36" s="149"/>
      <c r="AG36" s="149" t="s">
        <v>237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90" t="str">
        <f>C36</f>
        <v>korytech vodotečí, melioračních kanálech s přemístěním suti na hromady na vzdálenost do 20 m nebo s naložením na dopravní prostředek,</v>
      </c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67">
        <v>13</v>
      </c>
      <c r="B37" s="168" t="s">
        <v>285</v>
      </c>
      <c r="C37" s="184" t="s">
        <v>286</v>
      </c>
      <c r="D37" s="169" t="s">
        <v>276</v>
      </c>
      <c r="E37" s="170">
        <v>29.671199999999999</v>
      </c>
      <c r="F37" s="171"/>
      <c r="G37" s="172">
        <f>ROUND(E37*F37,2)</f>
        <v>0</v>
      </c>
      <c r="H37" s="171"/>
      <c r="I37" s="172">
        <f>ROUND(E37*H37,2)</f>
        <v>0</v>
      </c>
      <c r="J37" s="171"/>
      <c r="K37" s="172">
        <f>ROUND(E37*J37,2)</f>
        <v>0</v>
      </c>
      <c r="L37" s="172">
        <v>21</v>
      </c>
      <c r="M37" s="172">
        <f>G37*(1+L37/100)</f>
        <v>0</v>
      </c>
      <c r="N37" s="170">
        <v>0</v>
      </c>
      <c r="O37" s="170">
        <f>ROUND(E37*N37,2)</f>
        <v>0</v>
      </c>
      <c r="P37" s="170">
        <v>0</v>
      </c>
      <c r="Q37" s="170">
        <f>ROUND(E37*P37,2)</f>
        <v>0</v>
      </c>
      <c r="R37" s="172" t="s">
        <v>248</v>
      </c>
      <c r="S37" s="172" t="s">
        <v>164</v>
      </c>
      <c r="T37" s="173" t="s">
        <v>164</v>
      </c>
      <c r="U37" s="159">
        <v>0.2</v>
      </c>
      <c r="V37" s="159">
        <f>ROUND(E37*U37,2)</f>
        <v>5.93</v>
      </c>
      <c r="W37" s="159"/>
      <c r="X37" s="159" t="s">
        <v>234</v>
      </c>
      <c r="Y37" s="149"/>
      <c r="Z37" s="149"/>
      <c r="AA37" s="149"/>
      <c r="AB37" s="149"/>
      <c r="AC37" s="149"/>
      <c r="AD37" s="149"/>
      <c r="AE37" s="149"/>
      <c r="AF37" s="149"/>
      <c r="AG37" s="149" t="s">
        <v>235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ht="33.75" outlineLevel="1" x14ac:dyDescent="0.2">
      <c r="A38" s="156"/>
      <c r="B38" s="157"/>
      <c r="C38" s="254" t="s">
        <v>287</v>
      </c>
      <c r="D38" s="255"/>
      <c r="E38" s="255"/>
      <c r="F38" s="255"/>
      <c r="G38" s="255"/>
      <c r="H38" s="159"/>
      <c r="I38" s="159"/>
      <c r="J38" s="159"/>
      <c r="K38" s="159"/>
      <c r="L38" s="159"/>
      <c r="M38" s="159"/>
      <c r="N38" s="158"/>
      <c r="O38" s="158"/>
      <c r="P38" s="158"/>
      <c r="Q38" s="158"/>
      <c r="R38" s="159"/>
      <c r="S38" s="159"/>
      <c r="T38" s="159"/>
      <c r="U38" s="159"/>
      <c r="V38" s="159"/>
      <c r="W38" s="159"/>
      <c r="X38" s="159"/>
      <c r="Y38" s="149"/>
      <c r="Z38" s="149"/>
      <c r="AA38" s="149"/>
      <c r="AB38" s="149"/>
      <c r="AC38" s="149"/>
      <c r="AD38" s="149"/>
      <c r="AE38" s="149"/>
      <c r="AF38" s="149"/>
      <c r="AG38" s="149" t="s">
        <v>237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90" t="str">
        <f>C38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56"/>
      <c r="B39" s="157"/>
      <c r="C39" s="191" t="s">
        <v>705</v>
      </c>
      <c r="D39" s="188"/>
      <c r="E39" s="189">
        <v>30.536999999999999</v>
      </c>
      <c r="F39" s="159"/>
      <c r="G39" s="159"/>
      <c r="H39" s="159"/>
      <c r="I39" s="159"/>
      <c r="J39" s="159"/>
      <c r="K39" s="159"/>
      <c r="L39" s="159"/>
      <c r="M39" s="159"/>
      <c r="N39" s="158"/>
      <c r="O39" s="158"/>
      <c r="P39" s="158"/>
      <c r="Q39" s="158"/>
      <c r="R39" s="159"/>
      <c r="S39" s="159"/>
      <c r="T39" s="159"/>
      <c r="U39" s="159"/>
      <c r="V39" s="159"/>
      <c r="W39" s="159"/>
      <c r="X39" s="159"/>
      <c r="Y39" s="149"/>
      <c r="Z39" s="149"/>
      <c r="AA39" s="149"/>
      <c r="AB39" s="149"/>
      <c r="AC39" s="149"/>
      <c r="AD39" s="149"/>
      <c r="AE39" s="149"/>
      <c r="AF39" s="149"/>
      <c r="AG39" s="149" t="s">
        <v>261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56"/>
      <c r="B40" s="157"/>
      <c r="C40" s="191" t="s">
        <v>706</v>
      </c>
      <c r="D40" s="188"/>
      <c r="E40" s="189">
        <v>34.234200000000001</v>
      </c>
      <c r="F40" s="159"/>
      <c r="G40" s="159"/>
      <c r="H40" s="159"/>
      <c r="I40" s="159"/>
      <c r="J40" s="159"/>
      <c r="K40" s="159"/>
      <c r="L40" s="159"/>
      <c r="M40" s="159"/>
      <c r="N40" s="158"/>
      <c r="O40" s="158"/>
      <c r="P40" s="158"/>
      <c r="Q40" s="158"/>
      <c r="R40" s="159"/>
      <c r="S40" s="159"/>
      <c r="T40" s="159"/>
      <c r="U40" s="159"/>
      <c r="V40" s="159"/>
      <c r="W40" s="159"/>
      <c r="X40" s="159"/>
      <c r="Y40" s="149"/>
      <c r="Z40" s="149"/>
      <c r="AA40" s="149"/>
      <c r="AB40" s="149"/>
      <c r="AC40" s="149"/>
      <c r="AD40" s="149"/>
      <c r="AE40" s="149"/>
      <c r="AF40" s="149"/>
      <c r="AG40" s="149" t="s">
        <v>261</v>
      </c>
      <c r="AH40" s="149">
        <v>0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91" t="s">
        <v>707</v>
      </c>
      <c r="D41" s="188"/>
      <c r="E41" s="189">
        <v>-35.1</v>
      </c>
      <c r="F41" s="159"/>
      <c r="G41" s="159"/>
      <c r="H41" s="159"/>
      <c r="I41" s="159"/>
      <c r="J41" s="159"/>
      <c r="K41" s="159"/>
      <c r="L41" s="159"/>
      <c r="M41" s="159"/>
      <c r="N41" s="158"/>
      <c r="O41" s="158"/>
      <c r="P41" s="158"/>
      <c r="Q41" s="158"/>
      <c r="R41" s="159"/>
      <c r="S41" s="159"/>
      <c r="T41" s="159"/>
      <c r="U41" s="159"/>
      <c r="V41" s="159"/>
      <c r="W41" s="159"/>
      <c r="X41" s="159"/>
      <c r="Y41" s="149"/>
      <c r="Z41" s="149"/>
      <c r="AA41" s="149"/>
      <c r="AB41" s="149"/>
      <c r="AC41" s="149"/>
      <c r="AD41" s="149"/>
      <c r="AE41" s="149"/>
      <c r="AF41" s="149"/>
      <c r="AG41" s="149" t="s">
        <v>261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67">
        <v>14</v>
      </c>
      <c r="B42" s="168" t="s">
        <v>294</v>
      </c>
      <c r="C42" s="184" t="s">
        <v>295</v>
      </c>
      <c r="D42" s="169" t="s">
        <v>276</v>
      </c>
      <c r="E42" s="170">
        <v>29.671199999999999</v>
      </c>
      <c r="F42" s="171"/>
      <c r="G42" s="172">
        <f>ROUND(E42*F42,2)</f>
        <v>0</v>
      </c>
      <c r="H42" s="171"/>
      <c r="I42" s="172">
        <f>ROUND(E42*H42,2)</f>
        <v>0</v>
      </c>
      <c r="J42" s="171"/>
      <c r="K42" s="172">
        <f>ROUND(E42*J42,2)</f>
        <v>0</v>
      </c>
      <c r="L42" s="172">
        <v>21</v>
      </c>
      <c r="M42" s="172">
        <f>G42*(1+L42/100)</f>
        <v>0</v>
      </c>
      <c r="N42" s="170">
        <v>0</v>
      </c>
      <c r="O42" s="170">
        <f>ROUND(E42*N42,2)</f>
        <v>0</v>
      </c>
      <c r="P42" s="170">
        <v>0</v>
      </c>
      <c r="Q42" s="170">
        <f>ROUND(E42*P42,2)</f>
        <v>0</v>
      </c>
      <c r="R42" s="172" t="s">
        <v>248</v>
      </c>
      <c r="S42" s="172" t="s">
        <v>164</v>
      </c>
      <c r="T42" s="173" t="s">
        <v>164</v>
      </c>
      <c r="U42" s="159">
        <v>8.4000000000000005E-2</v>
      </c>
      <c r="V42" s="159">
        <f>ROUND(E42*U42,2)</f>
        <v>2.4900000000000002</v>
      </c>
      <c r="W42" s="159"/>
      <c r="X42" s="159" t="s">
        <v>234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235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ht="33.75" outlineLevel="1" x14ac:dyDescent="0.2">
      <c r="A43" s="156"/>
      <c r="B43" s="157"/>
      <c r="C43" s="254" t="s">
        <v>287</v>
      </c>
      <c r="D43" s="255"/>
      <c r="E43" s="255"/>
      <c r="F43" s="255"/>
      <c r="G43" s="255"/>
      <c r="H43" s="159"/>
      <c r="I43" s="159"/>
      <c r="J43" s="159"/>
      <c r="K43" s="159"/>
      <c r="L43" s="159"/>
      <c r="M43" s="159"/>
      <c r="N43" s="158"/>
      <c r="O43" s="158"/>
      <c r="P43" s="158"/>
      <c r="Q43" s="158"/>
      <c r="R43" s="159"/>
      <c r="S43" s="159"/>
      <c r="T43" s="159"/>
      <c r="U43" s="159"/>
      <c r="V43" s="159"/>
      <c r="W43" s="159"/>
      <c r="X43" s="159"/>
      <c r="Y43" s="149"/>
      <c r="Z43" s="149"/>
      <c r="AA43" s="149"/>
      <c r="AB43" s="149"/>
      <c r="AC43" s="149"/>
      <c r="AD43" s="149"/>
      <c r="AE43" s="149"/>
      <c r="AF43" s="149"/>
      <c r="AG43" s="149" t="s">
        <v>237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90" t="str">
        <f>C43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56"/>
      <c r="B44" s="157"/>
      <c r="C44" s="191" t="s">
        <v>705</v>
      </c>
      <c r="D44" s="188"/>
      <c r="E44" s="189">
        <v>30.536999999999999</v>
      </c>
      <c r="F44" s="159"/>
      <c r="G44" s="159"/>
      <c r="H44" s="159"/>
      <c r="I44" s="159"/>
      <c r="J44" s="159"/>
      <c r="K44" s="159"/>
      <c r="L44" s="159"/>
      <c r="M44" s="159"/>
      <c r="N44" s="158"/>
      <c r="O44" s="158"/>
      <c r="P44" s="158"/>
      <c r="Q44" s="158"/>
      <c r="R44" s="159"/>
      <c r="S44" s="159"/>
      <c r="T44" s="159"/>
      <c r="U44" s="159"/>
      <c r="V44" s="159"/>
      <c r="W44" s="159"/>
      <c r="X44" s="159"/>
      <c r="Y44" s="149"/>
      <c r="Z44" s="149"/>
      <c r="AA44" s="149"/>
      <c r="AB44" s="149"/>
      <c r="AC44" s="149"/>
      <c r="AD44" s="149"/>
      <c r="AE44" s="149"/>
      <c r="AF44" s="149"/>
      <c r="AG44" s="149" t="s">
        <v>261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56"/>
      <c r="B45" s="157"/>
      <c r="C45" s="191" t="s">
        <v>706</v>
      </c>
      <c r="D45" s="188"/>
      <c r="E45" s="189">
        <v>34.234200000000001</v>
      </c>
      <c r="F45" s="159"/>
      <c r="G45" s="159"/>
      <c r="H45" s="159"/>
      <c r="I45" s="159"/>
      <c r="J45" s="159"/>
      <c r="K45" s="159"/>
      <c r="L45" s="159"/>
      <c r="M45" s="159"/>
      <c r="N45" s="158"/>
      <c r="O45" s="158"/>
      <c r="P45" s="158"/>
      <c r="Q45" s="158"/>
      <c r="R45" s="159"/>
      <c r="S45" s="159"/>
      <c r="T45" s="159"/>
      <c r="U45" s="159"/>
      <c r="V45" s="159"/>
      <c r="W45" s="159"/>
      <c r="X45" s="159"/>
      <c r="Y45" s="149"/>
      <c r="Z45" s="149"/>
      <c r="AA45" s="149"/>
      <c r="AB45" s="149"/>
      <c r="AC45" s="149"/>
      <c r="AD45" s="149"/>
      <c r="AE45" s="149"/>
      <c r="AF45" s="149"/>
      <c r="AG45" s="149" t="s">
        <v>261</v>
      </c>
      <c r="AH45" s="149">
        <v>0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56"/>
      <c r="B46" s="157"/>
      <c r="C46" s="191" t="s">
        <v>707</v>
      </c>
      <c r="D46" s="188"/>
      <c r="E46" s="189">
        <v>-35.1</v>
      </c>
      <c r="F46" s="159"/>
      <c r="G46" s="159"/>
      <c r="H46" s="159"/>
      <c r="I46" s="159"/>
      <c r="J46" s="159"/>
      <c r="K46" s="159"/>
      <c r="L46" s="159"/>
      <c r="M46" s="159"/>
      <c r="N46" s="158"/>
      <c r="O46" s="158"/>
      <c r="P46" s="158"/>
      <c r="Q46" s="158"/>
      <c r="R46" s="159"/>
      <c r="S46" s="159"/>
      <c r="T46" s="159"/>
      <c r="U46" s="159"/>
      <c r="V46" s="159"/>
      <c r="W46" s="159"/>
      <c r="X46" s="159"/>
      <c r="Y46" s="149"/>
      <c r="Z46" s="149"/>
      <c r="AA46" s="149"/>
      <c r="AB46" s="149"/>
      <c r="AC46" s="149"/>
      <c r="AD46" s="149"/>
      <c r="AE46" s="149"/>
      <c r="AF46" s="149"/>
      <c r="AG46" s="149" t="s">
        <v>261</v>
      </c>
      <c r="AH46" s="149">
        <v>0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67">
        <v>15</v>
      </c>
      <c r="B47" s="168" t="s">
        <v>296</v>
      </c>
      <c r="C47" s="184" t="s">
        <v>297</v>
      </c>
      <c r="D47" s="169" t="s">
        <v>276</v>
      </c>
      <c r="E47" s="170">
        <v>107.952</v>
      </c>
      <c r="F47" s="171"/>
      <c r="G47" s="172">
        <f>ROUND(E47*F47,2)</f>
        <v>0</v>
      </c>
      <c r="H47" s="171"/>
      <c r="I47" s="172">
        <f>ROUND(E47*H47,2)</f>
        <v>0</v>
      </c>
      <c r="J47" s="171"/>
      <c r="K47" s="172">
        <f>ROUND(E47*J47,2)</f>
        <v>0</v>
      </c>
      <c r="L47" s="172">
        <v>21</v>
      </c>
      <c r="M47" s="172">
        <f>G47*(1+L47/100)</f>
        <v>0</v>
      </c>
      <c r="N47" s="170">
        <v>0</v>
      </c>
      <c r="O47" s="170">
        <f>ROUND(E47*N47,2)</f>
        <v>0</v>
      </c>
      <c r="P47" s="170">
        <v>0</v>
      </c>
      <c r="Q47" s="170">
        <f>ROUND(E47*P47,2)</f>
        <v>0</v>
      </c>
      <c r="R47" s="172" t="s">
        <v>248</v>
      </c>
      <c r="S47" s="172" t="s">
        <v>164</v>
      </c>
      <c r="T47" s="173" t="s">
        <v>164</v>
      </c>
      <c r="U47" s="159">
        <v>0.35</v>
      </c>
      <c r="V47" s="159">
        <f>ROUND(E47*U47,2)</f>
        <v>37.78</v>
      </c>
      <c r="W47" s="159"/>
      <c r="X47" s="159" t="s">
        <v>234</v>
      </c>
      <c r="Y47" s="149"/>
      <c r="Z47" s="149"/>
      <c r="AA47" s="149"/>
      <c r="AB47" s="149"/>
      <c r="AC47" s="149"/>
      <c r="AD47" s="149"/>
      <c r="AE47" s="149"/>
      <c r="AF47" s="149"/>
      <c r="AG47" s="149" t="s">
        <v>235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ht="33.75" outlineLevel="1" x14ac:dyDescent="0.2">
      <c r="A48" s="156"/>
      <c r="B48" s="157"/>
      <c r="C48" s="254" t="s">
        <v>287</v>
      </c>
      <c r="D48" s="255"/>
      <c r="E48" s="255"/>
      <c r="F48" s="255"/>
      <c r="G48" s="255"/>
      <c r="H48" s="159"/>
      <c r="I48" s="159"/>
      <c r="J48" s="159"/>
      <c r="K48" s="159"/>
      <c r="L48" s="159"/>
      <c r="M48" s="159"/>
      <c r="N48" s="158"/>
      <c r="O48" s="158"/>
      <c r="P48" s="158"/>
      <c r="Q48" s="158"/>
      <c r="R48" s="159"/>
      <c r="S48" s="159"/>
      <c r="T48" s="159"/>
      <c r="U48" s="159"/>
      <c r="V48" s="159"/>
      <c r="W48" s="159"/>
      <c r="X48" s="159"/>
      <c r="Y48" s="149"/>
      <c r="Z48" s="149"/>
      <c r="AA48" s="149"/>
      <c r="AB48" s="149"/>
      <c r="AC48" s="149"/>
      <c r="AD48" s="149"/>
      <c r="AE48" s="149"/>
      <c r="AF48" s="149"/>
      <c r="AG48" s="149" t="s">
        <v>237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90" t="str">
        <f>C48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191" t="s">
        <v>708</v>
      </c>
      <c r="D49" s="188"/>
      <c r="E49" s="189">
        <v>50.895000000000003</v>
      </c>
      <c r="F49" s="159"/>
      <c r="G49" s="159"/>
      <c r="H49" s="159"/>
      <c r="I49" s="159"/>
      <c r="J49" s="159"/>
      <c r="K49" s="159"/>
      <c r="L49" s="159"/>
      <c r="M49" s="159"/>
      <c r="N49" s="158"/>
      <c r="O49" s="158"/>
      <c r="P49" s="158"/>
      <c r="Q49" s="158"/>
      <c r="R49" s="159"/>
      <c r="S49" s="159"/>
      <c r="T49" s="159"/>
      <c r="U49" s="159"/>
      <c r="V49" s="159"/>
      <c r="W49" s="159"/>
      <c r="X49" s="159"/>
      <c r="Y49" s="149"/>
      <c r="Z49" s="149"/>
      <c r="AA49" s="149"/>
      <c r="AB49" s="149"/>
      <c r="AC49" s="149"/>
      <c r="AD49" s="149"/>
      <c r="AE49" s="149"/>
      <c r="AF49" s="149"/>
      <c r="AG49" s="149" t="s">
        <v>261</v>
      </c>
      <c r="AH49" s="149">
        <v>0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56"/>
      <c r="B50" s="157"/>
      <c r="C50" s="191" t="s">
        <v>709</v>
      </c>
      <c r="D50" s="188"/>
      <c r="E50" s="189">
        <v>57.057000000000002</v>
      </c>
      <c r="F50" s="159"/>
      <c r="G50" s="159"/>
      <c r="H50" s="159"/>
      <c r="I50" s="159"/>
      <c r="J50" s="159"/>
      <c r="K50" s="159"/>
      <c r="L50" s="159"/>
      <c r="M50" s="159"/>
      <c r="N50" s="158"/>
      <c r="O50" s="158"/>
      <c r="P50" s="158"/>
      <c r="Q50" s="158"/>
      <c r="R50" s="159"/>
      <c r="S50" s="159"/>
      <c r="T50" s="159"/>
      <c r="U50" s="159"/>
      <c r="V50" s="159"/>
      <c r="W50" s="159"/>
      <c r="X50" s="159"/>
      <c r="Y50" s="149"/>
      <c r="Z50" s="149"/>
      <c r="AA50" s="149"/>
      <c r="AB50" s="149"/>
      <c r="AC50" s="149"/>
      <c r="AD50" s="149"/>
      <c r="AE50" s="149"/>
      <c r="AF50" s="149"/>
      <c r="AG50" s="149" t="s">
        <v>261</v>
      </c>
      <c r="AH50" s="149">
        <v>0</v>
      </c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67">
        <v>16</v>
      </c>
      <c r="B51" s="168" t="s">
        <v>303</v>
      </c>
      <c r="C51" s="184" t="s">
        <v>304</v>
      </c>
      <c r="D51" s="169" t="s">
        <v>276</v>
      </c>
      <c r="E51" s="170">
        <v>107.952</v>
      </c>
      <c r="F51" s="171"/>
      <c r="G51" s="172">
        <f>ROUND(E51*F51,2)</f>
        <v>0</v>
      </c>
      <c r="H51" s="171"/>
      <c r="I51" s="172">
        <f>ROUND(E51*H51,2)</f>
        <v>0</v>
      </c>
      <c r="J51" s="171"/>
      <c r="K51" s="172">
        <f>ROUND(E51*J51,2)</f>
        <v>0</v>
      </c>
      <c r="L51" s="172">
        <v>21</v>
      </c>
      <c r="M51" s="172">
        <f>G51*(1+L51/100)</f>
        <v>0</v>
      </c>
      <c r="N51" s="170">
        <v>0</v>
      </c>
      <c r="O51" s="170">
        <f>ROUND(E51*N51,2)</f>
        <v>0</v>
      </c>
      <c r="P51" s="170">
        <v>0</v>
      </c>
      <c r="Q51" s="170">
        <f>ROUND(E51*P51,2)</f>
        <v>0</v>
      </c>
      <c r="R51" s="172" t="s">
        <v>248</v>
      </c>
      <c r="S51" s="172" t="s">
        <v>164</v>
      </c>
      <c r="T51" s="173" t="s">
        <v>164</v>
      </c>
      <c r="U51" s="159">
        <v>0.14829999999999999</v>
      </c>
      <c r="V51" s="159">
        <f>ROUND(E51*U51,2)</f>
        <v>16.010000000000002</v>
      </c>
      <c r="W51" s="159"/>
      <c r="X51" s="159" t="s">
        <v>234</v>
      </c>
      <c r="Y51" s="149"/>
      <c r="Z51" s="149"/>
      <c r="AA51" s="149"/>
      <c r="AB51" s="149"/>
      <c r="AC51" s="149"/>
      <c r="AD51" s="149"/>
      <c r="AE51" s="149"/>
      <c r="AF51" s="149"/>
      <c r="AG51" s="149" t="s">
        <v>235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ht="33.75" outlineLevel="1" x14ac:dyDescent="0.2">
      <c r="A52" s="156"/>
      <c r="B52" s="157"/>
      <c r="C52" s="254" t="s">
        <v>287</v>
      </c>
      <c r="D52" s="255"/>
      <c r="E52" s="255"/>
      <c r="F52" s="255"/>
      <c r="G52" s="255"/>
      <c r="H52" s="159"/>
      <c r="I52" s="159"/>
      <c r="J52" s="159"/>
      <c r="K52" s="159"/>
      <c r="L52" s="159"/>
      <c r="M52" s="159"/>
      <c r="N52" s="158"/>
      <c r="O52" s="158"/>
      <c r="P52" s="158"/>
      <c r="Q52" s="158"/>
      <c r="R52" s="159"/>
      <c r="S52" s="159"/>
      <c r="T52" s="159"/>
      <c r="U52" s="159"/>
      <c r="V52" s="159"/>
      <c r="W52" s="159"/>
      <c r="X52" s="159"/>
      <c r="Y52" s="149"/>
      <c r="Z52" s="149"/>
      <c r="AA52" s="149"/>
      <c r="AB52" s="149"/>
      <c r="AC52" s="149"/>
      <c r="AD52" s="149"/>
      <c r="AE52" s="149"/>
      <c r="AF52" s="149"/>
      <c r="AG52" s="149" t="s">
        <v>237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90" t="str">
        <f>C52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56"/>
      <c r="B53" s="157"/>
      <c r="C53" s="191" t="s">
        <v>708</v>
      </c>
      <c r="D53" s="188"/>
      <c r="E53" s="189">
        <v>50.895000000000003</v>
      </c>
      <c r="F53" s="159"/>
      <c r="G53" s="159"/>
      <c r="H53" s="159"/>
      <c r="I53" s="159"/>
      <c r="J53" s="159"/>
      <c r="K53" s="159"/>
      <c r="L53" s="159"/>
      <c r="M53" s="159"/>
      <c r="N53" s="158"/>
      <c r="O53" s="158"/>
      <c r="P53" s="158"/>
      <c r="Q53" s="158"/>
      <c r="R53" s="159"/>
      <c r="S53" s="159"/>
      <c r="T53" s="159"/>
      <c r="U53" s="159"/>
      <c r="V53" s="159"/>
      <c r="W53" s="159"/>
      <c r="X53" s="159"/>
      <c r="Y53" s="149"/>
      <c r="Z53" s="149"/>
      <c r="AA53" s="149"/>
      <c r="AB53" s="149"/>
      <c r="AC53" s="149"/>
      <c r="AD53" s="149"/>
      <c r="AE53" s="149"/>
      <c r="AF53" s="149"/>
      <c r="AG53" s="149" t="s">
        <v>261</v>
      </c>
      <c r="AH53" s="149">
        <v>0</v>
      </c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191" t="s">
        <v>709</v>
      </c>
      <c r="D54" s="188"/>
      <c r="E54" s="189">
        <v>57.057000000000002</v>
      </c>
      <c r="F54" s="159"/>
      <c r="G54" s="159"/>
      <c r="H54" s="159"/>
      <c r="I54" s="159"/>
      <c r="J54" s="159"/>
      <c r="K54" s="159"/>
      <c r="L54" s="159"/>
      <c r="M54" s="159"/>
      <c r="N54" s="158"/>
      <c r="O54" s="158"/>
      <c r="P54" s="158"/>
      <c r="Q54" s="158"/>
      <c r="R54" s="159"/>
      <c r="S54" s="159"/>
      <c r="T54" s="159"/>
      <c r="U54" s="159"/>
      <c r="V54" s="159"/>
      <c r="W54" s="159"/>
      <c r="X54" s="159"/>
      <c r="Y54" s="149"/>
      <c r="Z54" s="149"/>
      <c r="AA54" s="149"/>
      <c r="AB54" s="149"/>
      <c r="AC54" s="149"/>
      <c r="AD54" s="149"/>
      <c r="AE54" s="149"/>
      <c r="AF54" s="149"/>
      <c r="AG54" s="149" t="s">
        <v>261</v>
      </c>
      <c r="AH54" s="149">
        <v>0</v>
      </c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67">
        <v>17</v>
      </c>
      <c r="B55" s="168" t="s">
        <v>305</v>
      </c>
      <c r="C55" s="184" t="s">
        <v>306</v>
      </c>
      <c r="D55" s="169" t="s">
        <v>276</v>
      </c>
      <c r="E55" s="170">
        <v>43.180799999999998</v>
      </c>
      <c r="F55" s="171"/>
      <c r="G55" s="172">
        <f>ROUND(E55*F55,2)</f>
        <v>0</v>
      </c>
      <c r="H55" s="171"/>
      <c r="I55" s="172">
        <f>ROUND(E55*H55,2)</f>
        <v>0</v>
      </c>
      <c r="J55" s="171"/>
      <c r="K55" s="172">
        <f>ROUND(E55*J55,2)</f>
        <v>0</v>
      </c>
      <c r="L55" s="172">
        <v>21</v>
      </c>
      <c r="M55" s="172">
        <f>G55*(1+L55/100)</f>
        <v>0</v>
      </c>
      <c r="N55" s="170">
        <v>0</v>
      </c>
      <c r="O55" s="170">
        <f>ROUND(E55*N55,2)</f>
        <v>0</v>
      </c>
      <c r="P55" s="170">
        <v>0</v>
      </c>
      <c r="Q55" s="170">
        <f>ROUND(E55*P55,2)</f>
        <v>0</v>
      </c>
      <c r="R55" s="172" t="s">
        <v>248</v>
      </c>
      <c r="S55" s="172" t="s">
        <v>164</v>
      </c>
      <c r="T55" s="173" t="s">
        <v>164</v>
      </c>
      <c r="U55" s="159">
        <v>0.53</v>
      </c>
      <c r="V55" s="159">
        <f>ROUND(E55*U55,2)</f>
        <v>22.89</v>
      </c>
      <c r="W55" s="159"/>
      <c r="X55" s="159" t="s">
        <v>234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235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ht="33.75" outlineLevel="1" x14ac:dyDescent="0.2">
      <c r="A56" s="156"/>
      <c r="B56" s="157"/>
      <c r="C56" s="254" t="s">
        <v>287</v>
      </c>
      <c r="D56" s="255"/>
      <c r="E56" s="255"/>
      <c r="F56" s="255"/>
      <c r="G56" s="255"/>
      <c r="H56" s="159"/>
      <c r="I56" s="159"/>
      <c r="J56" s="159"/>
      <c r="K56" s="159"/>
      <c r="L56" s="159"/>
      <c r="M56" s="159"/>
      <c r="N56" s="158"/>
      <c r="O56" s="158"/>
      <c r="P56" s="158"/>
      <c r="Q56" s="158"/>
      <c r="R56" s="159"/>
      <c r="S56" s="159"/>
      <c r="T56" s="159"/>
      <c r="U56" s="159"/>
      <c r="V56" s="159"/>
      <c r="W56" s="159"/>
      <c r="X56" s="159"/>
      <c r="Y56" s="149"/>
      <c r="Z56" s="149"/>
      <c r="AA56" s="149"/>
      <c r="AB56" s="149"/>
      <c r="AC56" s="149"/>
      <c r="AD56" s="149"/>
      <c r="AE56" s="149"/>
      <c r="AF56" s="149"/>
      <c r="AG56" s="149" t="s">
        <v>237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90" t="str">
        <f>C56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56"/>
      <c r="B57" s="157"/>
      <c r="C57" s="191" t="s">
        <v>710</v>
      </c>
      <c r="D57" s="188"/>
      <c r="E57" s="189">
        <v>20.358000000000001</v>
      </c>
      <c r="F57" s="159"/>
      <c r="G57" s="159"/>
      <c r="H57" s="159"/>
      <c r="I57" s="159"/>
      <c r="J57" s="159"/>
      <c r="K57" s="159"/>
      <c r="L57" s="159"/>
      <c r="M57" s="159"/>
      <c r="N57" s="158"/>
      <c r="O57" s="158"/>
      <c r="P57" s="158"/>
      <c r="Q57" s="158"/>
      <c r="R57" s="159"/>
      <c r="S57" s="159"/>
      <c r="T57" s="159"/>
      <c r="U57" s="159"/>
      <c r="V57" s="159"/>
      <c r="W57" s="159"/>
      <c r="X57" s="159"/>
      <c r="Y57" s="149"/>
      <c r="Z57" s="149"/>
      <c r="AA57" s="149"/>
      <c r="AB57" s="149"/>
      <c r="AC57" s="149"/>
      <c r="AD57" s="149"/>
      <c r="AE57" s="149"/>
      <c r="AF57" s="149"/>
      <c r="AG57" s="149" t="s">
        <v>261</v>
      </c>
      <c r="AH57" s="149">
        <v>0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191" t="s">
        <v>711</v>
      </c>
      <c r="D58" s="188"/>
      <c r="E58" s="189">
        <v>22.822800000000001</v>
      </c>
      <c r="F58" s="159"/>
      <c r="G58" s="159"/>
      <c r="H58" s="159"/>
      <c r="I58" s="159"/>
      <c r="J58" s="159"/>
      <c r="K58" s="159"/>
      <c r="L58" s="159"/>
      <c r="M58" s="159"/>
      <c r="N58" s="158"/>
      <c r="O58" s="158"/>
      <c r="P58" s="158"/>
      <c r="Q58" s="158"/>
      <c r="R58" s="159"/>
      <c r="S58" s="159"/>
      <c r="T58" s="159"/>
      <c r="U58" s="159"/>
      <c r="V58" s="159"/>
      <c r="W58" s="159"/>
      <c r="X58" s="159"/>
      <c r="Y58" s="149"/>
      <c r="Z58" s="149"/>
      <c r="AA58" s="149"/>
      <c r="AB58" s="149"/>
      <c r="AC58" s="149"/>
      <c r="AD58" s="149"/>
      <c r="AE58" s="149"/>
      <c r="AF58" s="149"/>
      <c r="AG58" s="149" t="s">
        <v>261</v>
      </c>
      <c r="AH58" s="149">
        <v>0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ht="22.5" outlineLevel="1" x14ac:dyDescent="0.2">
      <c r="A59" s="167">
        <v>18</v>
      </c>
      <c r="B59" s="168" t="s">
        <v>712</v>
      </c>
      <c r="C59" s="184" t="s">
        <v>713</v>
      </c>
      <c r="D59" s="169" t="s">
        <v>276</v>
      </c>
      <c r="E59" s="170">
        <v>21.590399999999999</v>
      </c>
      <c r="F59" s="171"/>
      <c r="G59" s="172">
        <f>ROUND(E59*F59,2)</f>
        <v>0</v>
      </c>
      <c r="H59" s="171"/>
      <c r="I59" s="172">
        <f>ROUND(E59*H59,2)</f>
        <v>0</v>
      </c>
      <c r="J59" s="171"/>
      <c r="K59" s="172">
        <f>ROUND(E59*J59,2)</f>
        <v>0</v>
      </c>
      <c r="L59" s="172">
        <v>21</v>
      </c>
      <c r="M59" s="172">
        <f>G59*(1+L59/100)</f>
        <v>0</v>
      </c>
      <c r="N59" s="170">
        <v>0</v>
      </c>
      <c r="O59" s="170">
        <f>ROUND(E59*N59,2)</f>
        <v>0</v>
      </c>
      <c r="P59" s="170">
        <v>0</v>
      </c>
      <c r="Q59" s="170">
        <f>ROUND(E59*P59,2)</f>
        <v>0</v>
      </c>
      <c r="R59" s="172" t="s">
        <v>248</v>
      </c>
      <c r="S59" s="172" t="s">
        <v>164</v>
      </c>
      <c r="T59" s="173" t="s">
        <v>164</v>
      </c>
      <c r="U59" s="159">
        <v>7.5220000000000002</v>
      </c>
      <c r="V59" s="159">
        <f>ROUND(E59*U59,2)</f>
        <v>162.4</v>
      </c>
      <c r="W59" s="159"/>
      <c r="X59" s="159" t="s">
        <v>234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235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ht="22.5" outlineLevel="1" x14ac:dyDescent="0.2">
      <c r="A60" s="156"/>
      <c r="B60" s="157"/>
      <c r="C60" s="254" t="s">
        <v>321</v>
      </c>
      <c r="D60" s="255"/>
      <c r="E60" s="255"/>
      <c r="F60" s="255"/>
      <c r="G60" s="255"/>
      <c r="H60" s="159"/>
      <c r="I60" s="159"/>
      <c r="J60" s="159"/>
      <c r="K60" s="159"/>
      <c r="L60" s="159"/>
      <c r="M60" s="159"/>
      <c r="N60" s="158"/>
      <c r="O60" s="158"/>
      <c r="P60" s="158"/>
      <c r="Q60" s="158"/>
      <c r="R60" s="159"/>
      <c r="S60" s="159"/>
      <c r="T60" s="159"/>
      <c r="U60" s="159"/>
      <c r="V60" s="159"/>
      <c r="W60" s="159"/>
      <c r="X60" s="159"/>
      <c r="Y60" s="149"/>
      <c r="Z60" s="149"/>
      <c r="AA60" s="149"/>
      <c r="AB60" s="149"/>
      <c r="AC60" s="149"/>
      <c r="AD60" s="149"/>
      <c r="AE60" s="149"/>
      <c r="AF60" s="149"/>
      <c r="AG60" s="149" t="s">
        <v>237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90" t="str">
        <f>C60</f>
        <v>zapažených i nezapažených v hornině tř. 5 - 7 s případným nutným přemístěním výkopku ve výkopišti, bez naložení, s přehozením výkopku na přilehlém terénu na vzdálenost do 3 m od okraje jámy nebo zářezu, nebo do 5 m od osy rýhy, nebo do 5 m od hrany šachty.</v>
      </c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56"/>
      <c r="B61" s="157"/>
      <c r="C61" s="191" t="s">
        <v>714</v>
      </c>
      <c r="D61" s="188"/>
      <c r="E61" s="189">
        <v>10.179</v>
      </c>
      <c r="F61" s="159"/>
      <c r="G61" s="159"/>
      <c r="H61" s="159"/>
      <c r="I61" s="159"/>
      <c r="J61" s="159"/>
      <c r="K61" s="159"/>
      <c r="L61" s="159"/>
      <c r="M61" s="159"/>
      <c r="N61" s="158"/>
      <c r="O61" s="158"/>
      <c r="P61" s="158"/>
      <c r="Q61" s="158"/>
      <c r="R61" s="159"/>
      <c r="S61" s="159"/>
      <c r="T61" s="159"/>
      <c r="U61" s="159"/>
      <c r="V61" s="159"/>
      <c r="W61" s="159"/>
      <c r="X61" s="159"/>
      <c r="Y61" s="149"/>
      <c r="Z61" s="149"/>
      <c r="AA61" s="149"/>
      <c r="AB61" s="149"/>
      <c r="AC61" s="149"/>
      <c r="AD61" s="149"/>
      <c r="AE61" s="149"/>
      <c r="AF61" s="149"/>
      <c r="AG61" s="149" t="s">
        <v>261</v>
      </c>
      <c r="AH61" s="149">
        <v>0</v>
      </c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191" t="s">
        <v>715</v>
      </c>
      <c r="D62" s="188"/>
      <c r="E62" s="189">
        <v>11.4114</v>
      </c>
      <c r="F62" s="159"/>
      <c r="G62" s="159"/>
      <c r="H62" s="159"/>
      <c r="I62" s="159"/>
      <c r="J62" s="159"/>
      <c r="K62" s="159"/>
      <c r="L62" s="159"/>
      <c r="M62" s="159"/>
      <c r="N62" s="158"/>
      <c r="O62" s="158"/>
      <c r="P62" s="158"/>
      <c r="Q62" s="158"/>
      <c r="R62" s="159"/>
      <c r="S62" s="159"/>
      <c r="T62" s="159"/>
      <c r="U62" s="159"/>
      <c r="V62" s="159"/>
      <c r="W62" s="159"/>
      <c r="X62" s="159"/>
      <c r="Y62" s="149"/>
      <c r="Z62" s="149"/>
      <c r="AA62" s="149"/>
      <c r="AB62" s="149"/>
      <c r="AC62" s="149"/>
      <c r="AD62" s="149"/>
      <c r="AE62" s="149"/>
      <c r="AF62" s="149"/>
      <c r="AG62" s="149" t="s">
        <v>261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ht="22.5" outlineLevel="1" x14ac:dyDescent="0.2">
      <c r="A63" s="167">
        <v>19</v>
      </c>
      <c r="B63" s="168" t="s">
        <v>628</v>
      </c>
      <c r="C63" s="184" t="s">
        <v>629</v>
      </c>
      <c r="D63" s="169" t="s">
        <v>324</v>
      </c>
      <c r="E63" s="170">
        <v>20</v>
      </c>
      <c r="F63" s="171"/>
      <c r="G63" s="172">
        <f>ROUND(E63*F63,2)</f>
        <v>0</v>
      </c>
      <c r="H63" s="171"/>
      <c r="I63" s="172">
        <f>ROUND(E63*H63,2)</f>
        <v>0</v>
      </c>
      <c r="J63" s="171"/>
      <c r="K63" s="172">
        <f>ROUND(E63*J63,2)</f>
        <v>0</v>
      </c>
      <c r="L63" s="172">
        <v>21</v>
      </c>
      <c r="M63" s="172">
        <f>G63*(1+L63/100)</f>
        <v>0</v>
      </c>
      <c r="N63" s="170">
        <v>0</v>
      </c>
      <c r="O63" s="170">
        <f>ROUND(E63*N63,2)</f>
        <v>0</v>
      </c>
      <c r="P63" s="170">
        <v>0</v>
      </c>
      <c r="Q63" s="170">
        <f>ROUND(E63*P63,2)</f>
        <v>0</v>
      </c>
      <c r="R63" s="172" t="s">
        <v>248</v>
      </c>
      <c r="S63" s="172" t="s">
        <v>164</v>
      </c>
      <c r="T63" s="173" t="s">
        <v>164</v>
      </c>
      <c r="U63" s="159">
        <v>1.3242</v>
      </c>
      <c r="V63" s="159">
        <f>ROUND(E63*U63,2)</f>
        <v>26.48</v>
      </c>
      <c r="W63" s="159"/>
      <c r="X63" s="159" t="s">
        <v>234</v>
      </c>
      <c r="Y63" s="149"/>
      <c r="Z63" s="149"/>
      <c r="AA63" s="149"/>
      <c r="AB63" s="149"/>
      <c r="AC63" s="149"/>
      <c r="AD63" s="149"/>
      <c r="AE63" s="149"/>
      <c r="AF63" s="149"/>
      <c r="AG63" s="149" t="s">
        <v>235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254" t="s">
        <v>325</v>
      </c>
      <c r="D64" s="255"/>
      <c r="E64" s="255"/>
      <c r="F64" s="255"/>
      <c r="G64" s="255"/>
      <c r="H64" s="159"/>
      <c r="I64" s="159"/>
      <c r="J64" s="159"/>
      <c r="K64" s="159"/>
      <c r="L64" s="159"/>
      <c r="M64" s="159"/>
      <c r="N64" s="158"/>
      <c r="O64" s="158"/>
      <c r="P64" s="158"/>
      <c r="Q64" s="158"/>
      <c r="R64" s="159"/>
      <c r="S64" s="159"/>
      <c r="T64" s="159"/>
      <c r="U64" s="159"/>
      <c r="V64" s="159"/>
      <c r="W64" s="159"/>
      <c r="X64" s="159"/>
      <c r="Y64" s="149"/>
      <c r="Z64" s="149"/>
      <c r="AA64" s="149"/>
      <c r="AB64" s="149"/>
      <c r="AC64" s="149"/>
      <c r="AD64" s="149"/>
      <c r="AE64" s="149"/>
      <c r="AF64" s="149"/>
      <c r="AG64" s="149" t="s">
        <v>237</v>
      </c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ht="22.5" outlineLevel="1" x14ac:dyDescent="0.2">
      <c r="A65" s="167">
        <v>20</v>
      </c>
      <c r="B65" s="168" t="s">
        <v>630</v>
      </c>
      <c r="C65" s="184" t="s">
        <v>631</v>
      </c>
      <c r="D65" s="169" t="s">
        <v>324</v>
      </c>
      <c r="E65" s="170">
        <v>20</v>
      </c>
      <c r="F65" s="171"/>
      <c r="G65" s="172">
        <f>ROUND(E65*F65,2)</f>
        <v>0</v>
      </c>
      <c r="H65" s="171"/>
      <c r="I65" s="172">
        <f>ROUND(E65*H65,2)</f>
        <v>0</v>
      </c>
      <c r="J65" s="171"/>
      <c r="K65" s="172">
        <f>ROUND(E65*J65,2)</f>
        <v>0</v>
      </c>
      <c r="L65" s="172">
        <v>21</v>
      </c>
      <c r="M65" s="172">
        <f>G65*(1+L65/100)</f>
        <v>0</v>
      </c>
      <c r="N65" s="170">
        <v>0</v>
      </c>
      <c r="O65" s="170">
        <f>ROUND(E65*N65,2)</f>
        <v>0</v>
      </c>
      <c r="P65" s="170">
        <v>0</v>
      </c>
      <c r="Q65" s="170">
        <f>ROUND(E65*P65,2)</f>
        <v>0</v>
      </c>
      <c r="R65" s="172" t="s">
        <v>248</v>
      </c>
      <c r="S65" s="172" t="s">
        <v>164</v>
      </c>
      <c r="T65" s="173" t="s">
        <v>164</v>
      </c>
      <c r="U65" s="159">
        <v>1.3082</v>
      </c>
      <c r="V65" s="159">
        <f>ROUND(E65*U65,2)</f>
        <v>26.16</v>
      </c>
      <c r="W65" s="159"/>
      <c r="X65" s="159" t="s">
        <v>234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235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56"/>
      <c r="B66" s="157"/>
      <c r="C66" s="254" t="s">
        <v>325</v>
      </c>
      <c r="D66" s="255"/>
      <c r="E66" s="255"/>
      <c r="F66" s="255"/>
      <c r="G66" s="255"/>
      <c r="H66" s="159"/>
      <c r="I66" s="159"/>
      <c r="J66" s="159"/>
      <c r="K66" s="159"/>
      <c r="L66" s="159"/>
      <c r="M66" s="159"/>
      <c r="N66" s="158"/>
      <c r="O66" s="158"/>
      <c r="P66" s="158"/>
      <c r="Q66" s="158"/>
      <c r="R66" s="159"/>
      <c r="S66" s="159"/>
      <c r="T66" s="159"/>
      <c r="U66" s="159"/>
      <c r="V66" s="159"/>
      <c r="W66" s="159"/>
      <c r="X66" s="159"/>
      <c r="Y66" s="149"/>
      <c r="Z66" s="149"/>
      <c r="AA66" s="149"/>
      <c r="AB66" s="149"/>
      <c r="AC66" s="149"/>
      <c r="AD66" s="149"/>
      <c r="AE66" s="149"/>
      <c r="AF66" s="149"/>
      <c r="AG66" s="149" t="s">
        <v>237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67">
        <v>21</v>
      </c>
      <c r="B67" s="168" t="s">
        <v>328</v>
      </c>
      <c r="C67" s="184" t="s">
        <v>329</v>
      </c>
      <c r="D67" s="169" t="s">
        <v>276</v>
      </c>
      <c r="E67" s="170">
        <v>137.62299999999999</v>
      </c>
      <c r="F67" s="171"/>
      <c r="G67" s="172">
        <f>ROUND(E67*F67,2)</f>
        <v>0</v>
      </c>
      <c r="H67" s="171"/>
      <c r="I67" s="172">
        <f>ROUND(E67*H67,2)</f>
        <v>0</v>
      </c>
      <c r="J67" s="171"/>
      <c r="K67" s="172">
        <f>ROUND(E67*J67,2)</f>
        <v>0</v>
      </c>
      <c r="L67" s="172">
        <v>21</v>
      </c>
      <c r="M67" s="172">
        <f>G67*(1+L67/100)</f>
        <v>0</v>
      </c>
      <c r="N67" s="170">
        <v>0</v>
      </c>
      <c r="O67" s="170">
        <f>ROUND(E67*N67,2)</f>
        <v>0</v>
      </c>
      <c r="P67" s="170">
        <v>0</v>
      </c>
      <c r="Q67" s="170">
        <f>ROUND(E67*P67,2)</f>
        <v>0</v>
      </c>
      <c r="R67" s="172" t="s">
        <v>248</v>
      </c>
      <c r="S67" s="172" t="s">
        <v>164</v>
      </c>
      <c r="T67" s="173" t="s">
        <v>164</v>
      </c>
      <c r="U67" s="159">
        <v>0.51900000000000002</v>
      </c>
      <c r="V67" s="159">
        <f>ROUND(E67*U67,2)</f>
        <v>71.430000000000007</v>
      </c>
      <c r="W67" s="159"/>
      <c r="X67" s="159" t="s">
        <v>234</v>
      </c>
      <c r="Y67" s="149"/>
      <c r="Z67" s="149"/>
      <c r="AA67" s="149"/>
      <c r="AB67" s="149"/>
      <c r="AC67" s="149"/>
      <c r="AD67" s="149"/>
      <c r="AE67" s="149"/>
      <c r="AF67" s="149"/>
      <c r="AG67" s="149" t="s">
        <v>235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56"/>
      <c r="B68" s="157"/>
      <c r="C68" s="254" t="s">
        <v>330</v>
      </c>
      <c r="D68" s="255"/>
      <c r="E68" s="255"/>
      <c r="F68" s="255"/>
      <c r="G68" s="255"/>
      <c r="H68" s="159"/>
      <c r="I68" s="159"/>
      <c r="J68" s="159"/>
      <c r="K68" s="159"/>
      <c r="L68" s="159"/>
      <c r="M68" s="159"/>
      <c r="N68" s="158"/>
      <c r="O68" s="158"/>
      <c r="P68" s="158"/>
      <c r="Q68" s="158"/>
      <c r="R68" s="159"/>
      <c r="S68" s="159"/>
      <c r="T68" s="159"/>
      <c r="U68" s="159"/>
      <c r="V68" s="159"/>
      <c r="W68" s="159"/>
      <c r="X68" s="159"/>
      <c r="Y68" s="149"/>
      <c r="Z68" s="149"/>
      <c r="AA68" s="149"/>
      <c r="AB68" s="149"/>
      <c r="AC68" s="149"/>
      <c r="AD68" s="149"/>
      <c r="AE68" s="149"/>
      <c r="AF68" s="149"/>
      <c r="AG68" s="149" t="s">
        <v>237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90" t="str">
        <f>C68</f>
        <v>bez naložení do dopravní nádoby, ale s vyprázdněním dopravní nádoby na hromadu nebo na dopravní prostředek,</v>
      </c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191" t="s">
        <v>716</v>
      </c>
      <c r="D69" s="188"/>
      <c r="E69" s="189">
        <v>137.62299999999999</v>
      </c>
      <c r="F69" s="159"/>
      <c r="G69" s="159"/>
      <c r="H69" s="159"/>
      <c r="I69" s="159"/>
      <c r="J69" s="159"/>
      <c r="K69" s="159"/>
      <c r="L69" s="159"/>
      <c r="M69" s="159"/>
      <c r="N69" s="158"/>
      <c r="O69" s="158"/>
      <c r="P69" s="158"/>
      <c r="Q69" s="158"/>
      <c r="R69" s="159"/>
      <c r="S69" s="159"/>
      <c r="T69" s="159"/>
      <c r="U69" s="159"/>
      <c r="V69" s="159"/>
      <c r="W69" s="159"/>
      <c r="X69" s="159"/>
      <c r="Y69" s="149"/>
      <c r="Z69" s="149"/>
      <c r="AA69" s="149"/>
      <c r="AB69" s="149"/>
      <c r="AC69" s="149"/>
      <c r="AD69" s="149"/>
      <c r="AE69" s="149"/>
      <c r="AF69" s="149"/>
      <c r="AG69" s="149" t="s">
        <v>261</v>
      </c>
      <c r="AH69" s="149">
        <v>0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67">
        <v>22</v>
      </c>
      <c r="B70" s="168" t="s">
        <v>331</v>
      </c>
      <c r="C70" s="184" t="s">
        <v>332</v>
      </c>
      <c r="D70" s="169" t="s">
        <v>276</v>
      </c>
      <c r="E70" s="170">
        <v>43.18</v>
      </c>
      <c r="F70" s="171"/>
      <c r="G70" s="172">
        <f>ROUND(E70*F70,2)</f>
        <v>0</v>
      </c>
      <c r="H70" s="171"/>
      <c r="I70" s="172">
        <f>ROUND(E70*H70,2)</f>
        <v>0</v>
      </c>
      <c r="J70" s="171"/>
      <c r="K70" s="172">
        <f>ROUND(E70*J70,2)</f>
        <v>0</v>
      </c>
      <c r="L70" s="172">
        <v>21</v>
      </c>
      <c r="M70" s="172">
        <f>G70*(1+L70/100)</f>
        <v>0</v>
      </c>
      <c r="N70" s="170">
        <v>0</v>
      </c>
      <c r="O70" s="170">
        <f>ROUND(E70*N70,2)</f>
        <v>0</v>
      </c>
      <c r="P70" s="170">
        <v>0</v>
      </c>
      <c r="Q70" s="170">
        <f>ROUND(E70*P70,2)</f>
        <v>0</v>
      </c>
      <c r="R70" s="172" t="s">
        <v>248</v>
      </c>
      <c r="S70" s="172" t="s">
        <v>164</v>
      </c>
      <c r="T70" s="173" t="s">
        <v>164</v>
      </c>
      <c r="U70" s="159">
        <v>0.72899999999999998</v>
      </c>
      <c r="V70" s="159">
        <f>ROUND(E70*U70,2)</f>
        <v>31.48</v>
      </c>
      <c r="W70" s="159"/>
      <c r="X70" s="159" t="s">
        <v>234</v>
      </c>
      <c r="Y70" s="149"/>
      <c r="Z70" s="149"/>
      <c r="AA70" s="149"/>
      <c r="AB70" s="149"/>
      <c r="AC70" s="149"/>
      <c r="AD70" s="149"/>
      <c r="AE70" s="149"/>
      <c r="AF70" s="149"/>
      <c r="AG70" s="149" t="s">
        <v>235</v>
      </c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56"/>
      <c r="B71" s="157"/>
      <c r="C71" s="254" t="s">
        <v>330</v>
      </c>
      <c r="D71" s="255"/>
      <c r="E71" s="255"/>
      <c r="F71" s="255"/>
      <c r="G71" s="255"/>
      <c r="H71" s="159"/>
      <c r="I71" s="159"/>
      <c r="J71" s="159"/>
      <c r="K71" s="159"/>
      <c r="L71" s="159"/>
      <c r="M71" s="159"/>
      <c r="N71" s="158"/>
      <c r="O71" s="158"/>
      <c r="P71" s="158"/>
      <c r="Q71" s="158"/>
      <c r="R71" s="159"/>
      <c r="S71" s="159"/>
      <c r="T71" s="159"/>
      <c r="U71" s="159"/>
      <c r="V71" s="159"/>
      <c r="W71" s="159"/>
      <c r="X71" s="159"/>
      <c r="Y71" s="149"/>
      <c r="Z71" s="149"/>
      <c r="AA71" s="149"/>
      <c r="AB71" s="149"/>
      <c r="AC71" s="149"/>
      <c r="AD71" s="149"/>
      <c r="AE71" s="149"/>
      <c r="AF71" s="149"/>
      <c r="AG71" s="149" t="s">
        <v>237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90" t="str">
        <f>C71</f>
        <v>bez naložení do dopravní nádoby, ale s vyprázdněním dopravní nádoby na hromadu nebo na dopravní prostředek,</v>
      </c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56"/>
      <c r="B72" s="157"/>
      <c r="C72" s="191" t="s">
        <v>717</v>
      </c>
      <c r="D72" s="188"/>
      <c r="E72" s="189">
        <v>43.18</v>
      </c>
      <c r="F72" s="159"/>
      <c r="G72" s="159"/>
      <c r="H72" s="159"/>
      <c r="I72" s="159"/>
      <c r="J72" s="159"/>
      <c r="K72" s="159"/>
      <c r="L72" s="159"/>
      <c r="M72" s="159"/>
      <c r="N72" s="158"/>
      <c r="O72" s="158"/>
      <c r="P72" s="158"/>
      <c r="Q72" s="158"/>
      <c r="R72" s="159"/>
      <c r="S72" s="159"/>
      <c r="T72" s="159"/>
      <c r="U72" s="159"/>
      <c r="V72" s="159"/>
      <c r="W72" s="159"/>
      <c r="X72" s="159"/>
      <c r="Y72" s="149"/>
      <c r="Z72" s="149"/>
      <c r="AA72" s="149"/>
      <c r="AB72" s="149"/>
      <c r="AC72" s="149"/>
      <c r="AD72" s="149"/>
      <c r="AE72" s="149"/>
      <c r="AF72" s="149"/>
      <c r="AG72" s="149" t="s">
        <v>261</v>
      </c>
      <c r="AH72" s="149">
        <v>0</v>
      </c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ht="22.5" outlineLevel="1" x14ac:dyDescent="0.2">
      <c r="A73" s="167">
        <v>23</v>
      </c>
      <c r="B73" s="168" t="s">
        <v>333</v>
      </c>
      <c r="C73" s="184" t="s">
        <v>334</v>
      </c>
      <c r="D73" s="169" t="s">
        <v>276</v>
      </c>
      <c r="E73" s="170">
        <v>137.523</v>
      </c>
      <c r="F73" s="171"/>
      <c r="G73" s="172">
        <f>ROUND(E73*F73,2)</f>
        <v>0</v>
      </c>
      <c r="H73" s="171"/>
      <c r="I73" s="172">
        <f>ROUND(E73*H73,2)</f>
        <v>0</v>
      </c>
      <c r="J73" s="171"/>
      <c r="K73" s="172">
        <f>ROUND(E73*J73,2)</f>
        <v>0</v>
      </c>
      <c r="L73" s="172">
        <v>21</v>
      </c>
      <c r="M73" s="172">
        <f>G73*(1+L73/100)</f>
        <v>0</v>
      </c>
      <c r="N73" s="170">
        <v>0</v>
      </c>
      <c r="O73" s="170">
        <f>ROUND(E73*N73,2)</f>
        <v>0</v>
      </c>
      <c r="P73" s="170">
        <v>0</v>
      </c>
      <c r="Q73" s="170">
        <f>ROUND(E73*P73,2)</f>
        <v>0</v>
      </c>
      <c r="R73" s="172" t="s">
        <v>248</v>
      </c>
      <c r="S73" s="172" t="s">
        <v>164</v>
      </c>
      <c r="T73" s="173" t="s">
        <v>164</v>
      </c>
      <c r="U73" s="159">
        <v>1.0999999999999999E-2</v>
      </c>
      <c r="V73" s="159">
        <f>ROUND(E73*U73,2)</f>
        <v>1.51</v>
      </c>
      <c r="W73" s="159"/>
      <c r="X73" s="159" t="s">
        <v>234</v>
      </c>
      <c r="Y73" s="149"/>
      <c r="Z73" s="149"/>
      <c r="AA73" s="149"/>
      <c r="AB73" s="149"/>
      <c r="AC73" s="149"/>
      <c r="AD73" s="149"/>
      <c r="AE73" s="149"/>
      <c r="AF73" s="149"/>
      <c r="AG73" s="149" t="s">
        <v>235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56"/>
      <c r="B74" s="157"/>
      <c r="C74" s="254" t="s">
        <v>335</v>
      </c>
      <c r="D74" s="255"/>
      <c r="E74" s="255"/>
      <c r="F74" s="255"/>
      <c r="G74" s="255"/>
      <c r="H74" s="159"/>
      <c r="I74" s="159"/>
      <c r="J74" s="159"/>
      <c r="K74" s="159"/>
      <c r="L74" s="159"/>
      <c r="M74" s="159"/>
      <c r="N74" s="158"/>
      <c r="O74" s="158"/>
      <c r="P74" s="158"/>
      <c r="Q74" s="158"/>
      <c r="R74" s="159"/>
      <c r="S74" s="159"/>
      <c r="T74" s="159"/>
      <c r="U74" s="159"/>
      <c r="V74" s="159"/>
      <c r="W74" s="159"/>
      <c r="X74" s="159"/>
      <c r="Y74" s="149"/>
      <c r="Z74" s="149"/>
      <c r="AA74" s="149"/>
      <c r="AB74" s="149"/>
      <c r="AC74" s="149"/>
      <c r="AD74" s="149"/>
      <c r="AE74" s="149"/>
      <c r="AF74" s="149"/>
      <c r="AG74" s="149" t="s">
        <v>237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91" t="s">
        <v>718</v>
      </c>
      <c r="D75" s="188"/>
      <c r="E75" s="189">
        <v>137.523</v>
      </c>
      <c r="F75" s="159"/>
      <c r="G75" s="159"/>
      <c r="H75" s="159"/>
      <c r="I75" s="159"/>
      <c r="J75" s="159"/>
      <c r="K75" s="159"/>
      <c r="L75" s="159"/>
      <c r="M75" s="159"/>
      <c r="N75" s="158"/>
      <c r="O75" s="158"/>
      <c r="P75" s="158"/>
      <c r="Q75" s="158"/>
      <c r="R75" s="159"/>
      <c r="S75" s="159"/>
      <c r="T75" s="159"/>
      <c r="U75" s="159"/>
      <c r="V75" s="159"/>
      <c r="W75" s="159"/>
      <c r="X75" s="159"/>
      <c r="Y75" s="149"/>
      <c r="Z75" s="149"/>
      <c r="AA75" s="149"/>
      <c r="AB75" s="149"/>
      <c r="AC75" s="149"/>
      <c r="AD75" s="149"/>
      <c r="AE75" s="149"/>
      <c r="AF75" s="149"/>
      <c r="AG75" s="149" t="s">
        <v>261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ht="22.5" outlineLevel="1" x14ac:dyDescent="0.2">
      <c r="A76" s="167">
        <v>24</v>
      </c>
      <c r="B76" s="168" t="s">
        <v>337</v>
      </c>
      <c r="C76" s="184" t="s">
        <v>338</v>
      </c>
      <c r="D76" s="169" t="s">
        <v>276</v>
      </c>
      <c r="E76" s="170">
        <v>43.18</v>
      </c>
      <c r="F76" s="171"/>
      <c r="G76" s="172">
        <f>ROUND(E76*F76,2)</f>
        <v>0</v>
      </c>
      <c r="H76" s="171"/>
      <c r="I76" s="172">
        <f>ROUND(E76*H76,2)</f>
        <v>0</v>
      </c>
      <c r="J76" s="171"/>
      <c r="K76" s="172">
        <f>ROUND(E76*J76,2)</f>
        <v>0</v>
      </c>
      <c r="L76" s="172">
        <v>21</v>
      </c>
      <c r="M76" s="172">
        <f>G76*(1+L76/100)</f>
        <v>0</v>
      </c>
      <c r="N76" s="170">
        <v>0</v>
      </c>
      <c r="O76" s="170">
        <f>ROUND(E76*N76,2)</f>
        <v>0</v>
      </c>
      <c r="P76" s="170">
        <v>0</v>
      </c>
      <c r="Q76" s="170">
        <f>ROUND(E76*P76,2)</f>
        <v>0</v>
      </c>
      <c r="R76" s="172" t="s">
        <v>248</v>
      </c>
      <c r="S76" s="172" t="s">
        <v>164</v>
      </c>
      <c r="T76" s="173" t="s">
        <v>164</v>
      </c>
      <c r="U76" s="159">
        <v>1.2E-2</v>
      </c>
      <c r="V76" s="159">
        <f>ROUND(E76*U76,2)</f>
        <v>0.52</v>
      </c>
      <c r="W76" s="159"/>
      <c r="X76" s="159" t="s">
        <v>234</v>
      </c>
      <c r="Y76" s="149"/>
      <c r="Z76" s="149"/>
      <c r="AA76" s="149"/>
      <c r="AB76" s="149"/>
      <c r="AC76" s="149"/>
      <c r="AD76" s="149"/>
      <c r="AE76" s="149"/>
      <c r="AF76" s="149"/>
      <c r="AG76" s="149" t="s">
        <v>235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56"/>
      <c r="B77" s="157"/>
      <c r="C77" s="254" t="s">
        <v>335</v>
      </c>
      <c r="D77" s="255"/>
      <c r="E77" s="255"/>
      <c r="F77" s="255"/>
      <c r="G77" s="255"/>
      <c r="H77" s="159"/>
      <c r="I77" s="159"/>
      <c r="J77" s="159"/>
      <c r="K77" s="159"/>
      <c r="L77" s="159"/>
      <c r="M77" s="159"/>
      <c r="N77" s="158"/>
      <c r="O77" s="158"/>
      <c r="P77" s="158"/>
      <c r="Q77" s="158"/>
      <c r="R77" s="159"/>
      <c r="S77" s="159"/>
      <c r="T77" s="159"/>
      <c r="U77" s="159"/>
      <c r="V77" s="159"/>
      <c r="W77" s="159"/>
      <c r="X77" s="159"/>
      <c r="Y77" s="149"/>
      <c r="Z77" s="149"/>
      <c r="AA77" s="149"/>
      <c r="AB77" s="149"/>
      <c r="AC77" s="149"/>
      <c r="AD77" s="149"/>
      <c r="AE77" s="149"/>
      <c r="AF77" s="149"/>
      <c r="AG77" s="149" t="s">
        <v>237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56"/>
      <c r="B78" s="157"/>
      <c r="C78" s="191" t="s">
        <v>717</v>
      </c>
      <c r="D78" s="188"/>
      <c r="E78" s="189">
        <v>43.18</v>
      </c>
      <c r="F78" s="159"/>
      <c r="G78" s="159"/>
      <c r="H78" s="159"/>
      <c r="I78" s="159"/>
      <c r="J78" s="159"/>
      <c r="K78" s="159"/>
      <c r="L78" s="159"/>
      <c r="M78" s="159"/>
      <c r="N78" s="158"/>
      <c r="O78" s="158"/>
      <c r="P78" s="158"/>
      <c r="Q78" s="158"/>
      <c r="R78" s="159"/>
      <c r="S78" s="159"/>
      <c r="T78" s="159"/>
      <c r="U78" s="159"/>
      <c r="V78" s="159"/>
      <c r="W78" s="159"/>
      <c r="X78" s="159"/>
      <c r="Y78" s="149"/>
      <c r="Z78" s="149"/>
      <c r="AA78" s="149"/>
      <c r="AB78" s="149"/>
      <c r="AC78" s="149"/>
      <c r="AD78" s="149"/>
      <c r="AE78" s="149"/>
      <c r="AF78" s="149"/>
      <c r="AG78" s="149" t="s">
        <v>261</v>
      </c>
      <c r="AH78" s="149">
        <v>0</v>
      </c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ht="33.75" outlineLevel="1" x14ac:dyDescent="0.2">
      <c r="A79" s="167">
        <v>25</v>
      </c>
      <c r="B79" s="168" t="s">
        <v>340</v>
      </c>
      <c r="C79" s="184" t="s">
        <v>341</v>
      </c>
      <c r="D79" s="169" t="s">
        <v>276</v>
      </c>
      <c r="E79" s="170">
        <v>962.66099999999994</v>
      </c>
      <c r="F79" s="171"/>
      <c r="G79" s="172">
        <f>ROUND(E79*F79,2)</f>
        <v>0</v>
      </c>
      <c r="H79" s="171"/>
      <c r="I79" s="172">
        <f>ROUND(E79*H79,2)</f>
        <v>0</v>
      </c>
      <c r="J79" s="171"/>
      <c r="K79" s="172">
        <f>ROUND(E79*J79,2)</f>
        <v>0</v>
      </c>
      <c r="L79" s="172">
        <v>21</v>
      </c>
      <c r="M79" s="172">
        <f>G79*(1+L79/100)</f>
        <v>0</v>
      </c>
      <c r="N79" s="170">
        <v>0</v>
      </c>
      <c r="O79" s="170">
        <f>ROUND(E79*N79,2)</f>
        <v>0</v>
      </c>
      <c r="P79" s="170">
        <v>0</v>
      </c>
      <c r="Q79" s="170">
        <f>ROUND(E79*P79,2)</f>
        <v>0</v>
      </c>
      <c r="R79" s="172" t="s">
        <v>248</v>
      </c>
      <c r="S79" s="172" t="s">
        <v>164</v>
      </c>
      <c r="T79" s="173" t="s">
        <v>164</v>
      </c>
      <c r="U79" s="159">
        <v>0</v>
      </c>
      <c r="V79" s="159">
        <f>ROUND(E79*U79,2)</f>
        <v>0</v>
      </c>
      <c r="W79" s="159"/>
      <c r="X79" s="159" t="s">
        <v>234</v>
      </c>
      <c r="Y79" s="149"/>
      <c r="Z79" s="149"/>
      <c r="AA79" s="149"/>
      <c r="AB79" s="149"/>
      <c r="AC79" s="149"/>
      <c r="AD79" s="149"/>
      <c r="AE79" s="149"/>
      <c r="AF79" s="149"/>
      <c r="AG79" s="149" t="s">
        <v>235</v>
      </c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56"/>
      <c r="B80" s="157"/>
      <c r="C80" s="254" t="s">
        <v>335</v>
      </c>
      <c r="D80" s="255"/>
      <c r="E80" s="255"/>
      <c r="F80" s="255"/>
      <c r="G80" s="255"/>
      <c r="H80" s="159"/>
      <c r="I80" s="159"/>
      <c r="J80" s="159"/>
      <c r="K80" s="159"/>
      <c r="L80" s="159"/>
      <c r="M80" s="159"/>
      <c r="N80" s="158"/>
      <c r="O80" s="158"/>
      <c r="P80" s="158"/>
      <c r="Q80" s="158"/>
      <c r="R80" s="159"/>
      <c r="S80" s="159"/>
      <c r="T80" s="159"/>
      <c r="U80" s="159"/>
      <c r="V80" s="159"/>
      <c r="W80" s="159"/>
      <c r="X80" s="159"/>
      <c r="Y80" s="149"/>
      <c r="Z80" s="149"/>
      <c r="AA80" s="149"/>
      <c r="AB80" s="149"/>
      <c r="AC80" s="149"/>
      <c r="AD80" s="149"/>
      <c r="AE80" s="149"/>
      <c r="AF80" s="149"/>
      <c r="AG80" s="149" t="s">
        <v>237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56"/>
      <c r="B81" s="157"/>
      <c r="C81" s="191" t="s">
        <v>719</v>
      </c>
      <c r="D81" s="188"/>
      <c r="E81" s="189">
        <v>962.66099999999994</v>
      </c>
      <c r="F81" s="159"/>
      <c r="G81" s="159"/>
      <c r="H81" s="159"/>
      <c r="I81" s="159"/>
      <c r="J81" s="159"/>
      <c r="K81" s="159"/>
      <c r="L81" s="159"/>
      <c r="M81" s="159"/>
      <c r="N81" s="158"/>
      <c r="O81" s="158"/>
      <c r="P81" s="158"/>
      <c r="Q81" s="158"/>
      <c r="R81" s="159"/>
      <c r="S81" s="159"/>
      <c r="T81" s="159"/>
      <c r="U81" s="159"/>
      <c r="V81" s="159"/>
      <c r="W81" s="159"/>
      <c r="X81" s="159"/>
      <c r="Y81" s="149"/>
      <c r="Z81" s="149"/>
      <c r="AA81" s="149"/>
      <c r="AB81" s="149"/>
      <c r="AC81" s="149"/>
      <c r="AD81" s="149"/>
      <c r="AE81" s="149"/>
      <c r="AF81" s="149"/>
      <c r="AG81" s="149" t="s">
        <v>261</v>
      </c>
      <c r="AH81" s="149">
        <v>0</v>
      </c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ht="33.75" outlineLevel="1" x14ac:dyDescent="0.2">
      <c r="A82" s="167">
        <v>26</v>
      </c>
      <c r="B82" s="168" t="s">
        <v>343</v>
      </c>
      <c r="C82" s="184" t="s">
        <v>344</v>
      </c>
      <c r="D82" s="169" t="s">
        <v>276</v>
      </c>
      <c r="E82" s="170">
        <v>302.26</v>
      </c>
      <c r="F82" s="171"/>
      <c r="G82" s="172">
        <f>ROUND(E82*F82,2)</f>
        <v>0</v>
      </c>
      <c r="H82" s="171"/>
      <c r="I82" s="172">
        <f>ROUND(E82*H82,2)</f>
        <v>0</v>
      </c>
      <c r="J82" s="171"/>
      <c r="K82" s="172">
        <f>ROUND(E82*J82,2)</f>
        <v>0</v>
      </c>
      <c r="L82" s="172">
        <v>21</v>
      </c>
      <c r="M82" s="172">
        <f>G82*(1+L82/100)</f>
        <v>0</v>
      </c>
      <c r="N82" s="170">
        <v>0</v>
      </c>
      <c r="O82" s="170">
        <f>ROUND(E82*N82,2)</f>
        <v>0</v>
      </c>
      <c r="P82" s="170">
        <v>0</v>
      </c>
      <c r="Q82" s="170">
        <f>ROUND(E82*P82,2)</f>
        <v>0</v>
      </c>
      <c r="R82" s="172" t="s">
        <v>248</v>
      </c>
      <c r="S82" s="172" t="s">
        <v>164</v>
      </c>
      <c r="T82" s="173" t="s">
        <v>164</v>
      </c>
      <c r="U82" s="159">
        <v>0</v>
      </c>
      <c r="V82" s="159">
        <f>ROUND(E82*U82,2)</f>
        <v>0</v>
      </c>
      <c r="W82" s="159"/>
      <c r="X82" s="159" t="s">
        <v>234</v>
      </c>
      <c r="Y82" s="149"/>
      <c r="Z82" s="149"/>
      <c r="AA82" s="149"/>
      <c r="AB82" s="149"/>
      <c r="AC82" s="149"/>
      <c r="AD82" s="149"/>
      <c r="AE82" s="149"/>
      <c r="AF82" s="149"/>
      <c r="AG82" s="149" t="s">
        <v>235</v>
      </c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56"/>
      <c r="B83" s="157"/>
      <c r="C83" s="254" t="s">
        <v>335</v>
      </c>
      <c r="D83" s="255"/>
      <c r="E83" s="255"/>
      <c r="F83" s="255"/>
      <c r="G83" s="255"/>
      <c r="H83" s="159"/>
      <c r="I83" s="159"/>
      <c r="J83" s="159"/>
      <c r="K83" s="159"/>
      <c r="L83" s="159"/>
      <c r="M83" s="159"/>
      <c r="N83" s="158"/>
      <c r="O83" s="158"/>
      <c r="P83" s="158"/>
      <c r="Q83" s="158"/>
      <c r="R83" s="159"/>
      <c r="S83" s="159"/>
      <c r="T83" s="159"/>
      <c r="U83" s="159"/>
      <c r="V83" s="159"/>
      <c r="W83" s="159"/>
      <c r="X83" s="159"/>
      <c r="Y83" s="149"/>
      <c r="Z83" s="149"/>
      <c r="AA83" s="149"/>
      <c r="AB83" s="149"/>
      <c r="AC83" s="149"/>
      <c r="AD83" s="149"/>
      <c r="AE83" s="149"/>
      <c r="AF83" s="149"/>
      <c r="AG83" s="149" t="s">
        <v>237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56"/>
      <c r="B84" s="157"/>
      <c r="C84" s="191" t="s">
        <v>720</v>
      </c>
      <c r="D84" s="188"/>
      <c r="E84" s="189">
        <v>302.26</v>
      </c>
      <c r="F84" s="159"/>
      <c r="G84" s="159"/>
      <c r="H84" s="159"/>
      <c r="I84" s="159"/>
      <c r="J84" s="159"/>
      <c r="K84" s="159"/>
      <c r="L84" s="159"/>
      <c r="M84" s="159"/>
      <c r="N84" s="158"/>
      <c r="O84" s="158"/>
      <c r="P84" s="158"/>
      <c r="Q84" s="158"/>
      <c r="R84" s="159"/>
      <c r="S84" s="159"/>
      <c r="T84" s="159"/>
      <c r="U84" s="159"/>
      <c r="V84" s="159"/>
      <c r="W84" s="159"/>
      <c r="X84" s="159"/>
      <c r="Y84" s="149"/>
      <c r="Z84" s="149"/>
      <c r="AA84" s="149"/>
      <c r="AB84" s="149"/>
      <c r="AC84" s="149"/>
      <c r="AD84" s="149"/>
      <c r="AE84" s="149"/>
      <c r="AF84" s="149"/>
      <c r="AG84" s="149" t="s">
        <v>261</v>
      </c>
      <c r="AH84" s="149">
        <v>0</v>
      </c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ht="22.5" outlineLevel="1" x14ac:dyDescent="0.2">
      <c r="A85" s="167">
        <v>27</v>
      </c>
      <c r="B85" s="168" t="s">
        <v>346</v>
      </c>
      <c r="C85" s="184" t="s">
        <v>347</v>
      </c>
      <c r="D85" s="169" t="s">
        <v>276</v>
      </c>
      <c r="E85" s="170">
        <v>180.803</v>
      </c>
      <c r="F85" s="171"/>
      <c r="G85" s="172">
        <f>ROUND(E85*F85,2)</f>
        <v>0</v>
      </c>
      <c r="H85" s="171"/>
      <c r="I85" s="172">
        <f>ROUND(E85*H85,2)</f>
        <v>0</v>
      </c>
      <c r="J85" s="171"/>
      <c r="K85" s="172">
        <f>ROUND(E85*J85,2)</f>
        <v>0</v>
      </c>
      <c r="L85" s="172">
        <v>21</v>
      </c>
      <c r="M85" s="172">
        <f>G85*(1+L85/100)</f>
        <v>0</v>
      </c>
      <c r="N85" s="170">
        <v>0</v>
      </c>
      <c r="O85" s="170">
        <f>ROUND(E85*N85,2)</f>
        <v>0</v>
      </c>
      <c r="P85" s="170">
        <v>0</v>
      </c>
      <c r="Q85" s="170">
        <f>ROUND(E85*P85,2)</f>
        <v>0</v>
      </c>
      <c r="R85" s="172" t="s">
        <v>248</v>
      </c>
      <c r="S85" s="172" t="s">
        <v>164</v>
      </c>
      <c r="T85" s="173" t="s">
        <v>164</v>
      </c>
      <c r="U85" s="159">
        <v>8.9999999999999993E-3</v>
      </c>
      <c r="V85" s="159">
        <f>ROUND(E85*U85,2)</f>
        <v>1.63</v>
      </c>
      <c r="W85" s="159"/>
      <c r="X85" s="159" t="s">
        <v>234</v>
      </c>
      <c r="Y85" s="149"/>
      <c r="Z85" s="149"/>
      <c r="AA85" s="149"/>
      <c r="AB85" s="149"/>
      <c r="AC85" s="149"/>
      <c r="AD85" s="149"/>
      <c r="AE85" s="149"/>
      <c r="AF85" s="149"/>
      <c r="AG85" s="149" t="s">
        <v>235</v>
      </c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56"/>
      <c r="B86" s="157"/>
      <c r="C86" s="191" t="s">
        <v>716</v>
      </c>
      <c r="D86" s="188"/>
      <c r="E86" s="189">
        <v>137.62299999999999</v>
      </c>
      <c r="F86" s="159"/>
      <c r="G86" s="159"/>
      <c r="H86" s="159"/>
      <c r="I86" s="159"/>
      <c r="J86" s="159"/>
      <c r="K86" s="159"/>
      <c r="L86" s="159"/>
      <c r="M86" s="159"/>
      <c r="N86" s="158"/>
      <c r="O86" s="158"/>
      <c r="P86" s="158"/>
      <c r="Q86" s="158"/>
      <c r="R86" s="159"/>
      <c r="S86" s="159"/>
      <c r="T86" s="159"/>
      <c r="U86" s="159"/>
      <c r="V86" s="159"/>
      <c r="W86" s="159"/>
      <c r="X86" s="159"/>
      <c r="Y86" s="149"/>
      <c r="Z86" s="149"/>
      <c r="AA86" s="149"/>
      <c r="AB86" s="149"/>
      <c r="AC86" s="149"/>
      <c r="AD86" s="149"/>
      <c r="AE86" s="149"/>
      <c r="AF86" s="149"/>
      <c r="AG86" s="149" t="s">
        <v>261</v>
      </c>
      <c r="AH86" s="149">
        <v>0</v>
      </c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56"/>
      <c r="B87" s="157"/>
      <c r="C87" s="191" t="s">
        <v>717</v>
      </c>
      <c r="D87" s="188"/>
      <c r="E87" s="189">
        <v>43.18</v>
      </c>
      <c r="F87" s="159"/>
      <c r="G87" s="159"/>
      <c r="H87" s="159"/>
      <c r="I87" s="159"/>
      <c r="J87" s="159"/>
      <c r="K87" s="159"/>
      <c r="L87" s="159"/>
      <c r="M87" s="159"/>
      <c r="N87" s="158"/>
      <c r="O87" s="158"/>
      <c r="P87" s="158"/>
      <c r="Q87" s="158"/>
      <c r="R87" s="159"/>
      <c r="S87" s="159"/>
      <c r="T87" s="159"/>
      <c r="U87" s="159"/>
      <c r="V87" s="159"/>
      <c r="W87" s="159"/>
      <c r="X87" s="159"/>
      <c r="Y87" s="149"/>
      <c r="Z87" s="149"/>
      <c r="AA87" s="149"/>
      <c r="AB87" s="149"/>
      <c r="AC87" s="149"/>
      <c r="AD87" s="149"/>
      <c r="AE87" s="149"/>
      <c r="AF87" s="149"/>
      <c r="AG87" s="149" t="s">
        <v>261</v>
      </c>
      <c r="AH87" s="149">
        <v>0</v>
      </c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ht="22.5" outlineLevel="1" x14ac:dyDescent="0.2">
      <c r="A88" s="167">
        <v>28</v>
      </c>
      <c r="B88" s="168" t="s">
        <v>348</v>
      </c>
      <c r="C88" s="184" t="s">
        <v>349</v>
      </c>
      <c r="D88" s="169" t="s">
        <v>276</v>
      </c>
      <c r="E88" s="170">
        <v>135.36799999999999</v>
      </c>
      <c r="F88" s="171"/>
      <c r="G88" s="172">
        <f>ROUND(E88*F88,2)</f>
        <v>0</v>
      </c>
      <c r="H88" s="171"/>
      <c r="I88" s="172">
        <f>ROUND(E88*H88,2)</f>
        <v>0</v>
      </c>
      <c r="J88" s="171"/>
      <c r="K88" s="172">
        <f>ROUND(E88*J88,2)</f>
        <v>0</v>
      </c>
      <c r="L88" s="172">
        <v>21</v>
      </c>
      <c r="M88" s="172">
        <f>G88*(1+L88/100)</f>
        <v>0</v>
      </c>
      <c r="N88" s="170">
        <v>0</v>
      </c>
      <c r="O88" s="170">
        <f>ROUND(E88*N88,2)</f>
        <v>0</v>
      </c>
      <c r="P88" s="170">
        <v>0</v>
      </c>
      <c r="Q88" s="170">
        <f>ROUND(E88*P88,2)</f>
        <v>0</v>
      </c>
      <c r="R88" s="172" t="s">
        <v>248</v>
      </c>
      <c r="S88" s="172" t="s">
        <v>164</v>
      </c>
      <c r="T88" s="173" t="s">
        <v>164</v>
      </c>
      <c r="U88" s="159">
        <v>0.2</v>
      </c>
      <c r="V88" s="159">
        <f>ROUND(E88*U88,2)</f>
        <v>27.07</v>
      </c>
      <c r="W88" s="159"/>
      <c r="X88" s="159" t="s">
        <v>234</v>
      </c>
      <c r="Y88" s="149"/>
      <c r="Z88" s="149"/>
      <c r="AA88" s="149"/>
      <c r="AB88" s="149"/>
      <c r="AC88" s="149"/>
      <c r="AD88" s="149"/>
      <c r="AE88" s="149"/>
      <c r="AF88" s="149"/>
      <c r="AG88" s="149" t="s">
        <v>235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56"/>
      <c r="B89" s="157"/>
      <c r="C89" s="254" t="s">
        <v>350</v>
      </c>
      <c r="D89" s="255"/>
      <c r="E89" s="255"/>
      <c r="F89" s="255"/>
      <c r="G89" s="255"/>
      <c r="H89" s="159"/>
      <c r="I89" s="159"/>
      <c r="J89" s="159"/>
      <c r="K89" s="159"/>
      <c r="L89" s="159"/>
      <c r="M89" s="159"/>
      <c r="N89" s="158"/>
      <c r="O89" s="158"/>
      <c r="P89" s="158"/>
      <c r="Q89" s="158"/>
      <c r="R89" s="159"/>
      <c r="S89" s="159"/>
      <c r="T89" s="159"/>
      <c r="U89" s="159"/>
      <c r="V89" s="159"/>
      <c r="W89" s="159"/>
      <c r="X89" s="159"/>
      <c r="Y89" s="149"/>
      <c r="Z89" s="149"/>
      <c r="AA89" s="149"/>
      <c r="AB89" s="149"/>
      <c r="AC89" s="149"/>
      <c r="AD89" s="149"/>
      <c r="AE89" s="149"/>
      <c r="AF89" s="149"/>
      <c r="AG89" s="149" t="s">
        <v>237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56"/>
      <c r="B90" s="157"/>
      <c r="C90" s="191" t="s">
        <v>721</v>
      </c>
      <c r="D90" s="188"/>
      <c r="E90" s="189">
        <v>180.803</v>
      </c>
      <c r="F90" s="159"/>
      <c r="G90" s="159"/>
      <c r="H90" s="159"/>
      <c r="I90" s="159"/>
      <c r="J90" s="159"/>
      <c r="K90" s="159"/>
      <c r="L90" s="159"/>
      <c r="M90" s="159"/>
      <c r="N90" s="158"/>
      <c r="O90" s="158"/>
      <c r="P90" s="158"/>
      <c r="Q90" s="158"/>
      <c r="R90" s="159"/>
      <c r="S90" s="159"/>
      <c r="T90" s="159"/>
      <c r="U90" s="159"/>
      <c r="V90" s="159"/>
      <c r="W90" s="159"/>
      <c r="X90" s="159"/>
      <c r="Y90" s="149"/>
      <c r="Z90" s="149"/>
      <c r="AA90" s="149"/>
      <c r="AB90" s="149"/>
      <c r="AC90" s="149"/>
      <c r="AD90" s="149"/>
      <c r="AE90" s="149"/>
      <c r="AF90" s="149"/>
      <c r="AG90" s="149" t="s">
        <v>261</v>
      </c>
      <c r="AH90" s="149">
        <v>0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1" x14ac:dyDescent="0.2">
      <c r="A91" s="156"/>
      <c r="B91" s="157"/>
      <c r="C91" s="191" t="s">
        <v>722</v>
      </c>
      <c r="D91" s="188"/>
      <c r="E91" s="189">
        <v>35.1</v>
      </c>
      <c r="F91" s="159"/>
      <c r="G91" s="159"/>
      <c r="H91" s="159"/>
      <c r="I91" s="159"/>
      <c r="J91" s="159"/>
      <c r="K91" s="159"/>
      <c r="L91" s="159"/>
      <c r="M91" s="159"/>
      <c r="N91" s="158"/>
      <c r="O91" s="158"/>
      <c r="P91" s="158"/>
      <c r="Q91" s="158"/>
      <c r="R91" s="159"/>
      <c r="S91" s="159"/>
      <c r="T91" s="159"/>
      <c r="U91" s="159"/>
      <c r="V91" s="159"/>
      <c r="W91" s="159"/>
      <c r="X91" s="159"/>
      <c r="Y91" s="149"/>
      <c r="Z91" s="149"/>
      <c r="AA91" s="149"/>
      <c r="AB91" s="149"/>
      <c r="AC91" s="149"/>
      <c r="AD91" s="149"/>
      <c r="AE91" s="149"/>
      <c r="AF91" s="149"/>
      <c r="AG91" s="149" t="s">
        <v>261</v>
      </c>
      <c r="AH91" s="149">
        <v>0</v>
      </c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1" x14ac:dyDescent="0.2">
      <c r="A92" s="156"/>
      <c r="B92" s="157"/>
      <c r="C92" s="191" t="s">
        <v>723</v>
      </c>
      <c r="D92" s="188"/>
      <c r="E92" s="189">
        <v>-80.534999999999997</v>
      </c>
      <c r="F92" s="159"/>
      <c r="G92" s="159"/>
      <c r="H92" s="159"/>
      <c r="I92" s="159"/>
      <c r="J92" s="159"/>
      <c r="K92" s="159"/>
      <c r="L92" s="159"/>
      <c r="M92" s="159"/>
      <c r="N92" s="158"/>
      <c r="O92" s="158"/>
      <c r="P92" s="158"/>
      <c r="Q92" s="158"/>
      <c r="R92" s="159"/>
      <c r="S92" s="159"/>
      <c r="T92" s="159"/>
      <c r="U92" s="159"/>
      <c r="V92" s="159"/>
      <c r="W92" s="159"/>
      <c r="X92" s="159"/>
      <c r="Y92" s="149"/>
      <c r="Z92" s="149"/>
      <c r="AA92" s="149"/>
      <c r="AB92" s="149"/>
      <c r="AC92" s="149"/>
      <c r="AD92" s="149"/>
      <c r="AE92" s="149"/>
      <c r="AF92" s="149"/>
      <c r="AG92" s="149" t="s">
        <v>261</v>
      </c>
      <c r="AH92" s="149">
        <v>0</v>
      </c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67">
        <v>29</v>
      </c>
      <c r="B93" s="168" t="s">
        <v>363</v>
      </c>
      <c r="C93" s="184" t="s">
        <v>364</v>
      </c>
      <c r="D93" s="169" t="s">
        <v>276</v>
      </c>
      <c r="E93" s="170">
        <v>19.942</v>
      </c>
      <c r="F93" s="171"/>
      <c r="G93" s="172">
        <f>ROUND(E93*F93,2)</f>
        <v>0</v>
      </c>
      <c r="H93" s="171"/>
      <c r="I93" s="172">
        <f>ROUND(E93*H93,2)</f>
        <v>0</v>
      </c>
      <c r="J93" s="171"/>
      <c r="K93" s="172">
        <f>ROUND(E93*J93,2)</f>
        <v>0</v>
      </c>
      <c r="L93" s="172">
        <v>21</v>
      </c>
      <c r="M93" s="172">
        <f>G93*(1+L93/100)</f>
        <v>0</v>
      </c>
      <c r="N93" s="170">
        <v>1.7</v>
      </c>
      <c r="O93" s="170">
        <f>ROUND(E93*N93,2)</f>
        <v>33.9</v>
      </c>
      <c r="P93" s="170">
        <v>0</v>
      </c>
      <c r="Q93" s="170">
        <f>ROUND(E93*P93,2)</f>
        <v>0</v>
      </c>
      <c r="R93" s="172" t="s">
        <v>248</v>
      </c>
      <c r="S93" s="172" t="s">
        <v>164</v>
      </c>
      <c r="T93" s="173" t="s">
        <v>164</v>
      </c>
      <c r="U93" s="159">
        <v>1.59</v>
      </c>
      <c r="V93" s="159">
        <f>ROUND(E93*U93,2)</f>
        <v>31.71</v>
      </c>
      <c r="W93" s="159"/>
      <c r="X93" s="159" t="s">
        <v>234</v>
      </c>
      <c r="Y93" s="149"/>
      <c r="Z93" s="149"/>
      <c r="AA93" s="149"/>
      <c r="AB93" s="149"/>
      <c r="AC93" s="149"/>
      <c r="AD93" s="149"/>
      <c r="AE93" s="149"/>
      <c r="AF93" s="149"/>
      <c r="AG93" s="149" t="s">
        <v>235</v>
      </c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ht="22.5" outlineLevel="1" x14ac:dyDescent="0.2">
      <c r="A94" s="156"/>
      <c r="B94" s="157"/>
      <c r="C94" s="254" t="s">
        <v>365</v>
      </c>
      <c r="D94" s="255"/>
      <c r="E94" s="255"/>
      <c r="F94" s="255"/>
      <c r="G94" s="255"/>
      <c r="H94" s="159"/>
      <c r="I94" s="159"/>
      <c r="J94" s="159"/>
      <c r="K94" s="159"/>
      <c r="L94" s="159"/>
      <c r="M94" s="159"/>
      <c r="N94" s="158"/>
      <c r="O94" s="158"/>
      <c r="P94" s="158"/>
      <c r="Q94" s="158"/>
      <c r="R94" s="159"/>
      <c r="S94" s="159"/>
      <c r="T94" s="159"/>
      <c r="U94" s="159"/>
      <c r="V94" s="159"/>
      <c r="W94" s="159"/>
      <c r="X94" s="159"/>
      <c r="Y94" s="149"/>
      <c r="Z94" s="149"/>
      <c r="AA94" s="149"/>
      <c r="AB94" s="149"/>
      <c r="AC94" s="149"/>
      <c r="AD94" s="149"/>
      <c r="AE94" s="149"/>
      <c r="AF94" s="149"/>
      <c r="AG94" s="149" t="s">
        <v>237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90" t="str">
        <f>C94</f>
        <v>sypaninou z vhodných hornin tř. 1 - 4 nebo materiálem připraveným podél výkopu ve vzdálenosti do 3 m od jeho kraje, pro jakoukoliv hloubku výkopu a jakoukoliv míru zhutnění,</v>
      </c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56"/>
      <c r="B95" s="157"/>
      <c r="C95" s="191" t="s">
        <v>640</v>
      </c>
      <c r="D95" s="188"/>
      <c r="E95" s="189">
        <v>19.942</v>
      </c>
      <c r="F95" s="159"/>
      <c r="G95" s="159"/>
      <c r="H95" s="159"/>
      <c r="I95" s="159"/>
      <c r="J95" s="159"/>
      <c r="K95" s="159"/>
      <c r="L95" s="159"/>
      <c r="M95" s="159"/>
      <c r="N95" s="158"/>
      <c r="O95" s="158"/>
      <c r="P95" s="158"/>
      <c r="Q95" s="158"/>
      <c r="R95" s="159"/>
      <c r="S95" s="159"/>
      <c r="T95" s="159"/>
      <c r="U95" s="159"/>
      <c r="V95" s="159"/>
      <c r="W95" s="159"/>
      <c r="X95" s="159"/>
      <c r="Y95" s="149"/>
      <c r="Z95" s="149"/>
      <c r="AA95" s="149"/>
      <c r="AB95" s="149"/>
      <c r="AC95" s="149"/>
      <c r="AD95" s="149"/>
      <c r="AE95" s="149"/>
      <c r="AF95" s="149"/>
      <c r="AG95" s="149" t="s">
        <v>261</v>
      </c>
      <c r="AH95" s="149">
        <v>0</v>
      </c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1" x14ac:dyDescent="0.2">
      <c r="A96" s="174">
        <v>30</v>
      </c>
      <c r="B96" s="175" t="s">
        <v>368</v>
      </c>
      <c r="C96" s="183" t="s">
        <v>369</v>
      </c>
      <c r="D96" s="176" t="s">
        <v>276</v>
      </c>
      <c r="E96" s="177">
        <v>137.523</v>
      </c>
      <c r="F96" s="178"/>
      <c r="G96" s="179">
        <f>ROUND(E96*F96,2)</f>
        <v>0</v>
      </c>
      <c r="H96" s="178"/>
      <c r="I96" s="179">
        <f>ROUND(E96*H96,2)</f>
        <v>0</v>
      </c>
      <c r="J96" s="178"/>
      <c r="K96" s="179">
        <f>ROUND(E96*J96,2)</f>
        <v>0</v>
      </c>
      <c r="L96" s="179">
        <v>21</v>
      </c>
      <c r="M96" s="179">
        <f>G96*(1+L96/100)</f>
        <v>0</v>
      </c>
      <c r="N96" s="177">
        <v>0</v>
      </c>
      <c r="O96" s="177">
        <f>ROUND(E96*N96,2)</f>
        <v>0</v>
      </c>
      <c r="P96" s="177">
        <v>0</v>
      </c>
      <c r="Q96" s="177">
        <f>ROUND(E96*P96,2)</f>
        <v>0</v>
      </c>
      <c r="R96" s="179" t="s">
        <v>248</v>
      </c>
      <c r="S96" s="179" t="s">
        <v>164</v>
      </c>
      <c r="T96" s="180" t="s">
        <v>164</v>
      </c>
      <c r="U96" s="159">
        <v>0</v>
      </c>
      <c r="V96" s="159">
        <f>ROUND(E96*U96,2)</f>
        <v>0</v>
      </c>
      <c r="W96" s="159"/>
      <c r="X96" s="159" t="s">
        <v>234</v>
      </c>
      <c r="Y96" s="149"/>
      <c r="Z96" s="149"/>
      <c r="AA96" s="149"/>
      <c r="AB96" s="149"/>
      <c r="AC96" s="149"/>
      <c r="AD96" s="149"/>
      <c r="AE96" s="149"/>
      <c r="AF96" s="149"/>
      <c r="AG96" s="149" t="s">
        <v>235</v>
      </c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">
      <c r="A97" s="174">
        <v>31</v>
      </c>
      <c r="B97" s="175" t="s">
        <v>370</v>
      </c>
      <c r="C97" s="183" t="s">
        <v>371</v>
      </c>
      <c r="D97" s="176" t="s">
        <v>276</v>
      </c>
      <c r="E97" s="177">
        <v>43.18</v>
      </c>
      <c r="F97" s="178"/>
      <c r="G97" s="179">
        <f>ROUND(E97*F97,2)</f>
        <v>0</v>
      </c>
      <c r="H97" s="178"/>
      <c r="I97" s="179">
        <f>ROUND(E97*H97,2)</f>
        <v>0</v>
      </c>
      <c r="J97" s="178"/>
      <c r="K97" s="179">
        <f>ROUND(E97*J97,2)</f>
        <v>0</v>
      </c>
      <c r="L97" s="179">
        <v>21</v>
      </c>
      <c r="M97" s="179">
        <f>G97*(1+L97/100)</f>
        <v>0</v>
      </c>
      <c r="N97" s="177">
        <v>0</v>
      </c>
      <c r="O97" s="177">
        <f>ROUND(E97*N97,2)</f>
        <v>0</v>
      </c>
      <c r="P97" s="177">
        <v>0</v>
      </c>
      <c r="Q97" s="177">
        <f>ROUND(E97*P97,2)</f>
        <v>0</v>
      </c>
      <c r="R97" s="179" t="s">
        <v>248</v>
      </c>
      <c r="S97" s="179" t="s">
        <v>164</v>
      </c>
      <c r="T97" s="180" t="s">
        <v>164</v>
      </c>
      <c r="U97" s="159">
        <v>0</v>
      </c>
      <c r="V97" s="159">
        <f>ROUND(E97*U97,2)</f>
        <v>0</v>
      </c>
      <c r="W97" s="159"/>
      <c r="X97" s="159" t="s">
        <v>234</v>
      </c>
      <c r="Y97" s="149"/>
      <c r="Z97" s="149"/>
      <c r="AA97" s="149"/>
      <c r="AB97" s="149"/>
      <c r="AC97" s="149"/>
      <c r="AD97" s="149"/>
      <c r="AE97" s="149"/>
      <c r="AF97" s="149"/>
      <c r="AG97" s="149" t="s">
        <v>235</v>
      </c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67">
        <v>32</v>
      </c>
      <c r="B98" s="168" t="s">
        <v>641</v>
      </c>
      <c r="C98" s="184" t="s">
        <v>642</v>
      </c>
      <c r="D98" s="169" t="s">
        <v>400</v>
      </c>
      <c r="E98" s="170">
        <v>70.2</v>
      </c>
      <c r="F98" s="171"/>
      <c r="G98" s="172">
        <f>ROUND(E98*F98,2)</f>
        <v>0</v>
      </c>
      <c r="H98" s="171"/>
      <c r="I98" s="172">
        <f>ROUND(E98*H98,2)</f>
        <v>0</v>
      </c>
      <c r="J98" s="171"/>
      <c r="K98" s="172">
        <f>ROUND(E98*J98,2)</f>
        <v>0</v>
      </c>
      <c r="L98" s="172">
        <v>21</v>
      </c>
      <c r="M98" s="172">
        <f>G98*(1+L98/100)</f>
        <v>0</v>
      </c>
      <c r="N98" s="170">
        <v>1</v>
      </c>
      <c r="O98" s="170">
        <f>ROUND(E98*N98,2)</f>
        <v>70.2</v>
      </c>
      <c r="P98" s="170">
        <v>0</v>
      </c>
      <c r="Q98" s="170">
        <f>ROUND(E98*P98,2)</f>
        <v>0</v>
      </c>
      <c r="R98" s="172" t="s">
        <v>401</v>
      </c>
      <c r="S98" s="172" t="s">
        <v>164</v>
      </c>
      <c r="T98" s="173" t="s">
        <v>164</v>
      </c>
      <c r="U98" s="159">
        <v>0</v>
      </c>
      <c r="V98" s="159">
        <f>ROUND(E98*U98,2)</f>
        <v>0</v>
      </c>
      <c r="W98" s="159"/>
      <c r="X98" s="159" t="s">
        <v>403</v>
      </c>
      <c r="Y98" s="149"/>
      <c r="Z98" s="149"/>
      <c r="AA98" s="149"/>
      <c r="AB98" s="149"/>
      <c r="AC98" s="149"/>
      <c r="AD98" s="149"/>
      <c r="AE98" s="149"/>
      <c r="AF98" s="149"/>
      <c r="AG98" s="149" t="s">
        <v>404</v>
      </c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56"/>
      <c r="B99" s="157"/>
      <c r="C99" s="191" t="s">
        <v>724</v>
      </c>
      <c r="D99" s="188"/>
      <c r="E99" s="189">
        <v>70.2</v>
      </c>
      <c r="F99" s="159"/>
      <c r="G99" s="159"/>
      <c r="H99" s="159"/>
      <c r="I99" s="159"/>
      <c r="J99" s="159"/>
      <c r="K99" s="159"/>
      <c r="L99" s="159"/>
      <c r="M99" s="159"/>
      <c r="N99" s="158"/>
      <c r="O99" s="158"/>
      <c r="P99" s="158"/>
      <c r="Q99" s="158"/>
      <c r="R99" s="159"/>
      <c r="S99" s="159"/>
      <c r="T99" s="159"/>
      <c r="U99" s="159"/>
      <c r="V99" s="159"/>
      <c r="W99" s="159"/>
      <c r="X99" s="159"/>
      <c r="Y99" s="149"/>
      <c r="Z99" s="149"/>
      <c r="AA99" s="149"/>
      <c r="AB99" s="149"/>
      <c r="AC99" s="149"/>
      <c r="AD99" s="149"/>
      <c r="AE99" s="149"/>
      <c r="AF99" s="149"/>
      <c r="AG99" s="149" t="s">
        <v>261</v>
      </c>
      <c r="AH99" s="149">
        <v>0</v>
      </c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">
      <c r="A100" s="167">
        <v>33</v>
      </c>
      <c r="B100" s="168" t="s">
        <v>398</v>
      </c>
      <c r="C100" s="184" t="s">
        <v>399</v>
      </c>
      <c r="D100" s="169" t="s">
        <v>400</v>
      </c>
      <c r="E100" s="170">
        <v>270.73599999999999</v>
      </c>
      <c r="F100" s="171"/>
      <c r="G100" s="172">
        <f>ROUND(E100*F100,2)</f>
        <v>0</v>
      </c>
      <c r="H100" s="171"/>
      <c r="I100" s="172">
        <f>ROUND(E100*H100,2)</f>
        <v>0</v>
      </c>
      <c r="J100" s="171"/>
      <c r="K100" s="172">
        <f>ROUND(E100*J100,2)</f>
        <v>0</v>
      </c>
      <c r="L100" s="172">
        <v>21</v>
      </c>
      <c r="M100" s="172">
        <f>G100*(1+L100/100)</f>
        <v>0</v>
      </c>
      <c r="N100" s="170">
        <v>1</v>
      </c>
      <c r="O100" s="170">
        <f>ROUND(E100*N100,2)</f>
        <v>270.74</v>
      </c>
      <c r="P100" s="170">
        <v>0</v>
      </c>
      <c r="Q100" s="170">
        <f>ROUND(E100*P100,2)</f>
        <v>0</v>
      </c>
      <c r="R100" s="172" t="s">
        <v>401</v>
      </c>
      <c r="S100" s="172" t="s">
        <v>402</v>
      </c>
      <c r="T100" s="173" t="s">
        <v>402</v>
      </c>
      <c r="U100" s="159">
        <v>0</v>
      </c>
      <c r="V100" s="159">
        <f>ROUND(E100*U100,2)</f>
        <v>0</v>
      </c>
      <c r="W100" s="159"/>
      <c r="X100" s="159" t="s">
        <v>403</v>
      </c>
      <c r="Y100" s="149"/>
      <c r="Z100" s="149"/>
      <c r="AA100" s="149"/>
      <c r="AB100" s="149"/>
      <c r="AC100" s="149"/>
      <c r="AD100" s="149"/>
      <c r="AE100" s="149"/>
      <c r="AF100" s="149"/>
      <c r="AG100" s="149" t="s">
        <v>404</v>
      </c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56"/>
      <c r="B101" s="157"/>
      <c r="C101" s="191" t="s">
        <v>725</v>
      </c>
      <c r="D101" s="188"/>
      <c r="E101" s="189">
        <v>270.73599999999999</v>
      </c>
      <c r="F101" s="159"/>
      <c r="G101" s="159"/>
      <c r="H101" s="159"/>
      <c r="I101" s="159"/>
      <c r="J101" s="159"/>
      <c r="K101" s="159"/>
      <c r="L101" s="159"/>
      <c r="M101" s="159"/>
      <c r="N101" s="158"/>
      <c r="O101" s="158"/>
      <c r="P101" s="158"/>
      <c r="Q101" s="158"/>
      <c r="R101" s="159"/>
      <c r="S101" s="159"/>
      <c r="T101" s="159"/>
      <c r="U101" s="159"/>
      <c r="V101" s="159"/>
      <c r="W101" s="159"/>
      <c r="X101" s="159"/>
      <c r="Y101" s="149"/>
      <c r="Z101" s="149"/>
      <c r="AA101" s="149"/>
      <c r="AB101" s="149"/>
      <c r="AC101" s="149"/>
      <c r="AD101" s="149"/>
      <c r="AE101" s="149"/>
      <c r="AF101" s="149"/>
      <c r="AG101" s="149" t="s">
        <v>261</v>
      </c>
      <c r="AH101" s="149">
        <v>0</v>
      </c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x14ac:dyDescent="0.2">
      <c r="A102" s="161" t="s">
        <v>159</v>
      </c>
      <c r="B102" s="162" t="s">
        <v>101</v>
      </c>
      <c r="C102" s="182" t="s">
        <v>102</v>
      </c>
      <c r="D102" s="163"/>
      <c r="E102" s="164"/>
      <c r="F102" s="165"/>
      <c r="G102" s="165">
        <f>SUMIF(AG103:AG105,"&lt;&gt;NOR",G103:G105)</f>
        <v>0</v>
      </c>
      <c r="H102" s="165"/>
      <c r="I102" s="165">
        <f>SUM(I103:I105)</f>
        <v>0</v>
      </c>
      <c r="J102" s="165"/>
      <c r="K102" s="165">
        <f>SUM(K103:K105)</f>
        <v>0</v>
      </c>
      <c r="L102" s="165"/>
      <c r="M102" s="165">
        <f>SUM(M103:M105)</f>
        <v>0</v>
      </c>
      <c r="N102" s="164"/>
      <c r="O102" s="164">
        <f>SUM(O103:O105)</f>
        <v>0.5</v>
      </c>
      <c r="P102" s="164"/>
      <c r="Q102" s="164">
        <f>SUM(Q103:Q105)</f>
        <v>0</v>
      </c>
      <c r="R102" s="165"/>
      <c r="S102" s="165"/>
      <c r="T102" s="166"/>
      <c r="U102" s="160"/>
      <c r="V102" s="160">
        <f>SUM(V103:V105)</f>
        <v>6.96</v>
      </c>
      <c r="W102" s="160"/>
      <c r="X102" s="160"/>
      <c r="AG102" t="s">
        <v>160</v>
      </c>
    </row>
    <row r="103" spans="1:60" outlineLevel="1" x14ac:dyDescent="0.2">
      <c r="A103" s="174">
        <v>34</v>
      </c>
      <c r="B103" s="175" t="s">
        <v>645</v>
      </c>
      <c r="C103" s="183" t="s">
        <v>646</v>
      </c>
      <c r="D103" s="176" t="s">
        <v>247</v>
      </c>
      <c r="E103" s="177">
        <v>60</v>
      </c>
      <c r="F103" s="178"/>
      <c r="G103" s="179">
        <f>ROUND(E103*F103,2)</f>
        <v>0</v>
      </c>
      <c r="H103" s="178"/>
      <c r="I103" s="179">
        <f>ROUND(E103*H103,2)</f>
        <v>0</v>
      </c>
      <c r="J103" s="178"/>
      <c r="K103" s="179">
        <f>ROUND(E103*J103,2)</f>
        <v>0</v>
      </c>
      <c r="L103" s="179">
        <v>21</v>
      </c>
      <c r="M103" s="179">
        <f>G103*(1+L103/100)</f>
        <v>0</v>
      </c>
      <c r="N103" s="177">
        <v>7.77E-3</v>
      </c>
      <c r="O103" s="177">
        <f>ROUND(E103*N103,2)</f>
        <v>0.47</v>
      </c>
      <c r="P103" s="177">
        <v>0</v>
      </c>
      <c r="Q103" s="177">
        <f>ROUND(E103*P103,2)</f>
        <v>0</v>
      </c>
      <c r="R103" s="179" t="s">
        <v>413</v>
      </c>
      <c r="S103" s="179" t="s">
        <v>164</v>
      </c>
      <c r="T103" s="180" t="s">
        <v>164</v>
      </c>
      <c r="U103" s="159">
        <v>0.05</v>
      </c>
      <c r="V103" s="159">
        <f>ROUND(E103*U103,2)</f>
        <v>3</v>
      </c>
      <c r="W103" s="159"/>
      <c r="X103" s="159" t="s">
        <v>234</v>
      </c>
      <c r="Y103" s="149"/>
      <c r="Z103" s="149"/>
      <c r="AA103" s="149"/>
      <c r="AB103" s="149"/>
      <c r="AC103" s="149"/>
      <c r="AD103" s="149"/>
      <c r="AE103" s="149"/>
      <c r="AF103" s="149"/>
      <c r="AG103" s="149" t="s">
        <v>235</v>
      </c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">
      <c r="A104" s="174">
        <v>35</v>
      </c>
      <c r="B104" s="175" t="s">
        <v>411</v>
      </c>
      <c r="C104" s="183" t="s">
        <v>412</v>
      </c>
      <c r="D104" s="176" t="s">
        <v>232</v>
      </c>
      <c r="E104" s="177">
        <v>90</v>
      </c>
      <c r="F104" s="178"/>
      <c r="G104" s="179">
        <f>ROUND(E104*F104,2)</f>
        <v>0</v>
      </c>
      <c r="H104" s="178"/>
      <c r="I104" s="179">
        <f>ROUND(E104*H104,2)</f>
        <v>0</v>
      </c>
      <c r="J104" s="178"/>
      <c r="K104" s="179">
        <f>ROUND(E104*J104,2)</f>
        <v>0</v>
      </c>
      <c r="L104" s="179">
        <v>21</v>
      </c>
      <c r="M104" s="179">
        <f>G104*(1+L104/100)</f>
        <v>0</v>
      </c>
      <c r="N104" s="177">
        <v>3.0000000000000001E-5</v>
      </c>
      <c r="O104" s="177">
        <f>ROUND(E104*N104,2)</f>
        <v>0</v>
      </c>
      <c r="P104" s="177">
        <v>0</v>
      </c>
      <c r="Q104" s="177">
        <f>ROUND(E104*P104,2)</f>
        <v>0</v>
      </c>
      <c r="R104" s="179" t="s">
        <v>413</v>
      </c>
      <c r="S104" s="179" t="s">
        <v>164</v>
      </c>
      <c r="T104" s="180" t="s">
        <v>164</v>
      </c>
      <c r="U104" s="159">
        <v>4.3999999999999997E-2</v>
      </c>
      <c r="V104" s="159">
        <f>ROUND(E104*U104,2)</f>
        <v>3.96</v>
      </c>
      <c r="W104" s="159"/>
      <c r="X104" s="159" t="s">
        <v>234</v>
      </c>
      <c r="Y104" s="149"/>
      <c r="Z104" s="149"/>
      <c r="AA104" s="149"/>
      <c r="AB104" s="149"/>
      <c r="AC104" s="149"/>
      <c r="AD104" s="149"/>
      <c r="AE104" s="149"/>
      <c r="AF104" s="149"/>
      <c r="AG104" s="149" t="s">
        <v>235</v>
      </c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ht="22.5" outlineLevel="1" x14ac:dyDescent="0.2">
      <c r="A105" s="174">
        <v>36</v>
      </c>
      <c r="B105" s="175" t="s">
        <v>414</v>
      </c>
      <c r="C105" s="183" t="s">
        <v>415</v>
      </c>
      <c r="D105" s="176" t="s">
        <v>232</v>
      </c>
      <c r="E105" s="177">
        <v>90</v>
      </c>
      <c r="F105" s="178"/>
      <c r="G105" s="179">
        <f>ROUND(E105*F105,2)</f>
        <v>0</v>
      </c>
      <c r="H105" s="178"/>
      <c r="I105" s="179">
        <f>ROUND(E105*H105,2)</f>
        <v>0</v>
      </c>
      <c r="J105" s="178"/>
      <c r="K105" s="179">
        <f>ROUND(E105*J105,2)</f>
        <v>0</v>
      </c>
      <c r="L105" s="179">
        <v>21</v>
      </c>
      <c r="M105" s="179">
        <f>G105*(1+L105/100)</f>
        <v>0</v>
      </c>
      <c r="N105" s="177">
        <v>2.9999999999999997E-4</v>
      </c>
      <c r="O105" s="177">
        <f>ROUND(E105*N105,2)</f>
        <v>0.03</v>
      </c>
      <c r="P105" s="177">
        <v>0</v>
      </c>
      <c r="Q105" s="177">
        <f>ROUND(E105*P105,2)</f>
        <v>0</v>
      </c>
      <c r="R105" s="179" t="s">
        <v>401</v>
      </c>
      <c r="S105" s="179" t="s">
        <v>164</v>
      </c>
      <c r="T105" s="180" t="s">
        <v>164</v>
      </c>
      <c r="U105" s="159">
        <v>0</v>
      </c>
      <c r="V105" s="159">
        <f>ROUND(E105*U105,2)</f>
        <v>0</v>
      </c>
      <c r="W105" s="159"/>
      <c r="X105" s="159" t="s">
        <v>403</v>
      </c>
      <c r="Y105" s="149"/>
      <c r="Z105" s="149"/>
      <c r="AA105" s="149"/>
      <c r="AB105" s="149"/>
      <c r="AC105" s="149"/>
      <c r="AD105" s="149"/>
      <c r="AE105" s="149"/>
      <c r="AF105" s="149"/>
      <c r="AG105" s="149" t="s">
        <v>404</v>
      </c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x14ac:dyDescent="0.2">
      <c r="A106" s="161" t="s">
        <v>159</v>
      </c>
      <c r="B106" s="162" t="s">
        <v>105</v>
      </c>
      <c r="C106" s="182" t="s">
        <v>106</v>
      </c>
      <c r="D106" s="163"/>
      <c r="E106" s="164"/>
      <c r="F106" s="165"/>
      <c r="G106" s="165">
        <f>SUMIF(AG107:AG121,"&lt;&gt;NOR",G107:G121)</f>
        <v>0</v>
      </c>
      <c r="H106" s="165"/>
      <c r="I106" s="165">
        <f>SUM(I107:I121)</f>
        <v>0</v>
      </c>
      <c r="J106" s="165"/>
      <c r="K106" s="165">
        <f>SUM(K107:K121)</f>
        <v>0</v>
      </c>
      <c r="L106" s="165"/>
      <c r="M106" s="165">
        <f>SUM(M107:M121)</f>
        <v>0</v>
      </c>
      <c r="N106" s="164"/>
      <c r="O106" s="164">
        <f>SUM(O107:O121)</f>
        <v>128.22000000000003</v>
      </c>
      <c r="P106" s="164"/>
      <c r="Q106" s="164">
        <f>SUM(Q107:Q121)</f>
        <v>0</v>
      </c>
      <c r="R106" s="165"/>
      <c r="S106" s="165"/>
      <c r="T106" s="166"/>
      <c r="U106" s="160"/>
      <c r="V106" s="160">
        <f>SUM(V107:V121)</f>
        <v>76.06</v>
      </c>
      <c r="W106" s="160"/>
      <c r="X106" s="160"/>
      <c r="AG106" t="s">
        <v>160</v>
      </c>
    </row>
    <row r="107" spans="1:60" outlineLevel="1" x14ac:dyDescent="0.2">
      <c r="A107" s="167">
        <v>37</v>
      </c>
      <c r="B107" s="168" t="s">
        <v>446</v>
      </c>
      <c r="C107" s="184" t="s">
        <v>447</v>
      </c>
      <c r="D107" s="169" t="s">
        <v>276</v>
      </c>
      <c r="E107" s="170">
        <v>7.8</v>
      </c>
      <c r="F107" s="171"/>
      <c r="G107" s="172">
        <f>ROUND(E107*F107,2)</f>
        <v>0</v>
      </c>
      <c r="H107" s="171"/>
      <c r="I107" s="172">
        <f>ROUND(E107*H107,2)</f>
        <v>0</v>
      </c>
      <c r="J107" s="171"/>
      <c r="K107" s="172">
        <f>ROUND(E107*J107,2)</f>
        <v>0</v>
      </c>
      <c r="L107" s="172">
        <v>21</v>
      </c>
      <c r="M107" s="172">
        <f>G107*(1+L107/100)</f>
        <v>0</v>
      </c>
      <c r="N107" s="170">
        <v>1.7034</v>
      </c>
      <c r="O107" s="170">
        <f>ROUND(E107*N107,2)</f>
        <v>13.29</v>
      </c>
      <c r="P107" s="170">
        <v>0</v>
      </c>
      <c r="Q107" s="170">
        <f>ROUND(E107*P107,2)</f>
        <v>0</v>
      </c>
      <c r="R107" s="172" t="s">
        <v>408</v>
      </c>
      <c r="S107" s="172" t="s">
        <v>164</v>
      </c>
      <c r="T107" s="173" t="s">
        <v>164</v>
      </c>
      <c r="U107" s="159">
        <v>1.3</v>
      </c>
      <c r="V107" s="159">
        <f>ROUND(E107*U107,2)</f>
        <v>10.14</v>
      </c>
      <c r="W107" s="159"/>
      <c r="X107" s="159" t="s">
        <v>234</v>
      </c>
      <c r="Y107" s="149"/>
      <c r="Z107" s="149"/>
      <c r="AA107" s="149"/>
      <c r="AB107" s="149"/>
      <c r="AC107" s="149"/>
      <c r="AD107" s="149"/>
      <c r="AE107" s="149"/>
      <c r="AF107" s="149"/>
      <c r="AG107" s="149" t="s">
        <v>235</v>
      </c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">
      <c r="A108" s="156"/>
      <c r="B108" s="157"/>
      <c r="C108" s="254" t="s">
        <v>448</v>
      </c>
      <c r="D108" s="255"/>
      <c r="E108" s="255"/>
      <c r="F108" s="255"/>
      <c r="G108" s="255"/>
      <c r="H108" s="159"/>
      <c r="I108" s="159"/>
      <c r="J108" s="159"/>
      <c r="K108" s="159"/>
      <c r="L108" s="159"/>
      <c r="M108" s="159"/>
      <c r="N108" s="158"/>
      <c r="O108" s="158"/>
      <c r="P108" s="158"/>
      <c r="Q108" s="158"/>
      <c r="R108" s="159"/>
      <c r="S108" s="159"/>
      <c r="T108" s="159"/>
      <c r="U108" s="159"/>
      <c r="V108" s="159"/>
      <c r="W108" s="159"/>
      <c r="X108" s="159"/>
      <c r="Y108" s="149"/>
      <c r="Z108" s="149"/>
      <c r="AA108" s="149"/>
      <c r="AB108" s="149"/>
      <c r="AC108" s="149"/>
      <c r="AD108" s="149"/>
      <c r="AE108" s="149"/>
      <c r="AF108" s="149"/>
      <c r="AG108" s="149" t="s">
        <v>237</v>
      </c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">
      <c r="A109" s="156"/>
      <c r="B109" s="157"/>
      <c r="C109" s="191" t="s">
        <v>726</v>
      </c>
      <c r="D109" s="188"/>
      <c r="E109" s="189">
        <v>7.8</v>
      </c>
      <c r="F109" s="159"/>
      <c r="G109" s="159"/>
      <c r="H109" s="159"/>
      <c r="I109" s="159"/>
      <c r="J109" s="159"/>
      <c r="K109" s="159"/>
      <c r="L109" s="159"/>
      <c r="M109" s="159"/>
      <c r="N109" s="158"/>
      <c r="O109" s="158"/>
      <c r="P109" s="158"/>
      <c r="Q109" s="158"/>
      <c r="R109" s="159"/>
      <c r="S109" s="159"/>
      <c r="T109" s="159"/>
      <c r="U109" s="159"/>
      <c r="V109" s="159"/>
      <c r="W109" s="159"/>
      <c r="X109" s="159"/>
      <c r="Y109" s="149"/>
      <c r="Z109" s="149"/>
      <c r="AA109" s="149"/>
      <c r="AB109" s="149"/>
      <c r="AC109" s="149"/>
      <c r="AD109" s="149"/>
      <c r="AE109" s="149"/>
      <c r="AF109" s="149"/>
      <c r="AG109" s="149" t="s">
        <v>261</v>
      </c>
      <c r="AH109" s="149">
        <v>0</v>
      </c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1" x14ac:dyDescent="0.2">
      <c r="A110" s="167">
        <v>38</v>
      </c>
      <c r="B110" s="168" t="s">
        <v>446</v>
      </c>
      <c r="C110" s="184" t="s">
        <v>447</v>
      </c>
      <c r="D110" s="169" t="s">
        <v>276</v>
      </c>
      <c r="E110" s="170">
        <v>3.6</v>
      </c>
      <c r="F110" s="171"/>
      <c r="G110" s="172">
        <f>ROUND(E110*F110,2)</f>
        <v>0</v>
      </c>
      <c r="H110" s="171"/>
      <c r="I110" s="172">
        <f>ROUND(E110*H110,2)</f>
        <v>0</v>
      </c>
      <c r="J110" s="171"/>
      <c r="K110" s="172">
        <f>ROUND(E110*J110,2)</f>
        <v>0</v>
      </c>
      <c r="L110" s="172">
        <v>21</v>
      </c>
      <c r="M110" s="172">
        <f>G110*(1+L110/100)</f>
        <v>0</v>
      </c>
      <c r="N110" s="170">
        <v>1.7034</v>
      </c>
      <c r="O110" s="170">
        <f>ROUND(E110*N110,2)</f>
        <v>6.13</v>
      </c>
      <c r="P110" s="170">
        <v>0</v>
      </c>
      <c r="Q110" s="170">
        <f>ROUND(E110*P110,2)</f>
        <v>0</v>
      </c>
      <c r="R110" s="172" t="s">
        <v>408</v>
      </c>
      <c r="S110" s="172" t="s">
        <v>164</v>
      </c>
      <c r="T110" s="173" t="s">
        <v>164</v>
      </c>
      <c r="U110" s="159">
        <v>1.3</v>
      </c>
      <c r="V110" s="159">
        <f>ROUND(E110*U110,2)</f>
        <v>4.68</v>
      </c>
      <c r="W110" s="159"/>
      <c r="X110" s="159" t="s">
        <v>234</v>
      </c>
      <c r="Y110" s="149"/>
      <c r="Z110" s="149"/>
      <c r="AA110" s="149"/>
      <c r="AB110" s="149"/>
      <c r="AC110" s="149"/>
      <c r="AD110" s="149"/>
      <c r="AE110" s="149"/>
      <c r="AF110" s="149"/>
      <c r="AG110" s="149" t="s">
        <v>235</v>
      </c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outlineLevel="1" x14ac:dyDescent="0.2">
      <c r="A111" s="156"/>
      <c r="B111" s="157"/>
      <c r="C111" s="254" t="s">
        <v>448</v>
      </c>
      <c r="D111" s="255"/>
      <c r="E111" s="255"/>
      <c r="F111" s="255"/>
      <c r="G111" s="255"/>
      <c r="H111" s="159"/>
      <c r="I111" s="159"/>
      <c r="J111" s="159"/>
      <c r="K111" s="159"/>
      <c r="L111" s="159"/>
      <c r="M111" s="159"/>
      <c r="N111" s="158"/>
      <c r="O111" s="158"/>
      <c r="P111" s="158"/>
      <c r="Q111" s="158"/>
      <c r="R111" s="159"/>
      <c r="S111" s="159"/>
      <c r="T111" s="159"/>
      <c r="U111" s="159"/>
      <c r="V111" s="159"/>
      <c r="W111" s="159"/>
      <c r="X111" s="159"/>
      <c r="Y111" s="149"/>
      <c r="Z111" s="149"/>
      <c r="AA111" s="149"/>
      <c r="AB111" s="149"/>
      <c r="AC111" s="149"/>
      <c r="AD111" s="149"/>
      <c r="AE111" s="149"/>
      <c r="AF111" s="149"/>
      <c r="AG111" s="149" t="s">
        <v>237</v>
      </c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">
      <c r="A112" s="156"/>
      <c r="B112" s="157"/>
      <c r="C112" s="191" t="s">
        <v>649</v>
      </c>
      <c r="D112" s="188"/>
      <c r="E112" s="189">
        <v>3.6</v>
      </c>
      <c r="F112" s="159"/>
      <c r="G112" s="159"/>
      <c r="H112" s="159"/>
      <c r="I112" s="159"/>
      <c r="J112" s="159"/>
      <c r="K112" s="159"/>
      <c r="L112" s="159"/>
      <c r="M112" s="159"/>
      <c r="N112" s="158"/>
      <c r="O112" s="158"/>
      <c r="P112" s="158"/>
      <c r="Q112" s="158"/>
      <c r="R112" s="159"/>
      <c r="S112" s="159"/>
      <c r="T112" s="159"/>
      <c r="U112" s="159"/>
      <c r="V112" s="159"/>
      <c r="W112" s="159"/>
      <c r="X112" s="159"/>
      <c r="Y112" s="149"/>
      <c r="Z112" s="149"/>
      <c r="AA112" s="149"/>
      <c r="AB112" s="149"/>
      <c r="AC112" s="149"/>
      <c r="AD112" s="149"/>
      <c r="AE112" s="149"/>
      <c r="AF112" s="149"/>
      <c r="AG112" s="149" t="s">
        <v>261</v>
      </c>
      <c r="AH112" s="149">
        <v>0</v>
      </c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ht="22.5" outlineLevel="1" x14ac:dyDescent="0.2">
      <c r="A113" s="174">
        <v>39</v>
      </c>
      <c r="B113" s="175" t="s">
        <v>454</v>
      </c>
      <c r="C113" s="183" t="s">
        <v>455</v>
      </c>
      <c r="D113" s="176" t="s">
        <v>324</v>
      </c>
      <c r="E113" s="177">
        <v>4</v>
      </c>
      <c r="F113" s="178"/>
      <c r="G113" s="179">
        <f>ROUND(E113*F113,2)</f>
        <v>0</v>
      </c>
      <c r="H113" s="178"/>
      <c r="I113" s="179">
        <f>ROUND(E113*H113,2)</f>
        <v>0</v>
      </c>
      <c r="J113" s="178"/>
      <c r="K113" s="179">
        <f>ROUND(E113*J113,2)</f>
        <v>0</v>
      </c>
      <c r="L113" s="179">
        <v>21</v>
      </c>
      <c r="M113" s="179">
        <f>G113*(1+L113/100)</f>
        <v>0</v>
      </c>
      <c r="N113" s="177">
        <v>6.6E-3</v>
      </c>
      <c r="O113" s="177">
        <f>ROUND(E113*N113,2)</f>
        <v>0.03</v>
      </c>
      <c r="P113" s="177">
        <v>0</v>
      </c>
      <c r="Q113" s="177">
        <f>ROUND(E113*P113,2)</f>
        <v>0</v>
      </c>
      <c r="R113" s="179" t="s">
        <v>408</v>
      </c>
      <c r="S113" s="179" t="s">
        <v>164</v>
      </c>
      <c r="T113" s="180" t="s">
        <v>164</v>
      </c>
      <c r="U113" s="159">
        <v>0.28000000000000003</v>
      </c>
      <c r="V113" s="159">
        <f>ROUND(E113*U113,2)</f>
        <v>1.1200000000000001</v>
      </c>
      <c r="W113" s="159"/>
      <c r="X113" s="159" t="s">
        <v>234</v>
      </c>
      <c r="Y113" s="149"/>
      <c r="Z113" s="149"/>
      <c r="AA113" s="149"/>
      <c r="AB113" s="149"/>
      <c r="AC113" s="149"/>
      <c r="AD113" s="149"/>
      <c r="AE113" s="149"/>
      <c r="AF113" s="149"/>
      <c r="AG113" s="149" t="s">
        <v>235</v>
      </c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ht="22.5" outlineLevel="1" x14ac:dyDescent="0.2">
      <c r="A114" s="167">
        <v>40</v>
      </c>
      <c r="B114" s="168" t="s">
        <v>456</v>
      </c>
      <c r="C114" s="184" t="s">
        <v>457</v>
      </c>
      <c r="D114" s="169" t="s">
        <v>276</v>
      </c>
      <c r="E114" s="170">
        <v>7.8</v>
      </c>
      <c r="F114" s="171"/>
      <c r="G114" s="172">
        <f>ROUND(E114*F114,2)</f>
        <v>0</v>
      </c>
      <c r="H114" s="171"/>
      <c r="I114" s="172">
        <f>ROUND(E114*H114,2)</f>
        <v>0</v>
      </c>
      <c r="J114" s="171"/>
      <c r="K114" s="172">
        <f>ROUND(E114*J114,2)</f>
        <v>0</v>
      </c>
      <c r="L114" s="172">
        <v>21</v>
      </c>
      <c r="M114" s="172">
        <f>G114*(1+L114/100)</f>
        <v>0</v>
      </c>
      <c r="N114" s="170">
        <v>2.5</v>
      </c>
      <c r="O114" s="170">
        <f>ROUND(E114*N114,2)</f>
        <v>19.5</v>
      </c>
      <c r="P114" s="170">
        <v>0</v>
      </c>
      <c r="Q114" s="170">
        <f>ROUND(E114*P114,2)</f>
        <v>0</v>
      </c>
      <c r="R114" s="172" t="s">
        <v>408</v>
      </c>
      <c r="S114" s="172" t="s">
        <v>164</v>
      </c>
      <c r="T114" s="173" t="s">
        <v>164</v>
      </c>
      <c r="U114" s="159">
        <v>1.4490000000000001</v>
      </c>
      <c r="V114" s="159">
        <f>ROUND(E114*U114,2)</f>
        <v>11.3</v>
      </c>
      <c r="W114" s="159"/>
      <c r="X114" s="159" t="s">
        <v>234</v>
      </c>
      <c r="Y114" s="149"/>
      <c r="Z114" s="149"/>
      <c r="AA114" s="149"/>
      <c r="AB114" s="149"/>
      <c r="AC114" s="149"/>
      <c r="AD114" s="149"/>
      <c r="AE114" s="149"/>
      <c r="AF114" s="149"/>
      <c r="AG114" s="149" t="s">
        <v>235</v>
      </c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56"/>
      <c r="B115" s="157"/>
      <c r="C115" s="254" t="s">
        <v>458</v>
      </c>
      <c r="D115" s="255"/>
      <c r="E115" s="255"/>
      <c r="F115" s="255"/>
      <c r="G115" s="255"/>
      <c r="H115" s="159"/>
      <c r="I115" s="159"/>
      <c r="J115" s="159"/>
      <c r="K115" s="159"/>
      <c r="L115" s="159"/>
      <c r="M115" s="159"/>
      <c r="N115" s="158"/>
      <c r="O115" s="158"/>
      <c r="P115" s="158"/>
      <c r="Q115" s="158"/>
      <c r="R115" s="159"/>
      <c r="S115" s="159"/>
      <c r="T115" s="159"/>
      <c r="U115" s="159"/>
      <c r="V115" s="159"/>
      <c r="W115" s="159"/>
      <c r="X115" s="159"/>
      <c r="Y115" s="149"/>
      <c r="Z115" s="149"/>
      <c r="AA115" s="149"/>
      <c r="AB115" s="149"/>
      <c r="AC115" s="149"/>
      <c r="AD115" s="149"/>
      <c r="AE115" s="149"/>
      <c r="AF115" s="149"/>
      <c r="AG115" s="149" t="s">
        <v>237</v>
      </c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1" x14ac:dyDescent="0.2">
      <c r="A116" s="156"/>
      <c r="B116" s="157"/>
      <c r="C116" s="191" t="s">
        <v>726</v>
      </c>
      <c r="D116" s="188"/>
      <c r="E116" s="189">
        <v>7.8</v>
      </c>
      <c r="F116" s="159"/>
      <c r="G116" s="159"/>
      <c r="H116" s="159"/>
      <c r="I116" s="159"/>
      <c r="J116" s="159"/>
      <c r="K116" s="159"/>
      <c r="L116" s="159"/>
      <c r="M116" s="159"/>
      <c r="N116" s="158"/>
      <c r="O116" s="158"/>
      <c r="P116" s="158"/>
      <c r="Q116" s="158"/>
      <c r="R116" s="159"/>
      <c r="S116" s="159"/>
      <c r="T116" s="159"/>
      <c r="U116" s="159"/>
      <c r="V116" s="159"/>
      <c r="W116" s="159"/>
      <c r="X116" s="159"/>
      <c r="Y116" s="149"/>
      <c r="Z116" s="149"/>
      <c r="AA116" s="149"/>
      <c r="AB116" s="149"/>
      <c r="AC116" s="149"/>
      <c r="AD116" s="149"/>
      <c r="AE116" s="149"/>
      <c r="AF116" s="149"/>
      <c r="AG116" s="149" t="s">
        <v>261</v>
      </c>
      <c r="AH116" s="149">
        <v>0</v>
      </c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ht="22.5" outlineLevel="1" x14ac:dyDescent="0.2">
      <c r="A117" s="167">
        <v>41</v>
      </c>
      <c r="B117" s="168" t="s">
        <v>464</v>
      </c>
      <c r="C117" s="184" t="s">
        <v>465</v>
      </c>
      <c r="D117" s="169" t="s">
        <v>276</v>
      </c>
      <c r="E117" s="170">
        <v>35.636000000000003</v>
      </c>
      <c r="F117" s="171"/>
      <c r="G117" s="172">
        <f>ROUND(E117*F117,2)</f>
        <v>0</v>
      </c>
      <c r="H117" s="171"/>
      <c r="I117" s="172">
        <f>ROUND(E117*H117,2)</f>
        <v>0</v>
      </c>
      <c r="J117" s="171"/>
      <c r="K117" s="172">
        <f>ROUND(E117*J117,2)</f>
        <v>0</v>
      </c>
      <c r="L117" s="172">
        <v>21</v>
      </c>
      <c r="M117" s="172">
        <f>G117*(1+L117/100)</f>
        <v>0</v>
      </c>
      <c r="N117" s="170">
        <v>2.5</v>
      </c>
      <c r="O117" s="170">
        <f>ROUND(E117*N117,2)</f>
        <v>89.09</v>
      </c>
      <c r="P117" s="170">
        <v>0</v>
      </c>
      <c r="Q117" s="170">
        <f>ROUND(E117*P117,2)</f>
        <v>0</v>
      </c>
      <c r="R117" s="172" t="s">
        <v>408</v>
      </c>
      <c r="S117" s="172" t="s">
        <v>164</v>
      </c>
      <c r="T117" s="173" t="s">
        <v>164</v>
      </c>
      <c r="U117" s="159">
        <v>1.37</v>
      </c>
      <c r="V117" s="159">
        <f>ROUND(E117*U117,2)</f>
        <v>48.82</v>
      </c>
      <c r="W117" s="159"/>
      <c r="X117" s="159" t="s">
        <v>234</v>
      </c>
      <c r="Y117" s="149"/>
      <c r="Z117" s="149"/>
      <c r="AA117" s="149"/>
      <c r="AB117" s="149"/>
      <c r="AC117" s="149"/>
      <c r="AD117" s="149"/>
      <c r="AE117" s="149"/>
      <c r="AF117" s="149"/>
      <c r="AG117" s="149" t="s">
        <v>235</v>
      </c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outlineLevel="1" x14ac:dyDescent="0.2">
      <c r="A118" s="156"/>
      <c r="B118" s="157"/>
      <c r="C118" s="254" t="s">
        <v>458</v>
      </c>
      <c r="D118" s="255"/>
      <c r="E118" s="255"/>
      <c r="F118" s="255"/>
      <c r="G118" s="255"/>
      <c r="H118" s="159"/>
      <c r="I118" s="159"/>
      <c r="J118" s="159"/>
      <c r="K118" s="159"/>
      <c r="L118" s="159"/>
      <c r="M118" s="159"/>
      <c r="N118" s="158"/>
      <c r="O118" s="158"/>
      <c r="P118" s="158"/>
      <c r="Q118" s="158"/>
      <c r="R118" s="159"/>
      <c r="S118" s="159"/>
      <c r="T118" s="159"/>
      <c r="U118" s="159"/>
      <c r="V118" s="159"/>
      <c r="W118" s="159"/>
      <c r="X118" s="159"/>
      <c r="Y118" s="149"/>
      <c r="Z118" s="149"/>
      <c r="AA118" s="149"/>
      <c r="AB118" s="149"/>
      <c r="AC118" s="149"/>
      <c r="AD118" s="149"/>
      <c r="AE118" s="149"/>
      <c r="AF118" s="149"/>
      <c r="AG118" s="149" t="s">
        <v>237</v>
      </c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outlineLevel="1" x14ac:dyDescent="0.2">
      <c r="A119" s="156"/>
      <c r="B119" s="157"/>
      <c r="C119" s="191" t="s">
        <v>727</v>
      </c>
      <c r="D119" s="188"/>
      <c r="E119" s="189">
        <v>35.636000000000003</v>
      </c>
      <c r="F119" s="159"/>
      <c r="G119" s="159"/>
      <c r="H119" s="159"/>
      <c r="I119" s="159"/>
      <c r="J119" s="159"/>
      <c r="K119" s="159"/>
      <c r="L119" s="159"/>
      <c r="M119" s="159"/>
      <c r="N119" s="158"/>
      <c r="O119" s="158"/>
      <c r="P119" s="158"/>
      <c r="Q119" s="158"/>
      <c r="R119" s="159"/>
      <c r="S119" s="159"/>
      <c r="T119" s="159"/>
      <c r="U119" s="159"/>
      <c r="V119" s="159"/>
      <c r="W119" s="159"/>
      <c r="X119" s="159"/>
      <c r="Y119" s="149"/>
      <c r="Z119" s="149"/>
      <c r="AA119" s="149"/>
      <c r="AB119" s="149"/>
      <c r="AC119" s="149"/>
      <c r="AD119" s="149"/>
      <c r="AE119" s="149"/>
      <c r="AF119" s="149"/>
      <c r="AG119" s="149" t="s">
        <v>261</v>
      </c>
      <c r="AH119" s="149">
        <v>0</v>
      </c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outlineLevel="1" x14ac:dyDescent="0.2">
      <c r="A120" s="174">
        <v>42</v>
      </c>
      <c r="B120" s="175" t="s">
        <v>468</v>
      </c>
      <c r="C120" s="183" t="s">
        <v>469</v>
      </c>
      <c r="D120" s="176" t="s">
        <v>324</v>
      </c>
      <c r="E120" s="177">
        <v>2.02</v>
      </c>
      <c r="F120" s="178"/>
      <c r="G120" s="179">
        <f>ROUND(E120*F120,2)</f>
        <v>0</v>
      </c>
      <c r="H120" s="178"/>
      <c r="I120" s="179">
        <f>ROUND(E120*H120,2)</f>
        <v>0</v>
      </c>
      <c r="J120" s="178"/>
      <c r="K120" s="179">
        <f>ROUND(E120*J120,2)</f>
        <v>0</v>
      </c>
      <c r="L120" s="179">
        <v>21</v>
      </c>
      <c r="M120" s="179">
        <f>G120*(1+L120/100)</f>
        <v>0</v>
      </c>
      <c r="N120" s="177">
        <v>3.9E-2</v>
      </c>
      <c r="O120" s="177">
        <f>ROUND(E120*N120,2)</f>
        <v>0.08</v>
      </c>
      <c r="P120" s="177">
        <v>0</v>
      </c>
      <c r="Q120" s="177">
        <f>ROUND(E120*P120,2)</f>
        <v>0</v>
      </c>
      <c r="R120" s="179" t="s">
        <v>401</v>
      </c>
      <c r="S120" s="179" t="s">
        <v>164</v>
      </c>
      <c r="T120" s="180" t="s">
        <v>164</v>
      </c>
      <c r="U120" s="159">
        <v>0</v>
      </c>
      <c r="V120" s="159">
        <f>ROUND(E120*U120,2)</f>
        <v>0</v>
      </c>
      <c r="W120" s="159"/>
      <c r="X120" s="159" t="s">
        <v>403</v>
      </c>
      <c r="Y120" s="149"/>
      <c r="Z120" s="149"/>
      <c r="AA120" s="149"/>
      <c r="AB120" s="149"/>
      <c r="AC120" s="149"/>
      <c r="AD120" s="149"/>
      <c r="AE120" s="149"/>
      <c r="AF120" s="149"/>
      <c r="AG120" s="149" t="s">
        <v>404</v>
      </c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">
      <c r="A121" s="174">
        <v>43</v>
      </c>
      <c r="B121" s="175" t="s">
        <v>728</v>
      </c>
      <c r="C121" s="183" t="s">
        <v>729</v>
      </c>
      <c r="D121" s="176" t="s">
        <v>324</v>
      </c>
      <c r="E121" s="177">
        <v>2.02</v>
      </c>
      <c r="F121" s="178"/>
      <c r="G121" s="179">
        <f>ROUND(E121*F121,2)</f>
        <v>0</v>
      </c>
      <c r="H121" s="178"/>
      <c r="I121" s="179">
        <f>ROUND(E121*H121,2)</f>
        <v>0</v>
      </c>
      <c r="J121" s="178"/>
      <c r="K121" s="179">
        <f>ROUND(E121*J121,2)</f>
        <v>0</v>
      </c>
      <c r="L121" s="179">
        <v>21</v>
      </c>
      <c r="M121" s="179">
        <f>G121*(1+L121/100)</f>
        <v>0</v>
      </c>
      <c r="N121" s="177">
        <v>5.0999999999999997E-2</v>
      </c>
      <c r="O121" s="177">
        <f>ROUND(E121*N121,2)</f>
        <v>0.1</v>
      </c>
      <c r="P121" s="177">
        <v>0</v>
      </c>
      <c r="Q121" s="177">
        <f>ROUND(E121*P121,2)</f>
        <v>0</v>
      </c>
      <c r="R121" s="179" t="s">
        <v>401</v>
      </c>
      <c r="S121" s="179" t="s">
        <v>164</v>
      </c>
      <c r="T121" s="180" t="s">
        <v>164</v>
      </c>
      <c r="U121" s="159">
        <v>0</v>
      </c>
      <c r="V121" s="159">
        <f>ROUND(E121*U121,2)</f>
        <v>0</v>
      </c>
      <c r="W121" s="159"/>
      <c r="X121" s="159" t="s">
        <v>403</v>
      </c>
      <c r="Y121" s="149"/>
      <c r="Z121" s="149"/>
      <c r="AA121" s="149"/>
      <c r="AB121" s="149"/>
      <c r="AC121" s="149"/>
      <c r="AD121" s="149"/>
      <c r="AE121" s="149"/>
      <c r="AF121" s="149"/>
      <c r="AG121" s="149" t="s">
        <v>404</v>
      </c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x14ac:dyDescent="0.2">
      <c r="A122" s="161" t="s">
        <v>159</v>
      </c>
      <c r="B122" s="162" t="s">
        <v>107</v>
      </c>
      <c r="C122" s="182" t="s">
        <v>108</v>
      </c>
      <c r="D122" s="163"/>
      <c r="E122" s="164"/>
      <c r="F122" s="165"/>
      <c r="G122" s="165">
        <f>SUMIF(AG123:AG128,"&lt;&gt;NOR",G123:G128)</f>
        <v>0</v>
      </c>
      <c r="H122" s="165"/>
      <c r="I122" s="165">
        <f>SUM(I123:I128)</f>
        <v>0</v>
      </c>
      <c r="J122" s="165"/>
      <c r="K122" s="165">
        <f>SUM(K123:K128)</f>
        <v>0</v>
      </c>
      <c r="L122" s="165"/>
      <c r="M122" s="165">
        <f>SUM(M123:M128)</f>
        <v>0</v>
      </c>
      <c r="N122" s="164"/>
      <c r="O122" s="164">
        <f>SUM(O123:O128)</f>
        <v>36.57</v>
      </c>
      <c r="P122" s="164"/>
      <c r="Q122" s="164">
        <f>SUM(Q123:Q128)</f>
        <v>0</v>
      </c>
      <c r="R122" s="165"/>
      <c r="S122" s="165"/>
      <c r="T122" s="166"/>
      <c r="U122" s="160"/>
      <c r="V122" s="160">
        <f>SUM(V123:V128)</f>
        <v>11.33</v>
      </c>
      <c r="W122" s="160"/>
      <c r="X122" s="160"/>
      <c r="AG122" t="s">
        <v>160</v>
      </c>
    </row>
    <row r="123" spans="1:60" ht="22.5" outlineLevel="1" x14ac:dyDescent="0.2">
      <c r="A123" s="167">
        <v>44</v>
      </c>
      <c r="B123" s="168" t="s">
        <v>652</v>
      </c>
      <c r="C123" s="184" t="s">
        <v>653</v>
      </c>
      <c r="D123" s="169" t="s">
        <v>232</v>
      </c>
      <c r="E123" s="170">
        <v>78</v>
      </c>
      <c r="F123" s="171"/>
      <c r="G123" s="172">
        <f>ROUND(E123*F123,2)</f>
        <v>0</v>
      </c>
      <c r="H123" s="171"/>
      <c r="I123" s="172">
        <f>ROUND(E123*H123,2)</f>
        <v>0</v>
      </c>
      <c r="J123" s="171"/>
      <c r="K123" s="172">
        <f>ROUND(E123*J123,2)</f>
        <v>0</v>
      </c>
      <c r="L123" s="172">
        <v>21</v>
      </c>
      <c r="M123" s="172">
        <f>G123*(1+L123/100)</f>
        <v>0</v>
      </c>
      <c r="N123" s="170">
        <v>0.18462999999999999</v>
      </c>
      <c r="O123" s="170">
        <f>ROUND(E123*N123,2)</f>
        <v>14.4</v>
      </c>
      <c r="P123" s="170">
        <v>0</v>
      </c>
      <c r="Q123" s="170">
        <f>ROUND(E123*P123,2)</f>
        <v>0</v>
      </c>
      <c r="R123" s="172" t="s">
        <v>233</v>
      </c>
      <c r="S123" s="172" t="s">
        <v>164</v>
      </c>
      <c r="T123" s="173" t="s">
        <v>164</v>
      </c>
      <c r="U123" s="159">
        <v>6.4000000000000001E-2</v>
      </c>
      <c r="V123" s="159">
        <f>ROUND(E123*U123,2)</f>
        <v>4.99</v>
      </c>
      <c r="W123" s="159"/>
      <c r="X123" s="159" t="s">
        <v>234</v>
      </c>
      <c r="Y123" s="149"/>
      <c r="Z123" s="149"/>
      <c r="AA123" s="149"/>
      <c r="AB123" s="149"/>
      <c r="AC123" s="149"/>
      <c r="AD123" s="149"/>
      <c r="AE123" s="149"/>
      <c r="AF123" s="149"/>
      <c r="AG123" s="149" t="s">
        <v>235</v>
      </c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1" x14ac:dyDescent="0.2">
      <c r="A124" s="156"/>
      <c r="B124" s="157"/>
      <c r="C124" s="254" t="s">
        <v>476</v>
      </c>
      <c r="D124" s="255"/>
      <c r="E124" s="255"/>
      <c r="F124" s="255"/>
      <c r="G124" s="255"/>
      <c r="H124" s="159"/>
      <c r="I124" s="159"/>
      <c r="J124" s="159"/>
      <c r="K124" s="159"/>
      <c r="L124" s="159"/>
      <c r="M124" s="159"/>
      <c r="N124" s="158"/>
      <c r="O124" s="158"/>
      <c r="P124" s="158"/>
      <c r="Q124" s="158"/>
      <c r="R124" s="159"/>
      <c r="S124" s="159"/>
      <c r="T124" s="159"/>
      <c r="U124" s="159"/>
      <c r="V124" s="159"/>
      <c r="W124" s="159"/>
      <c r="X124" s="159"/>
      <c r="Y124" s="149"/>
      <c r="Z124" s="149"/>
      <c r="AA124" s="149"/>
      <c r="AB124" s="149"/>
      <c r="AC124" s="149"/>
      <c r="AD124" s="149"/>
      <c r="AE124" s="149"/>
      <c r="AF124" s="149"/>
      <c r="AG124" s="149" t="s">
        <v>237</v>
      </c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outlineLevel="1" x14ac:dyDescent="0.2">
      <c r="A125" s="167">
        <v>45</v>
      </c>
      <c r="B125" s="168" t="s">
        <v>730</v>
      </c>
      <c r="C125" s="184" t="s">
        <v>731</v>
      </c>
      <c r="D125" s="169" t="s">
        <v>232</v>
      </c>
      <c r="E125" s="170">
        <v>37.5</v>
      </c>
      <c r="F125" s="171"/>
      <c r="G125" s="172">
        <f>ROUND(E125*F125,2)</f>
        <v>0</v>
      </c>
      <c r="H125" s="171"/>
      <c r="I125" s="172">
        <f>ROUND(E125*H125,2)</f>
        <v>0</v>
      </c>
      <c r="J125" s="171"/>
      <c r="K125" s="172">
        <f>ROUND(E125*J125,2)</f>
        <v>0</v>
      </c>
      <c r="L125" s="172">
        <v>21</v>
      </c>
      <c r="M125" s="172">
        <f>G125*(1+L125/100)</f>
        <v>0</v>
      </c>
      <c r="N125" s="170">
        <v>0.33206000000000002</v>
      </c>
      <c r="O125" s="170">
        <f>ROUND(E125*N125,2)</f>
        <v>12.45</v>
      </c>
      <c r="P125" s="170">
        <v>0</v>
      </c>
      <c r="Q125" s="170">
        <f>ROUND(E125*P125,2)</f>
        <v>0</v>
      </c>
      <c r="R125" s="172" t="s">
        <v>233</v>
      </c>
      <c r="S125" s="172" t="s">
        <v>164</v>
      </c>
      <c r="T125" s="173" t="s">
        <v>164</v>
      </c>
      <c r="U125" s="159">
        <v>2.5000000000000001E-2</v>
      </c>
      <c r="V125" s="159">
        <f>ROUND(E125*U125,2)</f>
        <v>0.94</v>
      </c>
      <c r="W125" s="159"/>
      <c r="X125" s="159" t="s">
        <v>234</v>
      </c>
      <c r="Y125" s="149"/>
      <c r="Z125" s="149"/>
      <c r="AA125" s="149"/>
      <c r="AB125" s="149"/>
      <c r="AC125" s="149"/>
      <c r="AD125" s="149"/>
      <c r="AE125" s="149"/>
      <c r="AF125" s="149"/>
      <c r="AG125" s="149" t="s">
        <v>235</v>
      </c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outlineLevel="1" x14ac:dyDescent="0.2">
      <c r="A126" s="156"/>
      <c r="B126" s="157"/>
      <c r="C126" s="254" t="s">
        <v>479</v>
      </c>
      <c r="D126" s="255"/>
      <c r="E126" s="255"/>
      <c r="F126" s="255"/>
      <c r="G126" s="255"/>
      <c r="H126" s="159"/>
      <c r="I126" s="159"/>
      <c r="J126" s="159"/>
      <c r="K126" s="159"/>
      <c r="L126" s="159"/>
      <c r="M126" s="159"/>
      <c r="N126" s="158"/>
      <c r="O126" s="158"/>
      <c r="P126" s="158"/>
      <c r="Q126" s="158"/>
      <c r="R126" s="159"/>
      <c r="S126" s="159"/>
      <c r="T126" s="159"/>
      <c r="U126" s="159"/>
      <c r="V126" s="159"/>
      <c r="W126" s="159"/>
      <c r="X126" s="159"/>
      <c r="Y126" s="149"/>
      <c r="Z126" s="149"/>
      <c r="AA126" s="149"/>
      <c r="AB126" s="149"/>
      <c r="AC126" s="149"/>
      <c r="AD126" s="149"/>
      <c r="AE126" s="149"/>
      <c r="AF126" s="149"/>
      <c r="AG126" s="149" t="s">
        <v>237</v>
      </c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ht="22.5" outlineLevel="1" x14ac:dyDescent="0.2">
      <c r="A127" s="167">
        <v>46</v>
      </c>
      <c r="B127" s="168" t="s">
        <v>732</v>
      </c>
      <c r="C127" s="184" t="s">
        <v>733</v>
      </c>
      <c r="D127" s="169" t="s">
        <v>232</v>
      </c>
      <c r="E127" s="170">
        <v>75</v>
      </c>
      <c r="F127" s="171"/>
      <c r="G127" s="172">
        <f>ROUND(E127*F127,2)</f>
        <v>0</v>
      </c>
      <c r="H127" s="171"/>
      <c r="I127" s="172">
        <f>ROUND(E127*H127,2)</f>
        <v>0</v>
      </c>
      <c r="J127" s="171"/>
      <c r="K127" s="172">
        <f>ROUND(E127*J127,2)</f>
        <v>0</v>
      </c>
      <c r="L127" s="172">
        <v>21</v>
      </c>
      <c r="M127" s="172">
        <f>G127*(1+L127/100)</f>
        <v>0</v>
      </c>
      <c r="N127" s="170">
        <v>0.12966</v>
      </c>
      <c r="O127" s="170">
        <f>ROUND(E127*N127,2)</f>
        <v>9.7200000000000006</v>
      </c>
      <c r="P127" s="170">
        <v>0</v>
      </c>
      <c r="Q127" s="170">
        <f>ROUND(E127*P127,2)</f>
        <v>0</v>
      </c>
      <c r="R127" s="172" t="s">
        <v>233</v>
      </c>
      <c r="S127" s="172" t="s">
        <v>164</v>
      </c>
      <c r="T127" s="173" t="s">
        <v>164</v>
      </c>
      <c r="U127" s="159">
        <v>7.1999999999999995E-2</v>
      </c>
      <c r="V127" s="159">
        <f>ROUND(E127*U127,2)</f>
        <v>5.4</v>
      </c>
      <c r="W127" s="159"/>
      <c r="X127" s="159" t="s">
        <v>234</v>
      </c>
      <c r="Y127" s="149"/>
      <c r="Z127" s="149"/>
      <c r="AA127" s="149"/>
      <c r="AB127" s="149"/>
      <c r="AC127" s="149"/>
      <c r="AD127" s="149"/>
      <c r="AE127" s="149"/>
      <c r="AF127" s="149"/>
      <c r="AG127" s="149" t="s">
        <v>235</v>
      </c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outlineLevel="1" x14ac:dyDescent="0.2">
      <c r="A128" s="156"/>
      <c r="B128" s="157"/>
      <c r="C128" s="191" t="s">
        <v>734</v>
      </c>
      <c r="D128" s="188"/>
      <c r="E128" s="189">
        <v>75</v>
      </c>
      <c r="F128" s="159"/>
      <c r="G128" s="159"/>
      <c r="H128" s="159"/>
      <c r="I128" s="159"/>
      <c r="J128" s="159"/>
      <c r="K128" s="159"/>
      <c r="L128" s="159"/>
      <c r="M128" s="159"/>
      <c r="N128" s="158"/>
      <c r="O128" s="158"/>
      <c r="P128" s="158"/>
      <c r="Q128" s="158"/>
      <c r="R128" s="159"/>
      <c r="S128" s="159"/>
      <c r="T128" s="159"/>
      <c r="U128" s="159"/>
      <c r="V128" s="159"/>
      <c r="W128" s="159"/>
      <c r="X128" s="159"/>
      <c r="Y128" s="149"/>
      <c r="Z128" s="149"/>
      <c r="AA128" s="149"/>
      <c r="AB128" s="149"/>
      <c r="AC128" s="149"/>
      <c r="AD128" s="149"/>
      <c r="AE128" s="149"/>
      <c r="AF128" s="149"/>
      <c r="AG128" s="149" t="s">
        <v>261</v>
      </c>
      <c r="AH128" s="149">
        <v>0</v>
      </c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x14ac:dyDescent="0.2">
      <c r="A129" s="161" t="s">
        <v>159</v>
      </c>
      <c r="B129" s="162" t="s">
        <v>111</v>
      </c>
      <c r="C129" s="182" t="s">
        <v>112</v>
      </c>
      <c r="D129" s="163"/>
      <c r="E129" s="164"/>
      <c r="F129" s="165"/>
      <c r="G129" s="165">
        <f>SUMIF(AG130:AG158,"&lt;&gt;NOR",G130:G158)</f>
        <v>0</v>
      </c>
      <c r="H129" s="165"/>
      <c r="I129" s="165">
        <f>SUM(I130:I158)</f>
        <v>0</v>
      </c>
      <c r="J129" s="165"/>
      <c r="K129" s="165">
        <f>SUM(K130:K158)</f>
        <v>0</v>
      </c>
      <c r="L129" s="165"/>
      <c r="M129" s="165">
        <f>SUM(M130:M158)</f>
        <v>0</v>
      </c>
      <c r="N129" s="164"/>
      <c r="O129" s="164">
        <f>SUM(O130:O158)</f>
        <v>23.58</v>
      </c>
      <c r="P129" s="164"/>
      <c r="Q129" s="164">
        <f>SUM(Q130:Q158)</f>
        <v>0</v>
      </c>
      <c r="R129" s="165"/>
      <c r="S129" s="165"/>
      <c r="T129" s="166"/>
      <c r="U129" s="160"/>
      <c r="V129" s="160">
        <f>SUM(V130:V158)</f>
        <v>155.82</v>
      </c>
      <c r="W129" s="160"/>
      <c r="X129" s="160"/>
      <c r="AG129" t="s">
        <v>160</v>
      </c>
    </row>
    <row r="130" spans="1:60" ht="22.5" outlineLevel="1" x14ac:dyDescent="0.2">
      <c r="A130" s="167">
        <v>47</v>
      </c>
      <c r="B130" s="168" t="s">
        <v>735</v>
      </c>
      <c r="C130" s="184" t="s">
        <v>736</v>
      </c>
      <c r="D130" s="169" t="s">
        <v>247</v>
      </c>
      <c r="E130" s="170">
        <v>59</v>
      </c>
      <c r="F130" s="171"/>
      <c r="G130" s="172">
        <f>ROUND(E130*F130,2)</f>
        <v>0</v>
      </c>
      <c r="H130" s="171"/>
      <c r="I130" s="172">
        <f>ROUND(E130*H130,2)</f>
        <v>0</v>
      </c>
      <c r="J130" s="171"/>
      <c r="K130" s="172">
        <f>ROUND(E130*J130,2)</f>
        <v>0</v>
      </c>
      <c r="L130" s="172">
        <v>21</v>
      </c>
      <c r="M130" s="172">
        <f>G130*(1+L130/100)</f>
        <v>0</v>
      </c>
      <c r="N130" s="170">
        <v>6.0000000000000002E-5</v>
      </c>
      <c r="O130" s="170">
        <f>ROUND(E130*N130,2)</f>
        <v>0</v>
      </c>
      <c r="P130" s="170">
        <v>0</v>
      </c>
      <c r="Q130" s="170">
        <f>ROUND(E130*P130,2)</f>
        <v>0</v>
      </c>
      <c r="R130" s="172" t="s">
        <v>408</v>
      </c>
      <c r="S130" s="172" t="s">
        <v>164</v>
      </c>
      <c r="T130" s="173" t="s">
        <v>164</v>
      </c>
      <c r="U130" s="159">
        <v>1.032</v>
      </c>
      <c r="V130" s="159">
        <f>ROUND(E130*U130,2)</f>
        <v>60.89</v>
      </c>
      <c r="W130" s="159"/>
      <c r="X130" s="159" t="s">
        <v>234</v>
      </c>
      <c r="Y130" s="149"/>
      <c r="Z130" s="149"/>
      <c r="AA130" s="149"/>
      <c r="AB130" s="149"/>
      <c r="AC130" s="149"/>
      <c r="AD130" s="149"/>
      <c r="AE130" s="149"/>
      <c r="AF130" s="149"/>
      <c r="AG130" s="149" t="s">
        <v>235</v>
      </c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outlineLevel="1" x14ac:dyDescent="0.2">
      <c r="A131" s="156"/>
      <c r="B131" s="157"/>
      <c r="C131" s="254" t="s">
        <v>656</v>
      </c>
      <c r="D131" s="255"/>
      <c r="E131" s="255"/>
      <c r="F131" s="255"/>
      <c r="G131" s="255"/>
      <c r="H131" s="159"/>
      <c r="I131" s="159"/>
      <c r="J131" s="159"/>
      <c r="K131" s="159"/>
      <c r="L131" s="159"/>
      <c r="M131" s="159"/>
      <c r="N131" s="158"/>
      <c r="O131" s="158"/>
      <c r="P131" s="158"/>
      <c r="Q131" s="158"/>
      <c r="R131" s="159"/>
      <c r="S131" s="159"/>
      <c r="T131" s="159"/>
      <c r="U131" s="159"/>
      <c r="V131" s="159"/>
      <c r="W131" s="159"/>
      <c r="X131" s="159"/>
      <c r="Y131" s="149"/>
      <c r="Z131" s="149"/>
      <c r="AA131" s="149"/>
      <c r="AB131" s="149"/>
      <c r="AC131" s="149"/>
      <c r="AD131" s="149"/>
      <c r="AE131" s="149"/>
      <c r="AF131" s="149"/>
      <c r="AG131" s="149" t="s">
        <v>237</v>
      </c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ht="22.5" outlineLevel="1" x14ac:dyDescent="0.2">
      <c r="A132" s="167">
        <v>48</v>
      </c>
      <c r="B132" s="168" t="s">
        <v>737</v>
      </c>
      <c r="C132" s="184" t="s">
        <v>738</v>
      </c>
      <c r="D132" s="169" t="s">
        <v>324</v>
      </c>
      <c r="E132" s="170">
        <v>4.0599999999999996</v>
      </c>
      <c r="F132" s="171"/>
      <c r="G132" s="172">
        <f>ROUND(E132*F132,2)</f>
        <v>0</v>
      </c>
      <c r="H132" s="171"/>
      <c r="I132" s="172">
        <f>ROUND(E132*H132,2)</f>
        <v>0</v>
      </c>
      <c r="J132" s="171"/>
      <c r="K132" s="172">
        <f>ROUND(E132*J132,2)</f>
        <v>0</v>
      </c>
      <c r="L132" s="172">
        <v>21</v>
      </c>
      <c r="M132" s="172">
        <f>G132*(1+L132/100)</f>
        <v>0</v>
      </c>
      <c r="N132" s="170">
        <v>0.14726</v>
      </c>
      <c r="O132" s="170">
        <f>ROUND(E132*N132,2)</f>
        <v>0.6</v>
      </c>
      <c r="P132" s="170">
        <v>0</v>
      </c>
      <c r="Q132" s="170">
        <f>ROUND(E132*P132,2)</f>
        <v>0</v>
      </c>
      <c r="R132" s="172" t="s">
        <v>408</v>
      </c>
      <c r="S132" s="172" t="s">
        <v>164</v>
      </c>
      <c r="T132" s="173" t="s">
        <v>164</v>
      </c>
      <c r="U132" s="159">
        <v>0.88600000000000001</v>
      </c>
      <c r="V132" s="159">
        <f>ROUND(E132*U132,2)</f>
        <v>3.6</v>
      </c>
      <c r="W132" s="159"/>
      <c r="X132" s="159" t="s">
        <v>234</v>
      </c>
      <c r="Y132" s="149"/>
      <c r="Z132" s="149"/>
      <c r="AA132" s="149"/>
      <c r="AB132" s="149"/>
      <c r="AC132" s="149"/>
      <c r="AD132" s="149"/>
      <c r="AE132" s="149"/>
      <c r="AF132" s="149"/>
      <c r="AG132" s="149" t="s">
        <v>235</v>
      </c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1" x14ac:dyDescent="0.2">
      <c r="A133" s="156"/>
      <c r="B133" s="157"/>
      <c r="C133" s="254" t="s">
        <v>739</v>
      </c>
      <c r="D133" s="255"/>
      <c r="E133" s="255"/>
      <c r="F133" s="255"/>
      <c r="G133" s="255"/>
      <c r="H133" s="159"/>
      <c r="I133" s="159"/>
      <c r="J133" s="159"/>
      <c r="K133" s="159"/>
      <c r="L133" s="159"/>
      <c r="M133" s="159"/>
      <c r="N133" s="158"/>
      <c r="O133" s="158"/>
      <c r="P133" s="158"/>
      <c r="Q133" s="158"/>
      <c r="R133" s="159"/>
      <c r="S133" s="159"/>
      <c r="T133" s="159"/>
      <c r="U133" s="159"/>
      <c r="V133" s="159"/>
      <c r="W133" s="159"/>
      <c r="X133" s="159"/>
      <c r="Y133" s="149"/>
      <c r="Z133" s="149"/>
      <c r="AA133" s="149"/>
      <c r="AB133" s="149"/>
      <c r="AC133" s="149"/>
      <c r="AD133" s="149"/>
      <c r="AE133" s="149"/>
      <c r="AF133" s="149"/>
      <c r="AG133" s="149" t="s">
        <v>237</v>
      </c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ht="22.5" outlineLevel="1" x14ac:dyDescent="0.2">
      <c r="A134" s="167">
        <v>49</v>
      </c>
      <c r="B134" s="168" t="s">
        <v>659</v>
      </c>
      <c r="C134" s="184" t="s">
        <v>660</v>
      </c>
      <c r="D134" s="169" t="s">
        <v>324</v>
      </c>
      <c r="E134" s="170">
        <v>4</v>
      </c>
      <c r="F134" s="171"/>
      <c r="G134" s="172">
        <f>ROUND(E134*F134,2)</f>
        <v>0</v>
      </c>
      <c r="H134" s="171"/>
      <c r="I134" s="172">
        <f>ROUND(E134*H134,2)</f>
        <v>0</v>
      </c>
      <c r="J134" s="171"/>
      <c r="K134" s="172">
        <f>ROUND(E134*J134,2)</f>
        <v>0</v>
      </c>
      <c r="L134" s="172">
        <v>21</v>
      </c>
      <c r="M134" s="172">
        <f>G134*(1+L134/100)</f>
        <v>0</v>
      </c>
      <c r="N134" s="170">
        <v>2.0000000000000002E-5</v>
      </c>
      <c r="O134" s="170">
        <f>ROUND(E134*N134,2)</f>
        <v>0</v>
      </c>
      <c r="P134" s="170">
        <v>0</v>
      </c>
      <c r="Q134" s="170">
        <f>ROUND(E134*P134,2)</f>
        <v>0</v>
      </c>
      <c r="R134" s="172" t="s">
        <v>408</v>
      </c>
      <c r="S134" s="172" t="s">
        <v>164</v>
      </c>
      <c r="T134" s="173" t="s">
        <v>164</v>
      </c>
      <c r="U134" s="159">
        <v>0.20599999999999999</v>
      </c>
      <c r="V134" s="159">
        <f>ROUND(E134*U134,2)</f>
        <v>0.82</v>
      </c>
      <c r="W134" s="159"/>
      <c r="X134" s="159" t="s">
        <v>234</v>
      </c>
      <c r="Y134" s="149"/>
      <c r="Z134" s="149"/>
      <c r="AA134" s="149"/>
      <c r="AB134" s="149"/>
      <c r="AC134" s="149"/>
      <c r="AD134" s="149"/>
      <c r="AE134" s="149"/>
      <c r="AF134" s="149"/>
      <c r="AG134" s="149" t="s">
        <v>235</v>
      </c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outlineLevel="1" x14ac:dyDescent="0.2">
      <c r="A135" s="156"/>
      <c r="B135" s="157"/>
      <c r="C135" s="254" t="s">
        <v>448</v>
      </c>
      <c r="D135" s="255"/>
      <c r="E135" s="255"/>
      <c r="F135" s="255"/>
      <c r="G135" s="255"/>
      <c r="H135" s="159"/>
      <c r="I135" s="159"/>
      <c r="J135" s="159"/>
      <c r="K135" s="159"/>
      <c r="L135" s="159"/>
      <c r="M135" s="159"/>
      <c r="N135" s="158"/>
      <c r="O135" s="158"/>
      <c r="P135" s="158"/>
      <c r="Q135" s="158"/>
      <c r="R135" s="159"/>
      <c r="S135" s="159"/>
      <c r="T135" s="159"/>
      <c r="U135" s="159"/>
      <c r="V135" s="159"/>
      <c r="W135" s="159"/>
      <c r="X135" s="159"/>
      <c r="Y135" s="149"/>
      <c r="Z135" s="149"/>
      <c r="AA135" s="149"/>
      <c r="AB135" s="149"/>
      <c r="AC135" s="149"/>
      <c r="AD135" s="149"/>
      <c r="AE135" s="149"/>
      <c r="AF135" s="149"/>
      <c r="AG135" s="149" t="s">
        <v>237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ht="33.75" outlineLevel="1" x14ac:dyDescent="0.2">
      <c r="A136" s="167">
        <v>50</v>
      </c>
      <c r="B136" s="168" t="s">
        <v>661</v>
      </c>
      <c r="C136" s="184" t="s">
        <v>662</v>
      </c>
      <c r="D136" s="169" t="s">
        <v>497</v>
      </c>
      <c r="E136" s="170">
        <v>2</v>
      </c>
      <c r="F136" s="171"/>
      <c r="G136" s="172">
        <f>ROUND(E136*F136,2)</f>
        <v>0</v>
      </c>
      <c r="H136" s="171"/>
      <c r="I136" s="172">
        <f>ROUND(E136*H136,2)</f>
        <v>0</v>
      </c>
      <c r="J136" s="171"/>
      <c r="K136" s="172">
        <f>ROUND(E136*J136,2)</f>
        <v>0</v>
      </c>
      <c r="L136" s="172">
        <v>21</v>
      </c>
      <c r="M136" s="172">
        <f>G136*(1+L136/100)</f>
        <v>0</v>
      </c>
      <c r="N136" s="170">
        <v>3.2000000000000003E-4</v>
      </c>
      <c r="O136" s="170">
        <f>ROUND(E136*N136,2)</f>
        <v>0</v>
      </c>
      <c r="P136" s="170">
        <v>0</v>
      </c>
      <c r="Q136" s="170">
        <f>ROUND(E136*P136,2)</f>
        <v>0</v>
      </c>
      <c r="R136" s="172" t="s">
        <v>408</v>
      </c>
      <c r="S136" s="172" t="s">
        <v>164</v>
      </c>
      <c r="T136" s="173" t="s">
        <v>164</v>
      </c>
      <c r="U136" s="159">
        <v>9.6</v>
      </c>
      <c r="V136" s="159">
        <f>ROUND(E136*U136,2)</f>
        <v>19.2</v>
      </c>
      <c r="W136" s="159"/>
      <c r="X136" s="159" t="s">
        <v>234</v>
      </c>
      <c r="Y136" s="149"/>
      <c r="Z136" s="149"/>
      <c r="AA136" s="149"/>
      <c r="AB136" s="149"/>
      <c r="AC136" s="149"/>
      <c r="AD136" s="149"/>
      <c r="AE136" s="149"/>
      <c r="AF136" s="149"/>
      <c r="AG136" s="149" t="s">
        <v>235</v>
      </c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outlineLevel="1" x14ac:dyDescent="0.2">
      <c r="A137" s="156"/>
      <c r="B137" s="157"/>
      <c r="C137" s="254" t="s">
        <v>498</v>
      </c>
      <c r="D137" s="255"/>
      <c r="E137" s="255"/>
      <c r="F137" s="255"/>
      <c r="G137" s="255"/>
      <c r="H137" s="159"/>
      <c r="I137" s="159"/>
      <c r="J137" s="159"/>
      <c r="K137" s="159"/>
      <c r="L137" s="159"/>
      <c r="M137" s="159"/>
      <c r="N137" s="158"/>
      <c r="O137" s="158"/>
      <c r="P137" s="158"/>
      <c r="Q137" s="158"/>
      <c r="R137" s="159"/>
      <c r="S137" s="159"/>
      <c r="T137" s="159"/>
      <c r="U137" s="159"/>
      <c r="V137" s="159"/>
      <c r="W137" s="159"/>
      <c r="X137" s="159"/>
      <c r="Y137" s="149"/>
      <c r="Z137" s="149"/>
      <c r="AA137" s="149"/>
      <c r="AB137" s="149"/>
      <c r="AC137" s="149"/>
      <c r="AD137" s="149"/>
      <c r="AE137" s="149"/>
      <c r="AF137" s="149"/>
      <c r="AG137" s="149" t="s">
        <v>237</v>
      </c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outlineLevel="1" x14ac:dyDescent="0.2">
      <c r="A138" s="174">
        <v>51</v>
      </c>
      <c r="B138" s="175" t="s">
        <v>499</v>
      </c>
      <c r="C138" s="183" t="s">
        <v>500</v>
      </c>
      <c r="D138" s="176" t="s">
        <v>247</v>
      </c>
      <c r="E138" s="177">
        <v>59</v>
      </c>
      <c r="F138" s="178"/>
      <c r="G138" s="179">
        <f>ROUND(E138*F138,2)</f>
        <v>0</v>
      </c>
      <c r="H138" s="178"/>
      <c r="I138" s="179">
        <f>ROUND(E138*H138,2)</f>
        <v>0</v>
      </c>
      <c r="J138" s="178"/>
      <c r="K138" s="179">
        <f>ROUND(E138*J138,2)</f>
        <v>0</v>
      </c>
      <c r="L138" s="179">
        <v>21</v>
      </c>
      <c r="M138" s="179">
        <f>G138*(1+L138/100)</f>
        <v>0</v>
      </c>
      <c r="N138" s="177">
        <v>0</v>
      </c>
      <c r="O138" s="177">
        <f>ROUND(E138*N138,2)</f>
        <v>0</v>
      </c>
      <c r="P138" s="177">
        <v>0</v>
      </c>
      <c r="Q138" s="177">
        <f>ROUND(E138*P138,2)</f>
        <v>0</v>
      </c>
      <c r="R138" s="179" t="s">
        <v>408</v>
      </c>
      <c r="S138" s="179" t="s">
        <v>164</v>
      </c>
      <c r="T138" s="180" t="s">
        <v>164</v>
      </c>
      <c r="U138" s="159">
        <v>3.9E-2</v>
      </c>
      <c r="V138" s="159">
        <f>ROUND(E138*U138,2)</f>
        <v>2.2999999999999998</v>
      </c>
      <c r="W138" s="159"/>
      <c r="X138" s="159" t="s">
        <v>234</v>
      </c>
      <c r="Y138" s="149"/>
      <c r="Z138" s="149"/>
      <c r="AA138" s="149"/>
      <c r="AB138" s="149"/>
      <c r="AC138" s="149"/>
      <c r="AD138" s="149"/>
      <c r="AE138" s="149"/>
      <c r="AF138" s="149"/>
      <c r="AG138" s="149" t="s">
        <v>235</v>
      </c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ht="22.5" outlineLevel="1" x14ac:dyDescent="0.2">
      <c r="A139" s="174">
        <v>52</v>
      </c>
      <c r="B139" s="175" t="s">
        <v>501</v>
      </c>
      <c r="C139" s="183" t="s">
        <v>502</v>
      </c>
      <c r="D139" s="176" t="s">
        <v>324</v>
      </c>
      <c r="E139" s="177">
        <v>4</v>
      </c>
      <c r="F139" s="178"/>
      <c r="G139" s="179">
        <f>ROUND(E139*F139,2)</f>
        <v>0</v>
      </c>
      <c r="H139" s="178"/>
      <c r="I139" s="179">
        <f>ROUND(E139*H139,2)</f>
        <v>0</v>
      </c>
      <c r="J139" s="178"/>
      <c r="K139" s="179">
        <f>ROUND(E139*J139,2)</f>
        <v>0</v>
      </c>
      <c r="L139" s="179">
        <v>21</v>
      </c>
      <c r="M139" s="179">
        <f>G139*(1+L139/100)</f>
        <v>0</v>
      </c>
      <c r="N139" s="177">
        <v>3.5819999999999998E-2</v>
      </c>
      <c r="O139" s="177">
        <f>ROUND(E139*N139,2)</f>
        <v>0.14000000000000001</v>
      </c>
      <c r="P139" s="177">
        <v>0</v>
      </c>
      <c r="Q139" s="177">
        <f>ROUND(E139*P139,2)</f>
        <v>0</v>
      </c>
      <c r="R139" s="179" t="s">
        <v>408</v>
      </c>
      <c r="S139" s="179" t="s">
        <v>164</v>
      </c>
      <c r="T139" s="180" t="s">
        <v>164</v>
      </c>
      <c r="U139" s="159">
        <v>3.024</v>
      </c>
      <c r="V139" s="159">
        <f>ROUND(E139*U139,2)</f>
        <v>12.1</v>
      </c>
      <c r="W139" s="159"/>
      <c r="X139" s="159" t="s">
        <v>234</v>
      </c>
      <c r="Y139" s="149"/>
      <c r="Z139" s="149"/>
      <c r="AA139" s="149"/>
      <c r="AB139" s="149"/>
      <c r="AC139" s="149"/>
      <c r="AD139" s="149"/>
      <c r="AE139" s="149"/>
      <c r="AF139" s="149"/>
      <c r="AG139" s="149" t="s">
        <v>235</v>
      </c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ht="33.75" outlineLevel="1" x14ac:dyDescent="0.2">
      <c r="A140" s="167">
        <v>53</v>
      </c>
      <c r="B140" s="168" t="s">
        <v>740</v>
      </c>
      <c r="C140" s="184" t="s">
        <v>741</v>
      </c>
      <c r="D140" s="169" t="s">
        <v>324</v>
      </c>
      <c r="E140" s="170">
        <v>2</v>
      </c>
      <c r="F140" s="171"/>
      <c r="G140" s="172">
        <f>ROUND(E140*F140,2)</f>
        <v>0</v>
      </c>
      <c r="H140" s="171"/>
      <c r="I140" s="172">
        <f>ROUND(E140*H140,2)</f>
        <v>0</v>
      </c>
      <c r="J140" s="171"/>
      <c r="K140" s="172">
        <f>ROUND(E140*J140,2)</f>
        <v>0</v>
      </c>
      <c r="L140" s="172">
        <v>21</v>
      </c>
      <c r="M140" s="172">
        <f>G140*(1+L140/100)</f>
        <v>0</v>
      </c>
      <c r="N140" s="170">
        <v>2.3528500000000001</v>
      </c>
      <c r="O140" s="170">
        <f>ROUND(E140*N140,2)</f>
        <v>4.71</v>
      </c>
      <c r="P140" s="170">
        <v>0</v>
      </c>
      <c r="Q140" s="170">
        <f>ROUND(E140*P140,2)</f>
        <v>0</v>
      </c>
      <c r="R140" s="172" t="s">
        <v>408</v>
      </c>
      <c r="S140" s="172" t="s">
        <v>164</v>
      </c>
      <c r="T140" s="173" t="s">
        <v>164</v>
      </c>
      <c r="U140" s="159">
        <v>23.395</v>
      </c>
      <c r="V140" s="159">
        <f>ROUND(E140*U140,2)</f>
        <v>46.79</v>
      </c>
      <c r="W140" s="159"/>
      <c r="X140" s="159" t="s">
        <v>234</v>
      </c>
      <c r="Y140" s="149"/>
      <c r="Z140" s="149"/>
      <c r="AA140" s="149"/>
      <c r="AB140" s="149"/>
      <c r="AC140" s="149"/>
      <c r="AD140" s="149"/>
      <c r="AE140" s="149"/>
      <c r="AF140" s="149"/>
      <c r="AG140" s="149" t="s">
        <v>235</v>
      </c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1" x14ac:dyDescent="0.2">
      <c r="A141" s="156"/>
      <c r="B141" s="157"/>
      <c r="C141" s="254" t="s">
        <v>665</v>
      </c>
      <c r="D141" s="255"/>
      <c r="E141" s="255"/>
      <c r="F141" s="255"/>
      <c r="G141" s="255"/>
      <c r="H141" s="159"/>
      <c r="I141" s="159"/>
      <c r="J141" s="159"/>
      <c r="K141" s="159"/>
      <c r="L141" s="159"/>
      <c r="M141" s="159"/>
      <c r="N141" s="158"/>
      <c r="O141" s="158"/>
      <c r="P141" s="158"/>
      <c r="Q141" s="158"/>
      <c r="R141" s="159"/>
      <c r="S141" s="159"/>
      <c r="T141" s="159"/>
      <c r="U141" s="159"/>
      <c r="V141" s="159"/>
      <c r="W141" s="159"/>
      <c r="X141" s="159"/>
      <c r="Y141" s="149"/>
      <c r="Z141" s="149"/>
      <c r="AA141" s="149"/>
      <c r="AB141" s="149"/>
      <c r="AC141" s="149"/>
      <c r="AD141" s="149"/>
      <c r="AE141" s="149"/>
      <c r="AF141" s="149"/>
      <c r="AG141" s="149" t="s">
        <v>237</v>
      </c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outlineLevel="1" x14ac:dyDescent="0.2">
      <c r="A142" s="167">
        <v>54</v>
      </c>
      <c r="B142" s="168" t="s">
        <v>508</v>
      </c>
      <c r="C142" s="184" t="s">
        <v>509</v>
      </c>
      <c r="D142" s="169" t="s">
        <v>324</v>
      </c>
      <c r="E142" s="170">
        <v>2</v>
      </c>
      <c r="F142" s="171"/>
      <c r="G142" s="172">
        <f>ROUND(E142*F142,2)</f>
        <v>0</v>
      </c>
      <c r="H142" s="171"/>
      <c r="I142" s="172">
        <f>ROUND(E142*H142,2)</f>
        <v>0</v>
      </c>
      <c r="J142" s="171"/>
      <c r="K142" s="172">
        <f>ROUND(E142*J142,2)</f>
        <v>0</v>
      </c>
      <c r="L142" s="172">
        <v>21</v>
      </c>
      <c r="M142" s="172">
        <f>G142*(1+L142/100)</f>
        <v>0</v>
      </c>
      <c r="N142" s="170">
        <v>0.43093999999999999</v>
      </c>
      <c r="O142" s="170">
        <f>ROUND(E142*N142,2)</f>
        <v>0.86</v>
      </c>
      <c r="P142" s="170">
        <v>0</v>
      </c>
      <c r="Q142" s="170">
        <f>ROUND(E142*P142,2)</f>
        <v>0</v>
      </c>
      <c r="R142" s="172" t="s">
        <v>233</v>
      </c>
      <c r="S142" s="172" t="s">
        <v>164</v>
      </c>
      <c r="T142" s="173" t="s">
        <v>164</v>
      </c>
      <c r="U142" s="159">
        <v>3.8170000000000002</v>
      </c>
      <c r="V142" s="159">
        <f>ROUND(E142*U142,2)</f>
        <v>7.63</v>
      </c>
      <c r="W142" s="159"/>
      <c r="X142" s="159" t="s">
        <v>234</v>
      </c>
      <c r="Y142" s="149"/>
      <c r="Z142" s="149"/>
      <c r="AA142" s="149"/>
      <c r="AB142" s="149"/>
      <c r="AC142" s="149"/>
      <c r="AD142" s="149"/>
      <c r="AE142" s="149"/>
      <c r="AF142" s="149"/>
      <c r="AG142" s="149" t="s">
        <v>235</v>
      </c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ht="33.75" outlineLevel="1" x14ac:dyDescent="0.2">
      <c r="A143" s="156"/>
      <c r="B143" s="157"/>
      <c r="C143" s="254" t="s">
        <v>510</v>
      </c>
      <c r="D143" s="255"/>
      <c r="E143" s="255"/>
      <c r="F143" s="255"/>
      <c r="G143" s="255"/>
      <c r="H143" s="159"/>
      <c r="I143" s="159"/>
      <c r="J143" s="159"/>
      <c r="K143" s="159"/>
      <c r="L143" s="159"/>
      <c r="M143" s="159"/>
      <c r="N143" s="158"/>
      <c r="O143" s="158"/>
      <c r="P143" s="158"/>
      <c r="Q143" s="158"/>
      <c r="R143" s="159"/>
      <c r="S143" s="159"/>
      <c r="T143" s="159"/>
      <c r="U143" s="159"/>
      <c r="V143" s="159"/>
      <c r="W143" s="159"/>
      <c r="X143" s="159"/>
      <c r="Y143" s="149"/>
      <c r="Z143" s="149"/>
      <c r="AA143" s="149"/>
      <c r="AB143" s="149"/>
      <c r="AC143" s="149"/>
      <c r="AD143" s="149"/>
      <c r="AE143" s="149"/>
      <c r="AF143" s="149"/>
      <c r="AG143" s="149" t="s">
        <v>237</v>
      </c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90" t="str">
        <f>C143</f>
        <v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v>
      </c>
      <c r="BB143" s="149"/>
      <c r="BC143" s="149"/>
      <c r="BD143" s="149"/>
      <c r="BE143" s="149"/>
      <c r="BF143" s="149"/>
      <c r="BG143" s="149"/>
      <c r="BH143" s="149"/>
    </row>
    <row r="144" spans="1:60" outlineLevel="1" x14ac:dyDescent="0.2">
      <c r="A144" s="174">
        <v>55</v>
      </c>
      <c r="B144" s="175" t="s">
        <v>511</v>
      </c>
      <c r="C144" s="183" t="s">
        <v>512</v>
      </c>
      <c r="D144" s="176" t="s">
        <v>324</v>
      </c>
      <c r="E144" s="177">
        <v>2</v>
      </c>
      <c r="F144" s="178"/>
      <c r="G144" s="179">
        <f>ROUND(E144*F144,2)</f>
        <v>0</v>
      </c>
      <c r="H144" s="178"/>
      <c r="I144" s="179">
        <f>ROUND(E144*H144,2)</f>
        <v>0</v>
      </c>
      <c r="J144" s="178"/>
      <c r="K144" s="179">
        <f>ROUND(E144*J144,2)</f>
        <v>0</v>
      </c>
      <c r="L144" s="179">
        <v>21</v>
      </c>
      <c r="M144" s="179">
        <f>G144*(1+L144/100)</f>
        <v>0</v>
      </c>
      <c r="N144" s="177">
        <v>7.0200000000000002E-3</v>
      </c>
      <c r="O144" s="177">
        <f>ROUND(E144*N144,2)</f>
        <v>0.01</v>
      </c>
      <c r="P144" s="177">
        <v>0</v>
      </c>
      <c r="Q144" s="177">
        <f>ROUND(E144*P144,2)</f>
        <v>0</v>
      </c>
      <c r="R144" s="179"/>
      <c r="S144" s="179" t="s">
        <v>164</v>
      </c>
      <c r="T144" s="180" t="s">
        <v>164</v>
      </c>
      <c r="U144" s="159">
        <v>0.92</v>
      </c>
      <c r="V144" s="159">
        <f>ROUND(E144*U144,2)</f>
        <v>1.84</v>
      </c>
      <c r="W144" s="159"/>
      <c r="X144" s="159" t="s">
        <v>234</v>
      </c>
      <c r="Y144" s="149"/>
      <c r="Z144" s="149"/>
      <c r="AA144" s="149"/>
      <c r="AB144" s="149"/>
      <c r="AC144" s="149"/>
      <c r="AD144" s="149"/>
      <c r="AE144" s="149"/>
      <c r="AF144" s="149"/>
      <c r="AG144" s="149" t="s">
        <v>235</v>
      </c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outlineLevel="1" x14ac:dyDescent="0.2">
      <c r="A145" s="167">
        <v>56</v>
      </c>
      <c r="B145" s="168" t="s">
        <v>517</v>
      </c>
      <c r="C145" s="184" t="s">
        <v>518</v>
      </c>
      <c r="D145" s="169" t="s">
        <v>276</v>
      </c>
      <c r="E145" s="170">
        <v>0.5</v>
      </c>
      <c r="F145" s="171"/>
      <c r="G145" s="172">
        <f>ROUND(E145*F145,2)</f>
        <v>0</v>
      </c>
      <c r="H145" s="171"/>
      <c r="I145" s="172">
        <f>ROUND(E145*H145,2)</f>
        <v>0</v>
      </c>
      <c r="J145" s="171"/>
      <c r="K145" s="172">
        <f>ROUND(E145*J145,2)</f>
        <v>0</v>
      </c>
      <c r="L145" s="172">
        <v>21</v>
      </c>
      <c r="M145" s="172">
        <f>G145*(1+L145/100)</f>
        <v>0</v>
      </c>
      <c r="N145" s="170">
        <v>2.5249999999999999</v>
      </c>
      <c r="O145" s="170">
        <f>ROUND(E145*N145,2)</f>
        <v>1.26</v>
      </c>
      <c r="P145" s="170">
        <v>0</v>
      </c>
      <c r="Q145" s="170">
        <f>ROUND(E145*P145,2)</f>
        <v>0</v>
      </c>
      <c r="R145" s="172" t="s">
        <v>408</v>
      </c>
      <c r="S145" s="172" t="s">
        <v>164</v>
      </c>
      <c r="T145" s="173" t="s">
        <v>164</v>
      </c>
      <c r="U145" s="159">
        <v>1.3</v>
      </c>
      <c r="V145" s="159">
        <f>ROUND(E145*U145,2)</f>
        <v>0.65</v>
      </c>
      <c r="W145" s="159"/>
      <c r="X145" s="159" t="s">
        <v>234</v>
      </c>
      <c r="Y145" s="149"/>
      <c r="Z145" s="149"/>
      <c r="AA145" s="149"/>
      <c r="AB145" s="149"/>
      <c r="AC145" s="149"/>
      <c r="AD145" s="149"/>
      <c r="AE145" s="149"/>
      <c r="AF145" s="149"/>
      <c r="AG145" s="149" t="s">
        <v>235</v>
      </c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outlineLevel="1" x14ac:dyDescent="0.2">
      <c r="A146" s="156"/>
      <c r="B146" s="157"/>
      <c r="C146" s="254" t="s">
        <v>458</v>
      </c>
      <c r="D146" s="255"/>
      <c r="E146" s="255"/>
      <c r="F146" s="255"/>
      <c r="G146" s="255"/>
      <c r="H146" s="159"/>
      <c r="I146" s="159"/>
      <c r="J146" s="159"/>
      <c r="K146" s="159"/>
      <c r="L146" s="159"/>
      <c r="M146" s="159"/>
      <c r="N146" s="158"/>
      <c r="O146" s="158"/>
      <c r="P146" s="158"/>
      <c r="Q146" s="158"/>
      <c r="R146" s="159"/>
      <c r="S146" s="159"/>
      <c r="T146" s="159"/>
      <c r="U146" s="159"/>
      <c r="V146" s="159"/>
      <c r="W146" s="159"/>
      <c r="X146" s="159"/>
      <c r="Y146" s="149"/>
      <c r="Z146" s="149"/>
      <c r="AA146" s="149"/>
      <c r="AB146" s="149"/>
      <c r="AC146" s="149"/>
      <c r="AD146" s="149"/>
      <c r="AE146" s="149"/>
      <c r="AF146" s="149"/>
      <c r="AG146" s="149" t="s">
        <v>237</v>
      </c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outlineLevel="1" x14ac:dyDescent="0.2">
      <c r="A147" s="174">
        <v>57</v>
      </c>
      <c r="B147" s="175" t="s">
        <v>521</v>
      </c>
      <c r="C147" s="183" t="s">
        <v>522</v>
      </c>
      <c r="D147" s="176" t="s">
        <v>224</v>
      </c>
      <c r="E147" s="177">
        <v>6</v>
      </c>
      <c r="F147" s="178"/>
      <c r="G147" s="179">
        <f t="shared" ref="G147:G158" si="0">ROUND(E147*F147,2)</f>
        <v>0</v>
      </c>
      <c r="H147" s="178"/>
      <c r="I147" s="179">
        <f t="shared" ref="I147:I158" si="1">ROUND(E147*H147,2)</f>
        <v>0</v>
      </c>
      <c r="J147" s="178"/>
      <c r="K147" s="179">
        <f t="shared" ref="K147:K158" si="2">ROUND(E147*J147,2)</f>
        <v>0</v>
      </c>
      <c r="L147" s="179">
        <v>21</v>
      </c>
      <c r="M147" s="179">
        <f t="shared" ref="M147:M158" si="3">G147*(1+L147/100)</f>
        <v>0</v>
      </c>
      <c r="N147" s="177">
        <v>0</v>
      </c>
      <c r="O147" s="177">
        <f t="shared" ref="O147:O158" si="4">ROUND(E147*N147,2)</f>
        <v>0</v>
      </c>
      <c r="P147" s="177">
        <v>0</v>
      </c>
      <c r="Q147" s="177">
        <f t="shared" ref="Q147:Q158" si="5">ROUND(E147*P147,2)</f>
        <v>0</v>
      </c>
      <c r="R147" s="179"/>
      <c r="S147" s="179" t="s">
        <v>179</v>
      </c>
      <c r="T147" s="180" t="s">
        <v>165</v>
      </c>
      <c r="U147" s="159">
        <v>0</v>
      </c>
      <c r="V147" s="159">
        <f t="shared" ref="V147:V158" si="6">ROUND(E147*U147,2)</f>
        <v>0</v>
      </c>
      <c r="W147" s="159"/>
      <c r="X147" s="159" t="s">
        <v>374</v>
      </c>
      <c r="Y147" s="149"/>
      <c r="Z147" s="149"/>
      <c r="AA147" s="149"/>
      <c r="AB147" s="149"/>
      <c r="AC147" s="149"/>
      <c r="AD147" s="149"/>
      <c r="AE147" s="149"/>
      <c r="AF147" s="149"/>
      <c r="AG147" s="149" t="s">
        <v>375</v>
      </c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outlineLevel="1" x14ac:dyDescent="0.2">
      <c r="A148" s="174">
        <v>58</v>
      </c>
      <c r="B148" s="175" t="s">
        <v>525</v>
      </c>
      <c r="C148" s="183" t="s">
        <v>526</v>
      </c>
      <c r="D148" s="176" t="s">
        <v>224</v>
      </c>
      <c r="E148" s="177">
        <v>2</v>
      </c>
      <c r="F148" s="178"/>
      <c r="G148" s="179">
        <f t="shared" si="0"/>
        <v>0</v>
      </c>
      <c r="H148" s="178"/>
      <c r="I148" s="179">
        <f t="shared" si="1"/>
        <v>0</v>
      </c>
      <c r="J148" s="178"/>
      <c r="K148" s="179">
        <f t="shared" si="2"/>
        <v>0</v>
      </c>
      <c r="L148" s="179">
        <v>21</v>
      </c>
      <c r="M148" s="179">
        <f t="shared" si="3"/>
        <v>0</v>
      </c>
      <c r="N148" s="177">
        <v>0</v>
      </c>
      <c r="O148" s="177">
        <f t="shared" si="4"/>
        <v>0</v>
      </c>
      <c r="P148" s="177">
        <v>0</v>
      </c>
      <c r="Q148" s="177">
        <f t="shared" si="5"/>
        <v>0</v>
      </c>
      <c r="R148" s="179"/>
      <c r="S148" s="179" t="s">
        <v>179</v>
      </c>
      <c r="T148" s="180" t="s">
        <v>165</v>
      </c>
      <c r="U148" s="159">
        <v>0</v>
      </c>
      <c r="V148" s="159">
        <f t="shared" si="6"/>
        <v>0</v>
      </c>
      <c r="W148" s="159"/>
      <c r="X148" s="159" t="s">
        <v>374</v>
      </c>
      <c r="Y148" s="149"/>
      <c r="Z148" s="149"/>
      <c r="AA148" s="149"/>
      <c r="AB148" s="149"/>
      <c r="AC148" s="149"/>
      <c r="AD148" s="149"/>
      <c r="AE148" s="149"/>
      <c r="AF148" s="149"/>
      <c r="AG148" s="149" t="s">
        <v>375</v>
      </c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outlineLevel="1" x14ac:dyDescent="0.2">
      <c r="A149" s="174">
        <v>59</v>
      </c>
      <c r="B149" s="175" t="s">
        <v>527</v>
      </c>
      <c r="C149" s="183" t="s">
        <v>528</v>
      </c>
      <c r="D149" s="176" t="s">
        <v>381</v>
      </c>
      <c r="E149" s="177">
        <v>4</v>
      </c>
      <c r="F149" s="178"/>
      <c r="G149" s="179">
        <f t="shared" si="0"/>
        <v>0</v>
      </c>
      <c r="H149" s="178"/>
      <c r="I149" s="179">
        <f t="shared" si="1"/>
        <v>0</v>
      </c>
      <c r="J149" s="178"/>
      <c r="K149" s="179">
        <f t="shared" si="2"/>
        <v>0</v>
      </c>
      <c r="L149" s="179">
        <v>21</v>
      </c>
      <c r="M149" s="179">
        <f t="shared" si="3"/>
        <v>0</v>
      </c>
      <c r="N149" s="177">
        <v>0</v>
      </c>
      <c r="O149" s="177">
        <f t="shared" si="4"/>
        <v>0</v>
      </c>
      <c r="P149" s="177">
        <v>0</v>
      </c>
      <c r="Q149" s="177">
        <f t="shared" si="5"/>
        <v>0</v>
      </c>
      <c r="R149" s="179"/>
      <c r="S149" s="179" t="s">
        <v>179</v>
      </c>
      <c r="T149" s="180" t="s">
        <v>165</v>
      </c>
      <c r="U149" s="159">
        <v>0</v>
      </c>
      <c r="V149" s="159">
        <f t="shared" si="6"/>
        <v>0</v>
      </c>
      <c r="W149" s="159"/>
      <c r="X149" s="159" t="s">
        <v>374</v>
      </c>
      <c r="Y149" s="149"/>
      <c r="Z149" s="149"/>
      <c r="AA149" s="149"/>
      <c r="AB149" s="149"/>
      <c r="AC149" s="149"/>
      <c r="AD149" s="149"/>
      <c r="AE149" s="149"/>
      <c r="AF149" s="149"/>
      <c r="AG149" s="149" t="s">
        <v>375</v>
      </c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outlineLevel="1" x14ac:dyDescent="0.2">
      <c r="A150" s="174">
        <v>60</v>
      </c>
      <c r="B150" s="175" t="s">
        <v>529</v>
      </c>
      <c r="C150" s="183" t="s">
        <v>530</v>
      </c>
      <c r="D150" s="176" t="s">
        <v>381</v>
      </c>
      <c r="E150" s="177">
        <v>1</v>
      </c>
      <c r="F150" s="178"/>
      <c r="G150" s="179">
        <f t="shared" si="0"/>
        <v>0</v>
      </c>
      <c r="H150" s="178"/>
      <c r="I150" s="179">
        <f t="shared" si="1"/>
        <v>0</v>
      </c>
      <c r="J150" s="178"/>
      <c r="K150" s="179">
        <f t="shared" si="2"/>
        <v>0</v>
      </c>
      <c r="L150" s="179">
        <v>21</v>
      </c>
      <c r="M150" s="179">
        <f t="shared" si="3"/>
        <v>0</v>
      </c>
      <c r="N150" s="177">
        <v>0</v>
      </c>
      <c r="O150" s="177">
        <f t="shared" si="4"/>
        <v>0</v>
      </c>
      <c r="P150" s="177">
        <v>0</v>
      </c>
      <c r="Q150" s="177">
        <f t="shared" si="5"/>
        <v>0</v>
      </c>
      <c r="R150" s="179"/>
      <c r="S150" s="179" t="s">
        <v>179</v>
      </c>
      <c r="T150" s="180" t="s">
        <v>165</v>
      </c>
      <c r="U150" s="159">
        <v>0</v>
      </c>
      <c r="V150" s="159">
        <f t="shared" si="6"/>
        <v>0</v>
      </c>
      <c r="W150" s="159"/>
      <c r="X150" s="159" t="s">
        <v>374</v>
      </c>
      <c r="Y150" s="149"/>
      <c r="Z150" s="149"/>
      <c r="AA150" s="149"/>
      <c r="AB150" s="149"/>
      <c r="AC150" s="149"/>
      <c r="AD150" s="149"/>
      <c r="AE150" s="149"/>
      <c r="AF150" s="149"/>
      <c r="AG150" s="149" t="s">
        <v>375</v>
      </c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outlineLevel="1" x14ac:dyDescent="0.2">
      <c r="A151" s="174">
        <v>61</v>
      </c>
      <c r="B151" s="175" t="s">
        <v>671</v>
      </c>
      <c r="C151" s="183" t="s">
        <v>672</v>
      </c>
      <c r="D151" s="176" t="s">
        <v>324</v>
      </c>
      <c r="E151" s="177">
        <v>4.0599999999999996</v>
      </c>
      <c r="F151" s="178"/>
      <c r="G151" s="179">
        <f t="shared" si="0"/>
        <v>0</v>
      </c>
      <c r="H151" s="178"/>
      <c r="I151" s="179">
        <f t="shared" si="1"/>
        <v>0</v>
      </c>
      <c r="J151" s="178"/>
      <c r="K151" s="179">
        <f t="shared" si="2"/>
        <v>0</v>
      </c>
      <c r="L151" s="179">
        <v>21</v>
      </c>
      <c r="M151" s="179">
        <f t="shared" si="3"/>
        <v>0</v>
      </c>
      <c r="N151" s="177">
        <v>1.6900000000000001E-3</v>
      </c>
      <c r="O151" s="177">
        <f t="shared" si="4"/>
        <v>0.01</v>
      </c>
      <c r="P151" s="177">
        <v>0</v>
      </c>
      <c r="Q151" s="177">
        <f t="shared" si="5"/>
        <v>0</v>
      </c>
      <c r="R151" s="179" t="s">
        <v>401</v>
      </c>
      <c r="S151" s="179" t="s">
        <v>673</v>
      </c>
      <c r="T151" s="180" t="s">
        <v>673</v>
      </c>
      <c r="U151" s="159">
        <v>0</v>
      </c>
      <c r="V151" s="159">
        <f t="shared" si="6"/>
        <v>0</v>
      </c>
      <c r="W151" s="159"/>
      <c r="X151" s="159" t="s">
        <v>403</v>
      </c>
      <c r="Y151" s="149"/>
      <c r="Z151" s="149"/>
      <c r="AA151" s="149"/>
      <c r="AB151" s="149"/>
      <c r="AC151" s="149"/>
      <c r="AD151" s="149"/>
      <c r="AE151" s="149"/>
      <c r="AF151" s="149"/>
      <c r="AG151" s="149" t="s">
        <v>404</v>
      </c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outlineLevel="1" x14ac:dyDescent="0.2">
      <c r="A152" s="174">
        <v>62</v>
      </c>
      <c r="B152" s="175" t="s">
        <v>674</v>
      </c>
      <c r="C152" s="183" t="s">
        <v>675</v>
      </c>
      <c r="D152" s="176" t="s">
        <v>324</v>
      </c>
      <c r="E152" s="177">
        <v>4.0599999999999996</v>
      </c>
      <c r="F152" s="178"/>
      <c r="G152" s="179">
        <f t="shared" si="0"/>
        <v>0</v>
      </c>
      <c r="H152" s="178"/>
      <c r="I152" s="179">
        <f t="shared" si="1"/>
        <v>0</v>
      </c>
      <c r="J152" s="178"/>
      <c r="K152" s="179">
        <f t="shared" si="2"/>
        <v>0</v>
      </c>
      <c r="L152" s="179">
        <v>21</v>
      </c>
      <c r="M152" s="179">
        <f t="shared" si="3"/>
        <v>0</v>
      </c>
      <c r="N152" s="177">
        <v>1.2999999999999999E-3</v>
      </c>
      <c r="O152" s="177">
        <f t="shared" si="4"/>
        <v>0.01</v>
      </c>
      <c r="P152" s="177">
        <v>0</v>
      </c>
      <c r="Q152" s="177">
        <f t="shared" si="5"/>
        <v>0</v>
      </c>
      <c r="R152" s="179" t="s">
        <v>401</v>
      </c>
      <c r="S152" s="179" t="s">
        <v>676</v>
      </c>
      <c r="T152" s="180" t="s">
        <v>676</v>
      </c>
      <c r="U152" s="159">
        <v>0</v>
      </c>
      <c r="V152" s="159">
        <f t="shared" si="6"/>
        <v>0</v>
      </c>
      <c r="W152" s="159"/>
      <c r="X152" s="159" t="s">
        <v>403</v>
      </c>
      <c r="Y152" s="149"/>
      <c r="Z152" s="149"/>
      <c r="AA152" s="149"/>
      <c r="AB152" s="149"/>
      <c r="AC152" s="149"/>
      <c r="AD152" s="149"/>
      <c r="AE152" s="149"/>
      <c r="AF152" s="149"/>
      <c r="AG152" s="149" t="s">
        <v>404</v>
      </c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ht="22.5" outlineLevel="1" x14ac:dyDescent="0.2">
      <c r="A153" s="174">
        <v>63</v>
      </c>
      <c r="B153" s="175" t="s">
        <v>677</v>
      </c>
      <c r="C153" s="183" t="s">
        <v>678</v>
      </c>
      <c r="D153" s="176" t="s">
        <v>324</v>
      </c>
      <c r="E153" s="177">
        <v>2</v>
      </c>
      <c r="F153" s="178"/>
      <c r="G153" s="179">
        <f t="shared" si="0"/>
        <v>0</v>
      </c>
      <c r="H153" s="178"/>
      <c r="I153" s="179">
        <f t="shared" si="1"/>
        <v>0</v>
      </c>
      <c r="J153" s="178"/>
      <c r="K153" s="179">
        <f t="shared" si="2"/>
        <v>0</v>
      </c>
      <c r="L153" s="179">
        <v>21</v>
      </c>
      <c r="M153" s="179">
        <f t="shared" si="3"/>
        <v>0</v>
      </c>
      <c r="N153" s="177">
        <v>0.158</v>
      </c>
      <c r="O153" s="177">
        <f t="shared" si="4"/>
        <v>0.32</v>
      </c>
      <c r="P153" s="177">
        <v>0</v>
      </c>
      <c r="Q153" s="177">
        <f t="shared" si="5"/>
        <v>0</v>
      </c>
      <c r="R153" s="179" t="s">
        <v>401</v>
      </c>
      <c r="S153" s="179" t="s">
        <v>164</v>
      </c>
      <c r="T153" s="180" t="s">
        <v>164</v>
      </c>
      <c r="U153" s="159">
        <v>0</v>
      </c>
      <c r="V153" s="159">
        <f t="shared" si="6"/>
        <v>0</v>
      </c>
      <c r="W153" s="159"/>
      <c r="X153" s="159" t="s">
        <v>403</v>
      </c>
      <c r="Y153" s="149"/>
      <c r="Z153" s="149"/>
      <c r="AA153" s="149"/>
      <c r="AB153" s="149"/>
      <c r="AC153" s="149"/>
      <c r="AD153" s="149"/>
      <c r="AE153" s="149"/>
      <c r="AF153" s="149"/>
      <c r="AG153" s="149" t="s">
        <v>404</v>
      </c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ht="22.5" outlineLevel="1" x14ac:dyDescent="0.2">
      <c r="A154" s="174">
        <v>64</v>
      </c>
      <c r="B154" s="175" t="s">
        <v>742</v>
      </c>
      <c r="C154" s="183" t="s">
        <v>743</v>
      </c>
      <c r="D154" s="176" t="s">
        <v>324</v>
      </c>
      <c r="E154" s="177">
        <v>2</v>
      </c>
      <c r="F154" s="178"/>
      <c r="G154" s="179">
        <f t="shared" si="0"/>
        <v>0</v>
      </c>
      <c r="H154" s="178"/>
      <c r="I154" s="179">
        <f t="shared" si="1"/>
        <v>0</v>
      </c>
      <c r="J154" s="178"/>
      <c r="K154" s="179">
        <f t="shared" si="2"/>
        <v>0</v>
      </c>
      <c r="L154" s="179">
        <v>21</v>
      </c>
      <c r="M154" s="179">
        <f t="shared" si="3"/>
        <v>0</v>
      </c>
      <c r="N154" s="177">
        <v>2.4169999999999998</v>
      </c>
      <c r="O154" s="177">
        <f t="shared" si="4"/>
        <v>4.83</v>
      </c>
      <c r="P154" s="177">
        <v>0</v>
      </c>
      <c r="Q154" s="177">
        <f t="shared" si="5"/>
        <v>0</v>
      </c>
      <c r="R154" s="179" t="s">
        <v>401</v>
      </c>
      <c r="S154" s="179" t="s">
        <v>164</v>
      </c>
      <c r="T154" s="180" t="s">
        <v>164</v>
      </c>
      <c r="U154" s="159">
        <v>0</v>
      </c>
      <c r="V154" s="159">
        <f t="shared" si="6"/>
        <v>0</v>
      </c>
      <c r="W154" s="159"/>
      <c r="X154" s="159" t="s">
        <v>403</v>
      </c>
      <c r="Y154" s="149"/>
      <c r="Z154" s="149"/>
      <c r="AA154" s="149"/>
      <c r="AB154" s="149"/>
      <c r="AC154" s="149"/>
      <c r="AD154" s="149"/>
      <c r="AE154" s="149"/>
      <c r="AF154" s="149"/>
      <c r="AG154" s="149" t="s">
        <v>404</v>
      </c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ht="22.5" outlineLevel="1" x14ac:dyDescent="0.2">
      <c r="A155" s="174">
        <v>65</v>
      </c>
      <c r="B155" s="175" t="s">
        <v>541</v>
      </c>
      <c r="C155" s="183" t="s">
        <v>542</v>
      </c>
      <c r="D155" s="176" t="s">
        <v>324</v>
      </c>
      <c r="E155" s="177">
        <v>2.02</v>
      </c>
      <c r="F155" s="178"/>
      <c r="G155" s="179">
        <f t="shared" si="0"/>
        <v>0</v>
      </c>
      <c r="H155" s="178"/>
      <c r="I155" s="179">
        <f t="shared" si="1"/>
        <v>0</v>
      </c>
      <c r="J155" s="178"/>
      <c r="K155" s="179">
        <f t="shared" si="2"/>
        <v>0</v>
      </c>
      <c r="L155" s="179">
        <v>21</v>
      </c>
      <c r="M155" s="179">
        <f t="shared" si="3"/>
        <v>0</v>
      </c>
      <c r="N155" s="177">
        <v>0.56999999999999995</v>
      </c>
      <c r="O155" s="177">
        <f t="shared" si="4"/>
        <v>1.1499999999999999</v>
      </c>
      <c r="P155" s="177">
        <v>0</v>
      </c>
      <c r="Q155" s="177">
        <f t="shared" si="5"/>
        <v>0</v>
      </c>
      <c r="R155" s="179" t="s">
        <v>401</v>
      </c>
      <c r="S155" s="179" t="s">
        <v>164</v>
      </c>
      <c r="T155" s="180" t="s">
        <v>164</v>
      </c>
      <c r="U155" s="159">
        <v>0</v>
      </c>
      <c r="V155" s="159">
        <f t="shared" si="6"/>
        <v>0</v>
      </c>
      <c r="W155" s="159"/>
      <c r="X155" s="159" t="s">
        <v>403</v>
      </c>
      <c r="Y155" s="149"/>
      <c r="Z155" s="149"/>
      <c r="AA155" s="149"/>
      <c r="AB155" s="149"/>
      <c r="AC155" s="149"/>
      <c r="AD155" s="149"/>
      <c r="AE155" s="149"/>
      <c r="AF155" s="149"/>
      <c r="AG155" s="149" t="s">
        <v>404</v>
      </c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ht="22.5" outlineLevel="1" x14ac:dyDescent="0.2">
      <c r="A156" s="174">
        <v>66</v>
      </c>
      <c r="B156" s="175" t="s">
        <v>543</v>
      </c>
      <c r="C156" s="183" t="s">
        <v>544</v>
      </c>
      <c r="D156" s="176" t="s">
        <v>324</v>
      </c>
      <c r="E156" s="177">
        <v>2.02</v>
      </c>
      <c r="F156" s="178"/>
      <c r="G156" s="179">
        <f t="shared" si="0"/>
        <v>0</v>
      </c>
      <c r="H156" s="178"/>
      <c r="I156" s="179">
        <f t="shared" si="1"/>
        <v>0</v>
      </c>
      <c r="J156" s="178"/>
      <c r="K156" s="179">
        <f t="shared" si="2"/>
        <v>0</v>
      </c>
      <c r="L156" s="179">
        <v>21</v>
      </c>
      <c r="M156" s="179">
        <f t="shared" si="3"/>
        <v>0</v>
      </c>
      <c r="N156" s="177">
        <v>0.25</v>
      </c>
      <c r="O156" s="177">
        <f t="shared" si="4"/>
        <v>0.51</v>
      </c>
      <c r="P156" s="177">
        <v>0</v>
      </c>
      <c r="Q156" s="177">
        <f t="shared" si="5"/>
        <v>0</v>
      </c>
      <c r="R156" s="179" t="s">
        <v>401</v>
      </c>
      <c r="S156" s="179" t="s">
        <v>164</v>
      </c>
      <c r="T156" s="180" t="s">
        <v>164</v>
      </c>
      <c r="U156" s="159">
        <v>0</v>
      </c>
      <c r="V156" s="159">
        <f t="shared" si="6"/>
        <v>0</v>
      </c>
      <c r="W156" s="159"/>
      <c r="X156" s="159" t="s">
        <v>403</v>
      </c>
      <c r="Y156" s="149"/>
      <c r="Z156" s="149"/>
      <c r="AA156" s="149"/>
      <c r="AB156" s="149"/>
      <c r="AC156" s="149"/>
      <c r="AD156" s="149"/>
      <c r="AE156" s="149"/>
      <c r="AF156" s="149"/>
      <c r="AG156" s="149" t="s">
        <v>404</v>
      </c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ht="22.5" outlineLevel="1" x14ac:dyDescent="0.2">
      <c r="A157" s="174">
        <v>67</v>
      </c>
      <c r="B157" s="175" t="s">
        <v>744</v>
      </c>
      <c r="C157" s="183" t="s">
        <v>745</v>
      </c>
      <c r="D157" s="176" t="s">
        <v>324</v>
      </c>
      <c r="E157" s="177">
        <v>2.02</v>
      </c>
      <c r="F157" s="178"/>
      <c r="G157" s="179">
        <f t="shared" si="0"/>
        <v>0</v>
      </c>
      <c r="H157" s="178"/>
      <c r="I157" s="179">
        <f t="shared" si="1"/>
        <v>0</v>
      </c>
      <c r="J157" s="178"/>
      <c r="K157" s="179">
        <f t="shared" si="2"/>
        <v>0</v>
      </c>
      <c r="L157" s="179">
        <v>21</v>
      </c>
      <c r="M157" s="179">
        <f t="shared" si="3"/>
        <v>0</v>
      </c>
      <c r="N157" s="177">
        <v>0.5</v>
      </c>
      <c r="O157" s="177">
        <f t="shared" si="4"/>
        <v>1.01</v>
      </c>
      <c r="P157" s="177">
        <v>0</v>
      </c>
      <c r="Q157" s="177">
        <f t="shared" si="5"/>
        <v>0</v>
      </c>
      <c r="R157" s="179" t="s">
        <v>401</v>
      </c>
      <c r="S157" s="179" t="s">
        <v>164</v>
      </c>
      <c r="T157" s="180" t="s">
        <v>164</v>
      </c>
      <c r="U157" s="159">
        <v>0</v>
      </c>
      <c r="V157" s="159">
        <f t="shared" si="6"/>
        <v>0</v>
      </c>
      <c r="W157" s="159"/>
      <c r="X157" s="159" t="s">
        <v>403</v>
      </c>
      <c r="Y157" s="149"/>
      <c r="Z157" s="149"/>
      <c r="AA157" s="149"/>
      <c r="AB157" s="149"/>
      <c r="AC157" s="149"/>
      <c r="AD157" s="149"/>
      <c r="AE157" s="149"/>
      <c r="AF157" s="149"/>
      <c r="AG157" s="149" t="s">
        <v>404</v>
      </c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outlineLevel="1" x14ac:dyDescent="0.2">
      <c r="A158" s="174">
        <v>68</v>
      </c>
      <c r="B158" s="175" t="s">
        <v>746</v>
      </c>
      <c r="C158" s="183" t="s">
        <v>747</v>
      </c>
      <c r="D158" s="176" t="s">
        <v>247</v>
      </c>
      <c r="E158" s="177">
        <v>60</v>
      </c>
      <c r="F158" s="178"/>
      <c r="G158" s="179">
        <f t="shared" si="0"/>
        <v>0</v>
      </c>
      <c r="H158" s="178"/>
      <c r="I158" s="179">
        <f t="shared" si="1"/>
        <v>0</v>
      </c>
      <c r="J158" s="178"/>
      <c r="K158" s="179">
        <f t="shared" si="2"/>
        <v>0</v>
      </c>
      <c r="L158" s="179">
        <v>21</v>
      </c>
      <c r="M158" s="179">
        <f t="shared" si="3"/>
        <v>0</v>
      </c>
      <c r="N158" s="177">
        <v>0.13600000000000001</v>
      </c>
      <c r="O158" s="177">
        <f t="shared" si="4"/>
        <v>8.16</v>
      </c>
      <c r="P158" s="177">
        <v>0</v>
      </c>
      <c r="Q158" s="177">
        <f t="shared" si="5"/>
        <v>0</v>
      </c>
      <c r="R158" s="179" t="s">
        <v>401</v>
      </c>
      <c r="S158" s="179" t="s">
        <v>164</v>
      </c>
      <c r="T158" s="180" t="s">
        <v>164</v>
      </c>
      <c r="U158" s="159">
        <v>0</v>
      </c>
      <c r="V158" s="159">
        <f t="shared" si="6"/>
        <v>0</v>
      </c>
      <c r="W158" s="159"/>
      <c r="X158" s="159" t="s">
        <v>403</v>
      </c>
      <c r="Y158" s="149"/>
      <c r="Z158" s="149"/>
      <c r="AA158" s="149"/>
      <c r="AB158" s="149"/>
      <c r="AC158" s="149"/>
      <c r="AD158" s="149"/>
      <c r="AE158" s="149"/>
      <c r="AF158" s="149"/>
      <c r="AG158" s="149" t="s">
        <v>404</v>
      </c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x14ac:dyDescent="0.2">
      <c r="A159" s="161" t="s">
        <v>159</v>
      </c>
      <c r="B159" s="162" t="s">
        <v>113</v>
      </c>
      <c r="C159" s="182" t="s">
        <v>114</v>
      </c>
      <c r="D159" s="163"/>
      <c r="E159" s="164"/>
      <c r="F159" s="165"/>
      <c r="G159" s="165">
        <f>SUMIF(AG160:AG161,"&lt;&gt;NOR",G160:G161)</f>
        <v>0</v>
      </c>
      <c r="H159" s="165"/>
      <c r="I159" s="165">
        <f>SUM(I160:I161)</f>
        <v>0</v>
      </c>
      <c r="J159" s="165"/>
      <c r="K159" s="165">
        <f>SUM(K160:K161)</f>
        <v>0</v>
      </c>
      <c r="L159" s="165"/>
      <c r="M159" s="165">
        <f>SUM(M160:M161)</f>
        <v>0</v>
      </c>
      <c r="N159" s="164"/>
      <c r="O159" s="164">
        <f>SUM(O160:O161)</f>
        <v>7</v>
      </c>
      <c r="P159" s="164"/>
      <c r="Q159" s="164">
        <f>SUM(Q160:Q161)</f>
        <v>0</v>
      </c>
      <c r="R159" s="165"/>
      <c r="S159" s="165"/>
      <c r="T159" s="166"/>
      <c r="U159" s="160"/>
      <c r="V159" s="160">
        <f>SUM(V160:V161)</f>
        <v>2.6399999999999997</v>
      </c>
      <c r="W159" s="160"/>
      <c r="X159" s="160"/>
      <c r="AG159" t="s">
        <v>160</v>
      </c>
    </row>
    <row r="160" spans="1:60" outlineLevel="1" x14ac:dyDescent="0.2">
      <c r="A160" s="174">
        <v>69</v>
      </c>
      <c r="B160" s="175" t="s">
        <v>545</v>
      </c>
      <c r="C160" s="183" t="s">
        <v>546</v>
      </c>
      <c r="D160" s="176" t="s">
        <v>442</v>
      </c>
      <c r="E160" s="177">
        <v>6</v>
      </c>
      <c r="F160" s="178"/>
      <c r="G160" s="179">
        <f>ROUND(E160*F160,2)</f>
        <v>0</v>
      </c>
      <c r="H160" s="178"/>
      <c r="I160" s="179">
        <f>ROUND(E160*H160,2)</f>
        <v>0</v>
      </c>
      <c r="J160" s="178"/>
      <c r="K160" s="179">
        <f>ROUND(E160*J160,2)</f>
        <v>0</v>
      </c>
      <c r="L160" s="179">
        <v>21</v>
      </c>
      <c r="M160" s="179">
        <f>G160*(1+L160/100)</f>
        <v>0</v>
      </c>
      <c r="N160" s="177">
        <v>0.5</v>
      </c>
      <c r="O160" s="177">
        <f>ROUND(E160*N160,2)</f>
        <v>3</v>
      </c>
      <c r="P160" s="177">
        <v>0</v>
      </c>
      <c r="Q160" s="177">
        <f>ROUND(E160*P160,2)</f>
        <v>0</v>
      </c>
      <c r="R160" s="179"/>
      <c r="S160" s="179" t="s">
        <v>179</v>
      </c>
      <c r="T160" s="180" t="s">
        <v>165</v>
      </c>
      <c r="U160" s="159">
        <v>0.19</v>
      </c>
      <c r="V160" s="159">
        <f>ROUND(E160*U160,2)</f>
        <v>1.1399999999999999</v>
      </c>
      <c r="W160" s="159"/>
      <c r="X160" s="159" t="s">
        <v>374</v>
      </c>
      <c r="Y160" s="149"/>
      <c r="Z160" s="149"/>
      <c r="AA160" s="149"/>
      <c r="AB160" s="149"/>
      <c r="AC160" s="149"/>
      <c r="AD160" s="149"/>
      <c r="AE160" s="149"/>
      <c r="AF160" s="149"/>
      <c r="AG160" s="149" t="s">
        <v>375</v>
      </c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outlineLevel="1" x14ac:dyDescent="0.2">
      <c r="A161" s="174">
        <v>70</v>
      </c>
      <c r="B161" s="175" t="s">
        <v>547</v>
      </c>
      <c r="C161" s="183" t="s">
        <v>548</v>
      </c>
      <c r="D161" s="176" t="s">
        <v>442</v>
      </c>
      <c r="E161" s="177">
        <v>8</v>
      </c>
      <c r="F161" s="178"/>
      <c r="G161" s="179">
        <f>ROUND(E161*F161,2)</f>
        <v>0</v>
      </c>
      <c r="H161" s="178"/>
      <c r="I161" s="179">
        <f>ROUND(E161*H161,2)</f>
        <v>0</v>
      </c>
      <c r="J161" s="178"/>
      <c r="K161" s="179">
        <f>ROUND(E161*J161,2)</f>
        <v>0</v>
      </c>
      <c r="L161" s="179">
        <v>21</v>
      </c>
      <c r="M161" s="179">
        <f>G161*(1+L161/100)</f>
        <v>0</v>
      </c>
      <c r="N161" s="177">
        <v>0.5</v>
      </c>
      <c r="O161" s="177">
        <f>ROUND(E161*N161,2)</f>
        <v>4</v>
      </c>
      <c r="P161" s="177">
        <v>0</v>
      </c>
      <c r="Q161" s="177">
        <f>ROUND(E161*P161,2)</f>
        <v>0</v>
      </c>
      <c r="R161" s="179"/>
      <c r="S161" s="179" t="s">
        <v>179</v>
      </c>
      <c r="T161" s="180" t="s">
        <v>165</v>
      </c>
      <c r="U161" s="159">
        <v>0.187</v>
      </c>
      <c r="V161" s="159">
        <f>ROUND(E161*U161,2)</f>
        <v>1.5</v>
      </c>
      <c r="W161" s="159"/>
      <c r="X161" s="159" t="s">
        <v>374</v>
      </c>
      <c r="Y161" s="149"/>
      <c r="Z161" s="149"/>
      <c r="AA161" s="149"/>
      <c r="AB161" s="149"/>
      <c r="AC161" s="149"/>
      <c r="AD161" s="149"/>
      <c r="AE161" s="149"/>
      <c r="AF161" s="149"/>
      <c r="AG161" s="149" t="s">
        <v>375</v>
      </c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x14ac:dyDescent="0.2">
      <c r="A162" s="161" t="s">
        <v>159</v>
      </c>
      <c r="B162" s="162" t="s">
        <v>115</v>
      </c>
      <c r="C162" s="182" t="s">
        <v>116</v>
      </c>
      <c r="D162" s="163"/>
      <c r="E162" s="164"/>
      <c r="F162" s="165"/>
      <c r="G162" s="165">
        <f>SUMIF(AG163:AG163,"&lt;&gt;NOR",G163:G163)</f>
        <v>0</v>
      </c>
      <c r="H162" s="165"/>
      <c r="I162" s="165">
        <f>SUM(I163:I163)</f>
        <v>0</v>
      </c>
      <c r="J162" s="165"/>
      <c r="K162" s="165">
        <f>SUM(K163:K163)</f>
        <v>0</v>
      </c>
      <c r="L162" s="165"/>
      <c r="M162" s="165">
        <f>SUM(M163:M163)</f>
        <v>0</v>
      </c>
      <c r="N162" s="164"/>
      <c r="O162" s="164">
        <f>SUM(O163:O163)</f>
        <v>0</v>
      </c>
      <c r="P162" s="164"/>
      <c r="Q162" s="164">
        <f>SUM(Q163:Q163)</f>
        <v>0</v>
      </c>
      <c r="R162" s="165"/>
      <c r="S162" s="165"/>
      <c r="T162" s="166"/>
      <c r="U162" s="160"/>
      <c r="V162" s="160">
        <f>SUM(V163:V163)</f>
        <v>1.1399999999999999</v>
      </c>
      <c r="W162" s="160"/>
      <c r="X162" s="160"/>
      <c r="AG162" t="s">
        <v>160</v>
      </c>
    </row>
    <row r="163" spans="1:60" outlineLevel="1" x14ac:dyDescent="0.2">
      <c r="A163" s="174">
        <v>71</v>
      </c>
      <c r="B163" s="175" t="s">
        <v>545</v>
      </c>
      <c r="C163" s="183" t="s">
        <v>748</v>
      </c>
      <c r="D163" s="176" t="s">
        <v>749</v>
      </c>
      <c r="E163" s="177">
        <v>6</v>
      </c>
      <c r="F163" s="178"/>
      <c r="G163" s="179">
        <f>ROUND(E163*F163,2)</f>
        <v>0</v>
      </c>
      <c r="H163" s="178"/>
      <c r="I163" s="179">
        <f>ROUND(E163*H163,2)</f>
        <v>0</v>
      </c>
      <c r="J163" s="178"/>
      <c r="K163" s="179">
        <f>ROUND(E163*J163,2)</f>
        <v>0</v>
      </c>
      <c r="L163" s="179">
        <v>21</v>
      </c>
      <c r="M163" s="179">
        <f>G163*(1+L163/100)</f>
        <v>0</v>
      </c>
      <c r="N163" s="177">
        <v>0</v>
      </c>
      <c r="O163" s="177">
        <f>ROUND(E163*N163,2)</f>
        <v>0</v>
      </c>
      <c r="P163" s="177">
        <v>0</v>
      </c>
      <c r="Q163" s="177">
        <f>ROUND(E163*P163,2)</f>
        <v>0</v>
      </c>
      <c r="R163" s="179"/>
      <c r="S163" s="179" t="s">
        <v>179</v>
      </c>
      <c r="T163" s="180" t="s">
        <v>165</v>
      </c>
      <c r="U163" s="159">
        <v>0.19</v>
      </c>
      <c r="V163" s="159">
        <f>ROUND(E163*U163,2)</f>
        <v>1.1399999999999999</v>
      </c>
      <c r="W163" s="159"/>
      <c r="X163" s="159" t="s">
        <v>550</v>
      </c>
      <c r="Y163" s="149"/>
      <c r="Z163" s="149"/>
      <c r="AA163" s="149"/>
      <c r="AB163" s="149"/>
      <c r="AC163" s="149"/>
      <c r="AD163" s="149"/>
      <c r="AE163" s="149"/>
      <c r="AF163" s="149"/>
      <c r="AG163" s="149" t="s">
        <v>551</v>
      </c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x14ac:dyDescent="0.2">
      <c r="A164" s="161" t="s">
        <v>159</v>
      </c>
      <c r="B164" s="162" t="s">
        <v>118</v>
      </c>
      <c r="C164" s="182" t="s">
        <v>119</v>
      </c>
      <c r="D164" s="163"/>
      <c r="E164" s="164"/>
      <c r="F164" s="165"/>
      <c r="G164" s="165">
        <f>SUMIF(AG165:AG169,"&lt;&gt;NOR",G165:G169)</f>
        <v>0</v>
      </c>
      <c r="H164" s="165"/>
      <c r="I164" s="165">
        <f>SUM(I165:I169)</f>
        <v>0</v>
      </c>
      <c r="J164" s="165"/>
      <c r="K164" s="165">
        <f>SUM(K165:K169)</f>
        <v>0</v>
      </c>
      <c r="L164" s="165"/>
      <c r="M164" s="165">
        <f>SUM(M165:M169)</f>
        <v>0</v>
      </c>
      <c r="N164" s="164"/>
      <c r="O164" s="164">
        <f>SUM(O165:O169)</f>
        <v>0</v>
      </c>
      <c r="P164" s="164"/>
      <c r="Q164" s="164">
        <f>SUM(Q165:Q169)</f>
        <v>0</v>
      </c>
      <c r="R164" s="165"/>
      <c r="S164" s="165"/>
      <c r="T164" s="166"/>
      <c r="U164" s="160"/>
      <c r="V164" s="160">
        <f>SUM(V165:V169)</f>
        <v>12.6</v>
      </c>
      <c r="W164" s="160"/>
      <c r="X164" s="160"/>
      <c r="AG164" t="s">
        <v>160</v>
      </c>
    </row>
    <row r="165" spans="1:60" outlineLevel="1" x14ac:dyDescent="0.2">
      <c r="A165" s="167">
        <v>72</v>
      </c>
      <c r="B165" s="168" t="s">
        <v>690</v>
      </c>
      <c r="C165" s="184" t="s">
        <v>691</v>
      </c>
      <c r="D165" s="169" t="s">
        <v>247</v>
      </c>
      <c r="E165" s="170">
        <v>50</v>
      </c>
      <c r="F165" s="171"/>
      <c r="G165" s="172">
        <f>ROUND(E165*F165,2)</f>
        <v>0</v>
      </c>
      <c r="H165" s="171"/>
      <c r="I165" s="172">
        <f>ROUND(E165*H165,2)</f>
        <v>0</v>
      </c>
      <c r="J165" s="171"/>
      <c r="K165" s="172">
        <f>ROUND(E165*J165,2)</f>
        <v>0</v>
      </c>
      <c r="L165" s="172">
        <v>21</v>
      </c>
      <c r="M165" s="172">
        <f>G165*(1+L165/100)</f>
        <v>0</v>
      </c>
      <c r="N165" s="170">
        <v>0</v>
      </c>
      <c r="O165" s="170">
        <f>ROUND(E165*N165,2)</f>
        <v>0</v>
      </c>
      <c r="P165" s="170">
        <v>0</v>
      </c>
      <c r="Q165" s="170">
        <f>ROUND(E165*P165,2)</f>
        <v>0</v>
      </c>
      <c r="R165" s="172" t="s">
        <v>233</v>
      </c>
      <c r="S165" s="172" t="s">
        <v>164</v>
      </c>
      <c r="T165" s="173" t="s">
        <v>164</v>
      </c>
      <c r="U165" s="159">
        <v>0.12</v>
      </c>
      <c r="V165" s="159">
        <f>ROUND(E165*U165,2)</f>
        <v>6</v>
      </c>
      <c r="W165" s="159"/>
      <c r="X165" s="159" t="s">
        <v>234</v>
      </c>
      <c r="Y165" s="149"/>
      <c r="Z165" s="149"/>
      <c r="AA165" s="149"/>
      <c r="AB165" s="149"/>
      <c r="AC165" s="149"/>
      <c r="AD165" s="149"/>
      <c r="AE165" s="149"/>
      <c r="AF165" s="149"/>
      <c r="AG165" s="149" t="s">
        <v>235</v>
      </c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outlineLevel="1" x14ac:dyDescent="0.2">
      <c r="A166" s="156"/>
      <c r="B166" s="157"/>
      <c r="C166" s="254" t="s">
        <v>692</v>
      </c>
      <c r="D166" s="255"/>
      <c r="E166" s="255"/>
      <c r="F166" s="255"/>
      <c r="G166" s="255"/>
      <c r="H166" s="159"/>
      <c r="I166" s="159"/>
      <c r="J166" s="159"/>
      <c r="K166" s="159"/>
      <c r="L166" s="159"/>
      <c r="M166" s="159"/>
      <c r="N166" s="158"/>
      <c r="O166" s="158"/>
      <c r="P166" s="158"/>
      <c r="Q166" s="158"/>
      <c r="R166" s="159"/>
      <c r="S166" s="159"/>
      <c r="T166" s="159"/>
      <c r="U166" s="159"/>
      <c r="V166" s="159"/>
      <c r="W166" s="159"/>
      <c r="X166" s="159"/>
      <c r="Y166" s="149"/>
      <c r="Z166" s="149"/>
      <c r="AA166" s="149"/>
      <c r="AB166" s="149"/>
      <c r="AC166" s="149"/>
      <c r="AD166" s="149"/>
      <c r="AE166" s="149"/>
      <c r="AF166" s="149"/>
      <c r="AG166" s="149" t="s">
        <v>237</v>
      </c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outlineLevel="1" x14ac:dyDescent="0.2">
      <c r="A167" s="167">
        <v>73</v>
      </c>
      <c r="B167" s="168" t="s">
        <v>556</v>
      </c>
      <c r="C167" s="184" t="s">
        <v>557</v>
      </c>
      <c r="D167" s="169" t="s">
        <v>247</v>
      </c>
      <c r="E167" s="170">
        <v>120</v>
      </c>
      <c r="F167" s="171"/>
      <c r="G167" s="172">
        <f>ROUND(E167*F167,2)</f>
        <v>0</v>
      </c>
      <c r="H167" s="171"/>
      <c r="I167" s="172">
        <f>ROUND(E167*H167,2)</f>
        <v>0</v>
      </c>
      <c r="J167" s="171"/>
      <c r="K167" s="172">
        <f>ROUND(E167*J167,2)</f>
        <v>0</v>
      </c>
      <c r="L167" s="172">
        <v>21</v>
      </c>
      <c r="M167" s="172">
        <f>G167*(1+L167/100)</f>
        <v>0</v>
      </c>
      <c r="N167" s="170">
        <v>0</v>
      </c>
      <c r="O167" s="170">
        <f>ROUND(E167*N167,2)</f>
        <v>0</v>
      </c>
      <c r="P167" s="170">
        <v>0</v>
      </c>
      <c r="Q167" s="170">
        <f>ROUND(E167*P167,2)</f>
        <v>0</v>
      </c>
      <c r="R167" s="172" t="s">
        <v>233</v>
      </c>
      <c r="S167" s="172" t="s">
        <v>164</v>
      </c>
      <c r="T167" s="173" t="s">
        <v>164</v>
      </c>
      <c r="U167" s="159">
        <v>5.5E-2</v>
      </c>
      <c r="V167" s="159">
        <f>ROUND(E167*U167,2)</f>
        <v>6.6</v>
      </c>
      <c r="W167" s="159"/>
      <c r="X167" s="159" t="s">
        <v>234</v>
      </c>
      <c r="Y167" s="149"/>
      <c r="Z167" s="149"/>
      <c r="AA167" s="149"/>
      <c r="AB167" s="149"/>
      <c r="AC167" s="149"/>
      <c r="AD167" s="149"/>
      <c r="AE167" s="149"/>
      <c r="AF167" s="149"/>
      <c r="AG167" s="149" t="s">
        <v>235</v>
      </c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outlineLevel="1" x14ac:dyDescent="0.2">
      <c r="A168" s="156"/>
      <c r="B168" s="157"/>
      <c r="C168" s="254" t="s">
        <v>558</v>
      </c>
      <c r="D168" s="255"/>
      <c r="E168" s="255"/>
      <c r="F168" s="255"/>
      <c r="G168" s="255"/>
      <c r="H168" s="159"/>
      <c r="I168" s="159"/>
      <c r="J168" s="159"/>
      <c r="K168" s="159"/>
      <c r="L168" s="159"/>
      <c r="M168" s="159"/>
      <c r="N168" s="158"/>
      <c r="O168" s="158"/>
      <c r="P168" s="158"/>
      <c r="Q168" s="158"/>
      <c r="R168" s="159"/>
      <c r="S168" s="159"/>
      <c r="T168" s="159"/>
      <c r="U168" s="159"/>
      <c r="V168" s="159"/>
      <c r="W168" s="159"/>
      <c r="X168" s="159"/>
      <c r="Y168" s="149"/>
      <c r="Z168" s="149"/>
      <c r="AA168" s="149"/>
      <c r="AB168" s="149"/>
      <c r="AC168" s="149"/>
      <c r="AD168" s="149"/>
      <c r="AE168" s="149"/>
      <c r="AF168" s="149"/>
      <c r="AG168" s="149" t="s">
        <v>237</v>
      </c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ht="33.75" outlineLevel="1" x14ac:dyDescent="0.2">
      <c r="A169" s="174">
        <v>74</v>
      </c>
      <c r="B169" s="175" t="s">
        <v>750</v>
      </c>
      <c r="C169" s="183" t="s">
        <v>751</v>
      </c>
      <c r="D169" s="176" t="s">
        <v>442</v>
      </c>
      <c r="E169" s="177">
        <v>50</v>
      </c>
      <c r="F169" s="178"/>
      <c r="G169" s="179">
        <f>ROUND(E169*F169,2)</f>
        <v>0</v>
      </c>
      <c r="H169" s="178"/>
      <c r="I169" s="179">
        <f>ROUND(E169*H169,2)</f>
        <v>0</v>
      </c>
      <c r="J169" s="178"/>
      <c r="K169" s="179">
        <f>ROUND(E169*J169,2)</f>
        <v>0</v>
      </c>
      <c r="L169" s="179">
        <v>21</v>
      </c>
      <c r="M169" s="179">
        <f>G169*(1+L169/100)</f>
        <v>0</v>
      </c>
      <c r="N169" s="177">
        <v>0</v>
      </c>
      <c r="O169" s="177">
        <f>ROUND(E169*N169,2)</f>
        <v>0</v>
      </c>
      <c r="P169" s="177">
        <v>0</v>
      </c>
      <c r="Q169" s="177">
        <f>ROUND(E169*P169,2)</f>
        <v>0</v>
      </c>
      <c r="R169" s="179"/>
      <c r="S169" s="179" t="s">
        <v>179</v>
      </c>
      <c r="T169" s="180" t="s">
        <v>165</v>
      </c>
      <c r="U169" s="159">
        <v>0</v>
      </c>
      <c r="V169" s="159">
        <f>ROUND(E169*U169,2)</f>
        <v>0</v>
      </c>
      <c r="W169" s="159"/>
      <c r="X169" s="159" t="s">
        <v>374</v>
      </c>
      <c r="Y169" s="149"/>
      <c r="Z169" s="149"/>
      <c r="AA169" s="149"/>
      <c r="AB169" s="149"/>
      <c r="AC169" s="149"/>
      <c r="AD169" s="149"/>
      <c r="AE169" s="149"/>
      <c r="AF169" s="149"/>
      <c r="AG169" s="149" t="s">
        <v>375</v>
      </c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x14ac:dyDescent="0.2">
      <c r="A170" s="161" t="s">
        <v>159</v>
      </c>
      <c r="B170" s="162" t="s">
        <v>122</v>
      </c>
      <c r="C170" s="182" t="s">
        <v>123</v>
      </c>
      <c r="D170" s="163"/>
      <c r="E170" s="164"/>
      <c r="F170" s="165"/>
      <c r="G170" s="165">
        <f>SUMIF(AG171:AG172,"&lt;&gt;NOR",G171:G172)</f>
        <v>0</v>
      </c>
      <c r="H170" s="165"/>
      <c r="I170" s="165">
        <f>SUM(I171:I172)</f>
        <v>0</v>
      </c>
      <c r="J170" s="165"/>
      <c r="K170" s="165">
        <f>SUM(K171:K172)</f>
        <v>0</v>
      </c>
      <c r="L170" s="165"/>
      <c r="M170" s="165">
        <f>SUM(M171:M172)</f>
        <v>0</v>
      </c>
      <c r="N170" s="164"/>
      <c r="O170" s="164">
        <f>SUM(O171:O172)</f>
        <v>0.04</v>
      </c>
      <c r="P170" s="164"/>
      <c r="Q170" s="164">
        <f>SUM(Q171:Q172)</f>
        <v>5.58</v>
      </c>
      <c r="R170" s="165"/>
      <c r="S170" s="165"/>
      <c r="T170" s="166"/>
      <c r="U170" s="160"/>
      <c r="V170" s="160">
        <f>SUM(V171:V172)</f>
        <v>38.58</v>
      </c>
      <c r="W170" s="160"/>
      <c r="X170" s="160"/>
      <c r="AG170" t="s">
        <v>160</v>
      </c>
    </row>
    <row r="171" spans="1:60" outlineLevel="1" x14ac:dyDescent="0.2">
      <c r="A171" s="167">
        <v>75</v>
      </c>
      <c r="B171" s="168" t="s">
        <v>693</v>
      </c>
      <c r="C171" s="184" t="s">
        <v>694</v>
      </c>
      <c r="D171" s="169" t="s">
        <v>247</v>
      </c>
      <c r="E171" s="170">
        <v>60</v>
      </c>
      <c r="F171" s="171"/>
      <c r="G171" s="172">
        <f>ROUND(E171*F171,2)</f>
        <v>0</v>
      </c>
      <c r="H171" s="171"/>
      <c r="I171" s="172">
        <f>ROUND(E171*H171,2)</f>
        <v>0</v>
      </c>
      <c r="J171" s="171"/>
      <c r="K171" s="172">
        <f>ROUND(E171*J171,2)</f>
        <v>0</v>
      </c>
      <c r="L171" s="172">
        <v>21</v>
      </c>
      <c r="M171" s="172">
        <f>G171*(1+L171/100)</f>
        <v>0</v>
      </c>
      <c r="N171" s="170">
        <v>5.9000000000000003E-4</v>
      </c>
      <c r="O171" s="170">
        <f>ROUND(E171*N171,2)</f>
        <v>0.04</v>
      </c>
      <c r="P171" s="170">
        <v>9.2999999999999999E-2</v>
      </c>
      <c r="Q171" s="170">
        <f>ROUND(E171*P171,2)</f>
        <v>5.58</v>
      </c>
      <c r="R171" s="172" t="s">
        <v>569</v>
      </c>
      <c r="S171" s="172" t="s">
        <v>164</v>
      </c>
      <c r="T171" s="173" t="s">
        <v>164</v>
      </c>
      <c r="U171" s="159">
        <v>0.64300000000000002</v>
      </c>
      <c r="V171" s="159">
        <f>ROUND(E171*U171,2)</f>
        <v>38.58</v>
      </c>
      <c r="W171" s="159"/>
      <c r="X171" s="159" t="s">
        <v>234</v>
      </c>
      <c r="Y171" s="149"/>
      <c r="Z171" s="149"/>
      <c r="AA171" s="149"/>
      <c r="AB171" s="149"/>
      <c r="AC171" s="149"/>
      <c r="AD171" s="149"/>
      <c r="AE171" s="149"/>
      <c r="AF171" s="149"/>
      <c r="AG171" s="149" t="s">
        <v>235</v>
      </c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outlineLevel="1" x14ac:dyDescent="0.2">
      <c r="A172" s="156"/>
      <c r="B172" s="157"/>
      <c r="C172" s="254" t="s">
        <v>695</v>
      </c>
      <c r="D172" s="255"/>
      <c r="E172" s="255"/>
      <c r="F172" s="255"/>
      <c r="G172" s="255"/>
      <c r="H172" s="159"/>
      <c r="I172" s="159"/>
      <c r="J172" s="159"/>
      <c r="K172" s="159"/>
      <c r="L172" s="159"/>
      <c r="M172" s="159"/>
      <c r="N172" s="158"/>
      <c r="O172" s="158"/>
      <c r="P172" s="158"/>
      <c r="Q172" s="158"/>
      <c r="R172" s="159"/>
      <c r="S172" s="159"/>
      <c r="T172" s="159"/>
      <c r="U172" s="159"/>
      <c r="V172" s="159"/>
      <c r="W172" s="159"/>
      <c r="X172" s="159"/>
      <c r="Y172" s="149"/>
      <c r="Z172" s="149"/>
      <c r="AA172" s="149"/>
      <c r="AB172" s="149"/>
      <c r="AC172" s="149"/>
      <c r="AD172" s="149"/>
      <c r="AE172" s="149"/>
      <c r="AF172" s="149"/>
      <c r="AG172" s="149" t="s">
        <v>237</v>
      </c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x14ac:dyDescent="0.2">
      <c r="A173" s="161" t="s">
        <v>159</v>
      </c>
      <c r="B173" s="162" t="s">
        <v>124</v>
      </c>
      <c r="C173" s="182" t="s">
        <v>125</v>
      </c>
      <c r="D173" s="163"/>
      <c r="E173" s="164"/>
      <c r="F173" s="165"/>
      <c r="G173" s="165">
        <f>SUMIF(AG174:AG181,"&lt;&gt;NOR",G174:G181)</f>
        <v>0</v>
      </c>
      <c r="H173" s="165"/>
      <c r="I173" s="165">
        <f>SUM(I174:I181)</f>
        <v>0</v>
      </c>
      <c r="J173" s="165"/>
      <c r="K173" s="165">
        <f>SUM(K174:K181)</f>
        <v>0</v>
      </c>
      <c r="L173" s="165"/>
      <c r="M173" s="165">
        <f>SUM(M174:M181)</f>
        <v>0</v>
      </c>
      <c r="N173" s="164"/>
      <c r="O173" s="164">
        <f>SUM(O174:O181)</f>
        <v>0</v>
      </c>
      <c r="P173" s="164"/>
      <c r="Q173" s="164">
        <f>SUM(Q174:Q181)</f>
        <v>0</v>
      </c>
      <c r="R173" s="165"/>
      <c r="S173" s="165"/>
      <c r="T173" s="166"/>
      <c r="U173" s="160"/>
      <c r="V173" s="160">
        <f>SUM(V174:V181)</f>
        <v>28.03</v>
      </c>
      <c r="W173" s="160"/>
      <c r="X173" s="160"/>
      <c r="AG173" t="s">
        <v>160</v>
      </c>
    </row>
    <row r="174" spans="1:60" ht="22.5" outlineLevel="1" x14ac:dyDescent="0.2">
      <c r="A174" s="167">
        <v>76</v>
      </c>
      <c r="B174" s="168" t="s">
        <v>577</v>
      </c>
      <c r="C174" s="184" t="s">
        <v>578</v>
      </c>
      <c r="D174" s="169" t="s">
        <v>400</v>
      </c>
      <c r="E174" s="170">
        <v>82.47</v>
      </c>
      <c r="F174" s="171"/>
      <c r="G174" s="172">
        <f>ROUND(E174*F174,2)</f>
        <v>0</v>
      </c>
      <c r="H174" s="171"/>
      <c r="I174" s="172">
        <f>ROUND(E174*H174,2)</f>
        <v>0</v>
      </c>
      <c r="J174" s="171"/>
      <c r="K174" s="172">
        <f>ROUND(E174*J174,2)</f>
        <v>0</v>
      </c>
      <c r="L174" s="172">
        <v>21</v>
      </c>
      <c r="M174" s="172">
        <f>G174*(1+L174/100)</f>
        <v>0</v>
      </c>
      <c r="N174" s="170">
        <v>0</v>
      </c>
      <c r="O174" s="170">
        <f>ROUND(E174*N174,2)</f>
        <v>0</v>
      </c>
      <c r="P174" s="170">
        <v>0</v>
      </c>
      <c r="Q174" s="170">
        <f>ROUND(E174*P174,2)</f>
        <v>0</v>
      </c>
      <c r="R174" s="172" t="s">
        <v>579</v>
      </c>
      <c r="S174" s="172" t="s">
        <v>164</v>
      </c>
      <c r="T174" s="173" t="s">
        <v>164</v>
      </c>
      <c r="U174" s="159">
        <v>0.28000000000000003</v>
      </c>
      <c r="V174" s="159">
        <f>ROUND(E174*U174,2)</f>
        <v>23.09</v>
      </c>
      <c r="W174" s="159"/>
      <c r="X174" s="159" t="s">
        <v>234</v>
      </c>
      <c r="Y174" s="149"/>
      <c r="Z174" s="149"/>
      <c r="AA174" s="149"/>
      <c r="AB174" s="149"/>
      <c r="AC174" s="149"/>
      <c r="AD174" s="149"/>
      <c r="AE174" s="149"/>
      <c r="AF174" s="149"/>
      <c r="AG174" s="149" t="s">
        <v>235</v>
      </c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outlineLevel="1" x14ac:dyDescent="0.2">
      <c r="A175" s="156"/>
      <c r="B175" s="157"/>
      <c r="C175" s="254" t="s">
        <v>580</v>
      </c>
      <c r="D175" s="255"/>
      <c r="E175" s="255"/>
      <c r="F175" s="255"/>
      <c r="G175" s="255"/>
      <c r="H175" s="159"/>
      <c r="I175" s="159"/>
      <c r="J175" s="159"/>
      <c r="K175" s="159"/>
      <c r="L175" s="159"/>
      <c r="M175" s="159"/>
      <c r="N175" s="158"/>
      <c r="O175" s="158"/>
      <c r="P175" s="158"/>
      <c r="Q175" s="158"/>
      <c r="R175" s="159"/>
      <c r="S175" s="159"/>
      <c r="T175" s="159"/>
      <c r="U175" s="159"/>
      <c r="V175" s="159"/>
      <c r="W175" s="159"/>
      <c r="X175" s="159"/>
      <c r="Y175" s="149"/>
      <c r="Z175" s="149"/>
      <c r="AA175" s="149"/>
      <c r="AB175" s="149"/>
      <c r="AC175" s="149"/>
      <c r="AD175" s="149"/>
      <c r="AE175" s="149"/>
      <c r="AF175" s="149"/>
      <c r="AG175" s="149" t="s">
        <v>237</v>
      </c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outlineLevel="1" x14ac:dyDescent="0.2">
      <c r="A176" s="174">
        <v>77</v>
      </c>
      <c r="B176" s="175" t="s">
        <v>581</v>
      </c>
      <c r="C176" s="183" t="s">
        <v>582</v>
      </c>
      <c r="D176" s="176" t="s">
        <v>400</v>
      </c>
      <c r="E176" s="177">
        <v>82.47</v>
      </c>
      <c r="F176" s="178"/>
      <c r="G176" s="179">
        <f>ROUND(E176*F176,2)</f>
        <v>0</v>
      </c>
      <c r="H176" s="178"/>
      <c r="I176" s="179">
        <f>ROUND(E176*H176,2)</f>
        <v>0</v>
      </c>
      <c r="J176" s="178"/>
      <c r="K176" s="179">
        <f>ROUND(E176*J176,2)</f>
        <v>0</v>
      </c>
      <c r="L176" s="179">
        <v>21</v>
      </c>
      <c r="M176" s="179">
        <f>G176*(1+L176/100)</f>
        <v>0</v>
      </c>
      <c r="N176" s="177">
        <v>0</v>
      </c>
      <c r="O176" s="177">
        <f>ROUND(E176*N176,2)</f>
        <v>0</v>
      </c>
      <c r="P176" s="177">
        <v>0</v>
      </c>
      <c r="Q176" s="177">
        <f>ROUND(E176*P176,2)</f>
        <v>0</v>
      </c>
      <c r="R176" s="179" t="s">
        <v>583</v>
      </c>
      <c r="S176" s="179" t="s">
        <v>164</v>
      </c>
      <c r="T176" s="180" t="s">
        <v>164</v>
      </c>
      <c r="U176" s="159">
        <v>0.05</v>
      </c>
      <c r="V176" s="159">
        <f>ROUND(E176*U176,2)</f>
        <v>4.12</v>
      </c>
      <c r="W176" s="159"/>
      <c r="X176" s="159" t="s">
        <v>234</v>
      </c>
      <c r="Y176" s="149"/>
      <c r="Z176" s="149"/>
      <c r="AA176" s="149"/>
      <c r="AB176" s="149"/>
      <c r="AC176" s="149"/>
      <c r="AD176" s="149"/>
      <c r="AE176" s="149"/>
      <c r="AF176" s="149"/>
      <c r="AG176" s="149" t="s">
        <v>235</v>
      </c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outlineLevel="1" x14ac:dyDescent="0.2">
      <c r="A177" s="174">
        <v>78</v>
      </c>
      <c r="B177" s="175" t="s">
        <v>584</v>
      </c>
      <c r="C177" s="183" t="s">
        <v>585</v>
      </c>
      <c r="D177" s="176" t="s">
        <v>400</v>
      </c>
      <c r="E177" s="177">
        <v>82.47</v>
      </c>
      <c r="F177" s="178"/>
      <c r="G177" s="179">
        <f>ROUND(E177*F177,2)</f>
        <v>0</v>
      </c>
      <c r="H177" s="178"/>
      <c r="I177" s="179">
        <f>ROUND(E177*H177,2)</f>
        <v>0</v>
      </c>
      <c r="J177" s="178"/>
      <c r="K177" s="179">
        <f>ROUND(E177*J177,2)</f>
        <v>0</v>
      </c>
      <c r="L177" s="179">
        <v>21</v>
      </c>
      <c r="M177" s="179">
        <f>G177*(1+L177/100)</f>
        <v>0</v>
      </c>
      <c r="N177" s="177">
        <v>0</v>
      </c>
      <c r="O177" s="177">
        <f>ROUND(E177*N177,2)</f>
        <v>0</v>
      </c>
      <c r="P177" s="177">
        <v>0</v>
      </c>
      <c r="Q177" s="177">
        <f>ROUND(E177*P177,2)</f>
        <v>0</v>
      </c>
      <c r="R177" s="179" t="s">
        <v>583</v>
      </c>
      <c r="S177" s="179" t="s">
        <v>164</v>
      </c>
      <c r="T177" s="180" t="s">
        <v>164</v>
      </c>
      <c r="U177" s="159">
        <v>0</v>
      </c>
      <c r="V177" s="159">
        <f>ROUND(E177*U177,2)</f>
        <v>0</v>
      </c>
      <c r="W177" s="159"/>
      <c r="X177" s="159" t="s">
        <v>234</v>
      </c>
      <c r="Y177" s="149"/>
      <c r="Z177" s="149"/>
      <c r="AA177" s="149"/>
      <c r="AB177" s="149"/>
      <c r="AC177" s="149"/>
      <c r="AD177" s="149"/>
      <c r="AE177" s="149"/>
      <c r="AF177" s="149"/>
      <c r="AG177" s="149" t="s">
        <v>235</v>
      </c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outlineLevel="1" x14ac:dyDescent="0.2">
      <c r="A178" s="167">
        <v>79</v>
      </c>
      <c r="B178" s="168" t="s">
        <v>586</v>
      </c>
      <c r="C178" s="184" t="s">
        <v>587</v>
      </c>
      <c r="D178" s="169" t="s">
        <v>400</v>
      </c>
      <c r="E178" s="170">
        <v>82.47</v>
      </c>
      <c r="F178" s="171"/>
      <c r="G178" s="172">
        <f>ROUND(E178*F178,2)</f>
        <v>0</v>
      </c>
      <c r="H178" s="171"/>
      <c r="I178" s="172">
        <f>ROUND(E178*H178,2)</f>
        <v>0</v>
      </c>
      <c r="J178" s="171"/>
      <c r="K178" s="172">
        <f>ROUND(E178*J178,2)</f>
        <v>0</v>
      </c>
      <c r="L178" s="172">
        <v>21</v>
      </c>
      <c r="M178" s="172">
        <f>G178*(1+L178/100)</f>
        <v>0</v>
      </c>
      <c r="N178" s="170">
        <v>0</v>
      </c>
      <c r="O178" s="170">
        <f>ROUND(E178*N178,2)</f>
        <v>0</v>
      </c>
      <c r="P178" s="170">
        <v>0</v>
      </c>
      <c r="Q178" s="170">
        <f>ROUND(E178*P178,2)</f>
        <v>0</v>
      </c>
      <c r="R178" s="172" t="s">
        <v>583</v>
      </c>
      <c r="S178" s="172" t="s">
        <v>164</v>
      </c>
      <c r="T178" s="173" t="s">
        <v>164</v>
      </c>
      <c r="U178" s="159">
        <v>0.01</v>
      </c>
      <c r="V178" s="159">
        <f>ROUND(E178*U178,2)</f>
        <v>0.82</v>
      </c>
      <c r="W178" s="159"/>
      <c r="X178" s="159" t="s">
        <v>234</v>
      </c>
      <c r="Y178" s="149"/>
      <c r="Z178" s="149"/>
      <c r="AA178" s="149"/>
      <c r="AB178" s="149"/>
      <c r="AC178" s="149"/>
      <c r="AD178" s="149"/>
      <c r="AE178" s="149"/>
      <c r="AF178" s="149"/>
      <c r="AG178" s="149" t="s">
        <v>235</v>
      </c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outlineLevel="1" x14ac:dyDescent="0.2">
      <c r="A179" s="156"/>
      <c r="B179" s="157"/>
      <c r="C179" s="254" t="s">
        <v>588</v>
      </c>
      <c r="D179" s="255"/>
      <c r="E179" s="255"/>
      <c r="F179" s="255"/>
      <c r="G179" s="255"/>
      <c r="H179" s="159"/>
      <c r="I179" s="159"/>
      <c r="J179" s="159"/>
      <c r="K179" s="159"/>
      <c r="L179" s="159"/>
      <c r="M179" s="159"/>
      <c r="N179" s="158"/>
      <c r="O179" s="158"/>
      <c r="P179" s="158"/>
      <c r="Q179" s="158"/>
      <c r="R179" s="159"/>
      <c r="S179" s="159"/>
      <c r="T179" s="159"/>
      <c r="U179" s="159"/>
      <c r="V179" s="159"/>
      <c r="W179" s="159"/>
      <c r="X179" s="159"/>
      <c r="Y179" s="149"/>
      <c r="Z179" s="149"/>
      <c r="AA179" s="149"/>
      <c r="AB179" s="149"/>
      <c r="AC179" s="149"/>
      <c r="AD179" s="149"/>
      <c r="AE179" s="149"/>
      <c r="AF179" s="149"/>
      <c r="AG179" s="149" t="s">
        <v>237</v>
      </c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ht="33.75" outlineLevel="1" x14ac:dyDescent="0.2">
      <c r="A180" s="167">
        <v>80</v>
      </c>
      <c r="B180" s="168" t="s">
        <v>589</v>
      </c>
      <c r="C180" s="184" t="s">
        <v>590</v>
      </c>
      <c r="D180" s="169" t="s">
        <v>400</v>
      </c>
      <c r="E180" s="170">
        <v>82.47</v>
      </c>
      <c r="F180" s="171"/>
      <c r="G180" s="172">
        <f>ROUND(E180*F180,2)</f>
        <v>0</v>
      </c>
      <c r="H180" s="171"/>
      <c r="I180" s="172">
        <f>ROUND(E180*H180,2)</f>
        <v>0</v>
      </c>
      <c r="J180" s="171"/>
      <c r="K180" s="172">
        <f>ROUND(E180*J180,2)</f>
        <v>0</v>
      </c>
      <c r="L180" s="172">
        <v>21</v>
      </c>
      <c r="M180" s="172">
        <f>G180*(1+L180/100)</f>
        <v>0</v>
      </c>
      <c r="N180" s="170">
        <v>0</v>
      </c>
      <c r="O180" s="170">
        <f>ROUND(E180*N180,2)</f>
        <v>0</v>
      </c>
      <c r="P180" s="170">
        <v>0</v>
      </c>
      <c r="Q180" s="170">
        <f>ROUND(E180*P180,2)</f>
        <v>0</v>
      </c>
      <c r="R180" s="172" t="s">
        <v>579</v>
      </c>
      <c r="S180" s="172" t="s">
        <v>164</v>
      </c>
      <c r="T180" s="173" t="s">
        <v>164</v>
      </c>
      <c r="U180" s="159">
        <v>0</v>
      </c>
      <c r="V180" s="159">
        <f>ROUND(E180*U180,2)</f>
        <v>0</v>
      </c>
      <c r="W180" s="159"/>
      <c r="X180" s="159" t="s">
        <v>591</v>
      </c>
      <c r="Y180" s="149"/>
      <c r="Z180" s="149"/>
      <c r="AA180" s="149"/>
      <c r="AB180" s="149"/>
      <c r="AC180" s="149"/>
      <c r="AD180" s="149"/>
      <c r="AE180" s="149"/>
      <c r="AF180" s="149"/>
      <c r="AG180" s="149" t="s">
        <v>592</v>
      </c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outlineLevel="1" x14ac:dyDescent="0.2">
      <c r="A181" s="156"/>
      <c r="B181" s="157"/>
      <c r="C181" s="254" t="s">
        <v>580</v>
      </c>
      <c r="D181" s="255"/>
      <c r="E181" s="255"/>
      <c r="F181" s="255"/>
      <c r="G181" s="255"/>
      <c r="H181" s="159"/>
      <c r="I181" s="159"/>
      <c r="J181" s="159"/>
      <c r="K181" s="159"/>
      <c r="L181" s="159"/>
      <c r="M181" s="159"/>
      <c r="N181" s="158"/>
      <c r="O181" s="158"/>
      <c r="P181" s="158"/>
      <c r="Q181" s="158"/>
      <c r="R181" s="159"/>
      <c r="S181" s="159"/>
      <c r="T181" s="159"/>
      <c r="U181" s="159"/>
      <c r="V181" s="159"/>
      <c r="W181" s="159"/>
      <c r="X181" s="159"/>
      <c r="Y181" s="149"/>
      <c r="Z181" s="149"/>
      <c r="AA181" s="149"/>
      <c r="AB181" s="149"/>
      <c r="AC181" s="149"/>
      <c r="AD181" s="149"/>
      <c r="AE181" s="149"/>
      <c r="AF181" s="149"/>
      <c r="AG181" s="149" t="s">
        <v>237</v>
      </c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x14ac:dyDescent="0.2">
      <c r="A182" s="161" t="s">
        <v>159</v>
      </c>
      <c r="B182" s="162" t="s">
        <v>126</v>
      </c>
      <c r="C182" s="182" t="s">
        <v>127</v>
      </c>
      <c r="D182" s="163"/>
      <c r="E182" s="164"/>
      <c r="F182" s="165"/>
      <c r="G182" s="165">
        <f>SUMIF(AG183:AG184,"&lt;&gt;NOR",G183:G184)</f>
        <v>0</v>
      </c>
      <c r="H182" s="165"/>
      <c r="I182" s="165">
        <f>SUM(I183:I184)</f>
        <v>0</v>
      </c>
      <c r="J182" s="165"/>
      <c r="K182" s="165">
        <f>SUM(K183:K184)</f>
        <v>0</v>
      </c>
      <c r="L182" s="165"/>
      <c r="M182" s="165">
        <f>SUM(M183:M184)</f>
        <v>0</v>
      </c>
      <c r="N182" s="164"/>
      <c r="O182" s="164">
        <f>SUM(O183:O184)</f>
        <v>0</v>
      </c>
      <c r="P182" s="164"/>
      <c r="Q182" s="164">
        <f>SUM(Q183:Q184)</f>
        <v>0</v>
      </c>
      <c r="R182" s="165"/>
      <c r="S182" s="165"/>
      <c r="T182" s="166"/>
      <c r="U182" s="160"/>
      <c r="V182" s="160">
        <f>SUM(V183:V184)</f>
        <v>56.2</v>
      </c>
      <c r="W182" s="160"/>
      <c r="X182" s="160"/>
      <c r="AG182" t="s">
        <v>160</v>
      </c>
    </row>
    <row r="183" spans="1:60" outlineLevel="1" x14ac:dyDescent="0.2">
      <c r="A183" s="167">
        <v>81</v>
      </c>
      <c r="B183" s="168" t="s">
        <v>696</v>
      </c>
      <c r="C183" s="184" t="s">
        <v>697</v>
      </c>
      <c r="D183" s="169" t="s">
        <v>400</v>
      </c>
      <c r="E183" s="170">
        <v>564.84298000000001</v>
      </c>
      <c r="F183" s="171"/>
      <c r="G183" s="172">
        <f>ROUND(E183*F183,2)</f>
        <v>0</v>
      </c>
      <c r="H183" s="171"/>
      <c r="I183" s="172">
        <f>ROUND(E183*H183,2)</f>
        <v>0</v>
      </c>
      <c r="J183" s="171"/>
      <c r="K183" s="172">
        <f>ROUND(E183*J183,2)</f>
        <v>0</v>
      </c>
      <c r="L183" s="172">
        <v>21</v>
      </c>
      <c r="M183" s="172">
        <f>G183*(1+L183/100)</f>
        <v>0</v>
      </c>
      <c r="N183" s="170">
        <v>0</v>
      </c>
      <c r="O183" s="170">
        <f>ROUND(E183*N183,2)</f>
        <v>0</v>
      </c>
      <c r="P183" s="170">
        <v>0</v>
      </c>
      <c r="Q183" s="170">
        <f>ROUND(E183*P183,2)</f>
        <v>0</v>
      </c>
      <c r="R183" s="172" t="s">
        <v>408</v>
      </c>
      <c r="S183" s="172" t="s">
        <v>164</v>
      </c>
      <c r="T183" s="173" t="s">
        <v>164</v>
      </c>
      <c r="U183" s="159">
        <v>9.9500000000000005E-2</v>
      </c>
      <c r="V183" s="159">
        <f>ROUND(E183*U183,2)</f>
        <v>56.2</v>
      </c>
      <c r="W183" s="159"/>
      <c r="X183" s="159" t="s">
        <v>595</v>
      </c>
      <c r="Y183" s="149"/>
      <c r="Z183" s="149"/>
      <c r="AA183" s="149"/>
      <c r="AB183" s="149"/>
      <c r="AC183" s="149"/>
      <c r="AD183" s="149"/>
      <c r="AE183" s="149"/>
      <c r="AF183" s="149"/>
      <c r="AG183" s="149" t="s">
        <v>596</v>
      </c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</row>
    <row r="184" spans="1:60" outlineLevel="1" x14ac:dyDescent="0.2">
      <c r="A184" s="156"/>
      <c r="B184" s="157"/>
      <c r="C184" s="254" t="s">
        <v>698</v>
      </c>
      <c r="D184" s="255"/>
      <c r="E184" s="255"/>
      <c r="F184" s="255"/>
      <c r="G184" s="255"/>
      <c r="H184" s="159"/>
      <c r="I184" s="159"/>
      <c r="J184" s="159"/>
      <c r="K184" s="159"/>
      <c r="L184" s="159"/>
      <c r="M184" s="159"/>
      <c r="N184" s="158"/>
      <c r="O184" s="158"/>
      <c r="P184" s="158"/>
      <c r="Q184" s="158"/>
      <c r="R184" s="159"/>
      <c r="S184" s="159"/>
      <c r="T184" s="159"/>
      <c r="U184" s="159"/>
      <c r="V184" s="159"/>
      <c r="W184" s="159"/>
      <c r="X184" s="159"/>
      <c r="Y184" s="149"/>
      <c r="Z184" s="149"/>
      <c r="AA184" s="149"/>
      <c r="AB184" s="149"/>
      <c r="AC184" s="149"/>
      <c r="AD184" s="149"/>
      <c r="AE184" s="149"/>
      <c r="AF184" s="149"/>
      <c r="AG184" s="149" t="s">
        <v>237</v>
      </c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x14ac:dyDescent="0.2">
      <c r="A185" s="3"/>
      <c r="B185" s="4"/>
      <c r="C185" s="185"/>
      <c r="D185" s="6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AE185">
        <v>15</v>
      </c>
      <c r="AF185">
        <v>21</v>
      </c>
      <c r="AG185" t="s">
        <v>146</v>
      </c>
    </row>
    <row r="186" spans="1:60" x14ac:dyDescent="0.2">
      <c r="A186" s="152"/>
      <c r="B186" s="153" t="s">
        <v>29</v>
      </c>
      <c r="C186" s="186"/>
      <c r="D186" s="154"/>
      <c r="E186" s="155"/>
      <c r="F186" s="155"/>
      <c r="G186" s="181">
        <f>G8+G102+G106+G122+G129+G159+G162+G164+G170+G173+G182</f>
        <v>0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AE186">
        <f>SUMIF(L7:L184,AE185,G7:G184)</f>
        <v>0</v>
      </c>
      <c r="AF186">
        <f>SUMIF(L7:L184,AF185,G7:G184)</f>
        <v>0</v>
      </c>
      <c r="AG186" t="s">
        <v>227</v>
      </c>
    </row>
    <row r="187" spans="1:60" x14ac:dyDescent="0.2">
      <c r="C187" s="187"/>
      <c r="D187" s="10"/>
      <c r="AG187" t="s">
        <v>228</v>
      </c>
    </row>
    <row r="188" spans="1:60" x14ac:dyDescent="0.2">
      <c r="D188" s="10"/>
    </row>
    <row r="189" spans="1:60" x14ac:dyDescent="0.2">
      <c r="D189" s="10"/>
    </row>
    <row r="190" spans="1:60" x14ac:dyDescent="0.2">
      <c r="D190" s="10"/>
    </row>
    <row r="191" spans="1:60" x14ac:dyDescent="0.2">
      <c r="D191" s="10"/>
    </row>
    <row r="192" spans="1:60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E14A" sheet="1"/>
  <mergeCells count="50">
    <mergeCell ref="C19:G19"/>
    <mergeCell ref="A1:G1"/>
    <mergeCell ref="C2:G2"/>
    <mergeCell ref="C3:G3"/>
    <mergeCell ref="C4:G4"/>
    <mergeCell ref="C16:G16"/>
    <mergeCell ref="C52:G52"/>
    <mergeCell ref="C21:G21"/>
    <mergeCell ref="C23:G23"/>
    <mergeCell ref="C26:G26"/>
    <mergeCell ref="C28:G28"/>
    <mergeCell ref="C30:G30"/>
    <mergeCell ref="C32:G32"/>
    <mergeCell ref="C34:G34"/>
    <mergeCell ref="C36:G36"/>
    <mergeCell ref="C38:G38"/>
    <mergeCell ref="C43:G43"/>
    <mergeCell ref="C48:G48"/>
    <mergeCell ref="C94:G94"/>
    <mergeCell ref="C56:G56"/>
    <mergeCell ref="C60:G60"/>
    <mergeCell ref="C64:G64"/>
    <mergeCell ref="C66:G66"/>
    <mergeCell ref="C68:G68"/>
    <mergeCell ref="C71:G71"/>
    <mergeCell ref="C74:G74"/>
    <mergeCell ref="C77:G77"/>
    <mergeCell ref="C80:G80"/>
    <mergeCell ref="C83:G83"/>
    <mergeCell ref="C89:G89"/>
    <mergeCell ref="C143:G143"/>
    <mergeCell ref="C108:G108"/>
    <mergeCell ref="C111:G111"/>
    <mergeCell ref="C115:G115"/>
    <mergeCell ref="C118:G118"/>
    <mergeCell ref="C124:G124"/>
    <mergeCell ref="C126:G126"/>
    <mergeCell ref="C131:G131"/>
    <mergeCell ref="C133:G133"/>
    <mergeCell ref="C135:G135"/>
    <mergeCell ref="C137:G137"/>
    <mergeCell ref="C141:G141"/>
    <mergeCell ref="C181:G181"/>
    <mergeCell ref="C184:G184"/>
    <mergeCell ref="C146:G146"/>
    <mergeCell ref="C166:G166"/>
    <mergeCell ref="C168:G168"/>
    <mergeCell ref="C172:G172"/>
    <mergeCell ref="C175:G175"/>
    <mergeCell ref="C179:G179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63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7" t="s">
        <v>229</v>
      </c>
      <c r="B1" s="247"/>
      <c r="C1" s="247"/>
      <c r="D1" s="247"/>
      <c r="E1" s="247"/>
      <c r="F1" s="247"/>
      <c r="G1" s="247"/>
      <c r="AG1" t="s">
        <v>133</v>
      </c>
    </row>
    <row r="2" spans="1:60" ht="24.95" customHeight="1" x14ac:dyDescent="0.2">
      <c r="A2" s="141" t="s">
        <v>7</v>
      </c>
      <c r="B2" s="49" t="s">
        <v>43</v>
      </c>
      <c r="C2" s="248" t="s">
        <v>44</v>
      </c>
      <c r="D2" s="249"/>
      <c r="E2" s="249"/>
      <c r="F2" s="249"/>
      <c r="G2" s="250"/>
      <c r="AG2" t="s">
        <v>134</v>
      </c>
    </row>
    <row r="3" spans="1:60" ht="24.95" customHeight="1" x14ac:dyDescent="0.2">
      <c r="A3" s="141" t="s">
        <v>8</v>
      </c>
      <c r="B3" s="49" t="s">
        <v>50</v>
      </c>
      <c r="C3" s="248" t="s">
        <v>51</v>
      </c>
      <c r="D3" s="249"/>
      <c r="E3" s="249"/>
      <c r="F3" s="249"/>
      <c r="G3" s="250"/>
      <c r="AC3" s="123" t="s">
        <v>134</v>
      </c>
      <c r="AG3" t="s">
        <v>136</v>
      </c>
    </row>
    <row r="4" spans="1:60" ht="24.95" customHeight="1" x14ac:dyDescent="0.2">
      <c r="A4" s="142" t="s">
        <v>9</v>
      </c>
      <c r="B4" s="143" t="s">
        <v>58</v>
      </c>
      <c r="C4" s="251" t="s">
        <v>59</v>
      </c>
      <c r="D4" s="252"/>
      <c r="E4" s="252"/>
      <c r="F4" s="252"/>
      <c r="G4" s="253"/>
      <c r="AG4" t="s">
        <v>137</v>
      </c>
    </row>
    <row r="5" spans="1:60" x14ac:dyDescent="0.2">
      <c r="D5" s="10"/>
    </row>
    <row r="6" spans="1:60" ht="38.25" x14ac:dyDescent="0.2">
      <c r="A6" s="145" t="s">
        <v>138</v>
      </c>
      <c r="B6" s="147" t="s">
        <v>139</v>
      </c>
      <c r="C6" s="147" t="s">
        <v>140</v>
      </c>
      <c r="D6" s="146" t="s">
        <v>141</v>
      </c>
      <c r="E6" s="145" t="s">
        <v>142</v>
      </c>
      <c r="F6" s="144" t="s">
        <v>143</v>
      </c>
      <c r="G6" s="145" t="s">
        <v>29</v>
      </c>
      <c r="H6" s="148" t="s">
        <v>30</v>
      </c>
      <c r="I6" s="148" t="s">
        <v>144</v>
      </c>
      <c r="J6" s="148" t="s">
        <v>31</v>
      </c>
      <c r="K6" s="148" t="s">
        <v>145</v>
      </c>
      <c r="L6" s="148" t="s">
        <v>146</v>
      </c>
      <c r="M6" s="148" t="s">
        <v>147</v>
      </c>
      <c r="N6" s="148" t="s">
        <v>148</v>
      </c>
      <c r="O6" s="148" t="s">
        <v>149</v>
      </c>
      <c r="P6" s="148" t="s">
        <v>150</v>
      </c>
      <c r="Q6" s="148" t="s">
        <v>151</v>
      </c>
      <c r="R6" s="148" t="s">
        <v>152</v>
      </c>
      <c r="S6" s="148" t="s">
        <v>153</v>
      </c>
      <c r="T6" s="148" t="s">
        <v>154</v>
      </c>
      <c r="U6" s="148" t="s">
        <v>155</v>
      </c>
      <c r="V6" s="148" t="s">
        <v>156</v>
      </c>
      <c r="W6" s="148" t="s">
        <v>157</v>
      </c>
      <c r="X6" s="148" t="s">
        <v>158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1" t="s">
        <v>159</v>
      </c>
      <c r="B8" s="162" t="s">
        <v>99</v>
      </c>
      <c r="C8" s="182" t="s">
        <v>100</v>
      </c>
      <c r="D8" s="163"/>
      <c r="E8" s="164"/>
      <c r="F8" s="165"/>
      <c r="G8" s="165">
        <f>SUMIF(AG9:AG90,"&lt;&gt;NOR",G9:G90)</f>
        <v>0</v>
      </c>
      <c r="H8" s="165"/>
      <c r="I8" s="165">
        <f>SUM(I9:I90)</f>
        <v>0</v>
      </c>
      <c r="J8" s="165"/>
      <c r="K8" s="165">
        <f>SUM(K9:K90)</f>
        <v>0</v>
      </c>
      <c r="L8" s="165"/>
      <c r="M8" s="165">
        <f>SUM(M9:M90)</f>
        <v>0</v>
      </c>
      <c r="N8" s="164"/>
      <c r="O8" s="164">
        <f>SUM(O9:O90)</f>
        <v>133.11000000000001</v>
      </c>
      <c r="P8" s="164"/>
      <c r="Q8" s="164">
        <f>SUM(Q9:Q90)</f>
        <v>38.5</v>
      </c>
      <c r="R8" s="165"/>
      <c r="S8" s="165"/>
      <c r="T8" s="166"/>
      <c r="U8" s="160"/>
      <c r="V8" s="160">
        <f>SUM(V9:V90)</f>
        <v>366.89</v>
      </c>
      <c r="W8" s="160"/>
      <c r="X8" s="160"/>
      <c r="AG8" t="s">
        <v>160</v>
      </c>
    </row>
    <row r="9" spans="1:60" ht="22.5" outlineLevel="1" x14ac:dyDescent="0.2">
      <c r="A9" s="174">
        <v>1</v>
      </c>
      <c r="B9" s="175" t="s">
        <v>238</v>
      </c>
      <c r="C9" s="183" t="s">
        <v>239</v>
      </c>
      <c r="D9" s="176" t="s">
        <v>232</v>
      </c>
      <c r="E9" s="177">
        <v>35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7">
        <v>0</v>
      </c>
      <c r="O9" s="177">
        <f>ROUND(E9*N9,2)</f>
        <v>0</v>
      </c>
      <c r="P9" s="177">
        <v>0.66</v>
      </c>
      <c r="Q9" s="177">
        <f>ROUND(E9*P9,2)</f>
        <v>23.1</v>
      </c>
      <c r="R9" s="179" t="s">
        <v>233</v>
      </c>
      <c r="S9" s="179" t="s">
        <v>164</v>
      </c>
      <c r="T9" s="180" t="s">
        <v>164</v>
      </c>
      <c r="U9" s="159">
        <v>9.5439999999999997E-2</v>
      </c>
      <c r="V9" s="159">
        <f>ROUND(E9*U9,2)</f>
        <v>3.34</v>
      </c>
      <c r="W9" s="159"/>
      <c r="X9" s="159" t="s">
        <v>234</v>
      </c>
      <c r="Y9" s="149"/>
      <c r="Z9" s="149"/>
      <c r="AA9" s="149"/>
      <c r="AB9" s="149"/>
      <c r="AC9" s="149"/>
      <c r="AD9" s="149"/>
      <c r="AE9" s="149"/>
      <c r="AF9" s="149"/>
      <c r="AG9" s="149" t="s">
        <v>235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22.5" outlineLevel="1" x14ac:dyDescent="0.2">
      <c r="A10" s="174">
        <v>2</v>
      </c>
      <c r="B10" s="175" t="s">
        <v>240</v>
      </c>
      <c r="C10" s="183" t="s">
        <v>241</v>
      </c>
      <c r="D10" s="176" t="s">
        <v>232</v>
      </c>
      <c r="E10" s="177">
        <v>35</v>
      </c>
      <c r="F10" s="178"/>
      <c r="G10" s="179">
        <f>ROUND(E10*F10,2)</f>
        <v>0</v>
      </c>
      <c r="H10" s="178"/>
      <c r="I10" s="179">
        <f>ROUND(E10*H10,2)</f>
        <v>0</v>
      </c>
      <c r="J10" s="178"/>
      <c r="K10" s="179">
        <f>ROUND(E10*J10,2)</f>
        <v>0</v>
      </c>
      <c r="L10" s="179">
        <v>21</v>
      </c>
      <c r="M10" s="179">
        <f>G10*(1+L10/100)</f>
        <v>0</v>
      </c>
      <c r="N10" s="177">
        <v>0</v>
      </c>
      <c r="O10" s="177">
        <f>ROUND(E10*N10,2)</f>
        <v>0</v>
      </c>
      <c r="P10" s="177">
        <v>0.22</v>
      </c>
      <c r="Q10" s="177">
        <f>ROUND(E10*P10,2)</f>
        <v>7.7</v>
      </c>
      <c r="R10" s="179" t="s">
        <v>233</v>
      </c>
      <c r="S10" s="179" t="s">
        <v>164</v>
      </c>
      <c r="T10" s="180" t="s">
        <v>164</v>
      </c>
      <c r="U10" s="159">
        <v>7.0000000000000007E-2</v>
      </c>
      <c r="V10" s="159">
        <f>ROUND(E10*U10,2)</f>
        <v>2.4500000000000002</v>
      </c>
      <c r="W10" s="159"/>
      <c r="X10" s="159" t="s">
        <v>234</v>
      </c>
      <c r="Y10" s="149"/>
      <c r="Z10" s="149"/>
      <c r="AA10" s="149"/>
      <c r="AB10" s="149"/>
      <c r="AC10" s="149"/>
      <c r="AD10" s="149"/>
      <c r="AE10" s="149"/>
      <c r="AF10" s="149"/>
      <c r="AG10" s="149" t="s">
        <v>235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ht="22.5" outlineLevel="1" x14ac:dyDescent="0.2">
      <c r="A11" s="167">
        <v>3</v>
      </c>
      <c r="B11" s="168" t="s">
        <v>600</v>
      </c>
      <c r="C11" s="184" t="s">
        <v>601</v>
      </c>
      <c r="D11" s="169" t="s">
        <v>232</v>
      </c>
      <c r="E11" s="170">
        <v>70</v>
      </c>
      <c r="F11" s="171"/>
      <c r="G11" s="172">
        <f>ROUND(E11*F11,2)</f>
        <v>0</v>
      </c>
      <c r="H11" s="171"/>
      <c r="I11" s="172">
        <f>ROUND(E11*H11,2)</f>
        <v>0</v>
      </c>
      <c r="J11" s="171"/>
      <c r="K11" s="172">
        <f>ROUND(E11*J11,2)</f>
        <v>0</v>
      </c>
      <c r="L11" s="172">
        <v>21</v>
      </c>
      <c r="M11" s="172">
        <f>G11*(1+L11/100)</f>
        <v>0</v>
      </c>
      <c r="N11" s="170">
        <v>0</v>
      </c>
      <c r="O11" s="170">
        <f>ROUND(E11*N11,2)</f>
        <v>0</v>
      </c>
      <c r="P11" s="170">
        <v>0.11</v>
      </c>
      <c r="Q11" s="170">
        <f>ROUND(E11*P11,2)</f>
        <v>7.7</v>
      </c>
      <c r="R11" s="172" t="s">
        <v>233</v>
      </c>
      <c r="S11" s="172" t="s">
        <v>164</v>
      </c>
      <c r="T11" s="173" t="s">
        <v>164</v>
      </c>
      <c r="U11" s="159">
        <v>0.08</v>
      </c>
      <c r="V11" s="159">
        <f>ROUND(E11*U11,2)</f>
        <v>5.6</v>
      </c>
      <c r="W11" s="159"/>
      <c r="X11" s="159" t="s">
        <v>234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235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ht="22.5" outlineLevel="1" x14ac:dyDescent="0.2">
      <c r="A12" s="156"/>
      <c r="B12" s="157"/>
      <c r="C12" s="254" t="s">
        <v>244</v>
      </c>
      <c r="D12" s="255"/>
      <c r="E12" s="255"/>
      <c r="F12" s="255"/>
      <c r="G12" s="255"/>
      <c r="H12" s="159"/>
      <c r="I12" s="159"/>
      <c r="J12" s="159"/>
      <c r="K12" s="159"/>
      <c r="L12" s="159"/>
      <c r="M12" s="159"/>
      <c r="N12" s="158"/>
      <c r="O12" s="158"/>
      <c r="P12" s="158"/>
      <c r="Q12" s="158"/>
      <c r="R12" s="159"/>
      <c r="S12" s="159"/>
      <c r="T12" s="159"/>
      <c r="U12" s="159"/>
      <c r="V12" s="159"/>
      <c r="W12" s="159"/>
      <c r="X12" s="159"/>
      <c r="Y12" s="149"/>
      <c r="Z12" s="149"/>
      <c r="AA12" s="149"/>
      <c r="AB12" s="149"/>
      <c r="AC12" s="149"/>
      <c r="AD12" s="149"/>
      <c r="AE12" s="149"/>
      <c r="AF12" s="149"/>
      <c r="AG12" s="149" t="s">
        <v>237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90" t="str">
        <f>C12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67">
        <v>4</v>
      </c>
      <c r="B13" s="168" t="s">
        <v>245</v>
      </c>
      <c r="C13" s="184" t="s">
        <v>246</v>
      </c>
      <c r="D13" s="169" t="s">
        <v>247</v>
      </c>
      <c r="E13" s="170">
        <v>50</v>
      </c>
      <c r="F13" s="171"/>
      <c r="G13" s="172">
        <f>ROUND(E13*F13,2)</f>
        <v>0</v>
      </c>
      <c r="H13" s="171"/>
      <c r="I13" s="172">
        <f>ROUND(E13*H13,2)</f>
        <v>0</v>
      </c>
      <c r="J13" s="171"/>
      <c r="K13" s="172">
        <f>ROUND(E13*J13,2)</f>
        <v>0</v>
      </c>
      <c r="L13" s="172">
        <v>21</v>
      </c>
      <c r="M13" s="172">
        <f>G13*(1+L13/100)</f>
        <v>0</v>
      </c>
      <c r="N13" s="170">
        <v>8.3800000000000003E-3</v>
      </c>
      <c r="O13" s="170">
        <f>ROUND(E13*N13,2)</f>
        <v>0.42</v>
      </c>
      <c r="P13" s="170">
        <v>0</v>
      </c>
      <c r="Q13" s="170">
        <f>ROUND(E13*P13,2)</f>
        <v>0</v>
      </c>
      <c r="R13" s="172" t="s">
        <v>248</v>
      </c>
      <c r="S13" s="172" t="s">
        <v>164</v>
      </c>
      <c r="T13" s="173" t="s">
        <v>164</v>
      </c>
      <c r="U13" s="159">
        <v>0.53400000000000003</v>
      </c>
      <c r="V13" s="159">
        <f>ROUND(E13*U13,2)</f>
        <v>26.7</v>
      </c>
      <c r="W13" s="159"/>
      <c r="X13" s="159" t="s">
        <v>234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235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22.5" outlineLevel="1" x14ac:dyDescent="0.2">
      <c r="A14" s="156"/>
      <c r="B14" s="157"/>
      <c r="C14" s="254" t="s">
        <v>249</v>
      </c>
      <c r="D14" s="255"/>
      <c r="E14" s="255"/>
      <c r="F14" s="255"/>
      <c r="G14" s="255"/>
      <c r="H14" s="159"/>
      <c r="I14" s="159"/>
      <c r="J14" s="159"/>
      <c r="K14" s="159"/>
      <c r="L14" s="159"/>
      <c r="M14" s="159"/>
      <c r="N14" s="158"/>
      <c r="O14" s="158"/>
      <c r="P14" s="158"/>
      <c r="Q14" s="158"/>
      <c r="R14" s="159"/>
      <c r="S14" s="159"/>
      <c r="T14" s="159"/>
      <c r="U14" s="159"/>
      <c r="V14" s="159"/>
      <c r="W14" s="159"/>
      <c r="X14" s="159"/>
      <c r="Y14" s="149"/>
      <c r="Z14" s="149"/>
      <c r="AA14" s="149"/>
      <c r="AB14" s="149"/>
      <c r="AC14" s="149"/>
      <c r="AD14" s="149"/>
      <c r="AE14" s="149"/>
      <c r="AF14" s="149"/>
      <c r="AG14" s="149" t="s">
        <v>237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90" t="str">
        <f>C14</f>
        <v>získané při čerpání, potrubím nebo žlaby. Montáž, demontáž a opotřebení potrubí nebo žlabu a jeho utěsnění po dobu provozu. Včetně nutné podpěrné konstrukce.</v>
      </c>
      <c r="BB14" s="149"/>
      <c r="BC14" s="149"/>
      <c r="BD14" s="149"/>
      <c r="BE14" s="149"/>
      <c r="BF14" s="149"/>
      <c r="BG14" s="149"/>
      <c r="BH14" s="149"/>
    </row>
    <row r="15" spans="1:60" ht="22.5" outlineLevel="1" x14ac:dyDescent="0.2">
      <c r="A15" s="167">
        <v>5</v>
      </c>
      <c r="B15" s="168" t="s">
        <v>250</v>
      </c>
      <c r="C15" s="184" t="s">
        <v>251</v>
      </c>
      <c r="D15" s="169" t="s">
        <v>252</v>
      </c>
      <c r="E15" s="170">
        <v>240</v>
      </c>
      <c r="F15" s="171"/>
      <c r="G15" s="172">
        <f>ROUND(E15*F15,2)</f>
        <v>0</v>
      </c>
      <c r="H15" s="171"/>
      <c r="I15" s="172">
        <f>ROUND(E15*H15,2)</f>
        <v>0</v>
      </c>
      <c r="J15" s="171"/>
      <c r="K15" s="172">
        <f>ROUND(E15*J15,2)</f>
        <v>0</v>
      </c>
      <c r="L15" s="172">
        <v>21</v>
      </c>
      <c r="M15" s="172">
        <f>G15*(1+L15/100)</f>
        <v>0</v>
      </c>
      <c r="N15" s="170">
        <v>4.0000000000000003E-5</v>
      </c>
      <c r="O15" s="170">
        <f>ROUND(E15*N15,2)</f>
        <v>0.01</v>
      </c>
      <c r="P15" s="170">
        <v>0</v>
      </c>
      <c r="Q15" s="170">
        <f>ROUND(E15*P15,2)</f>
        <v>0</v>
      </c>
      <c r="R15" s="172" t="s">
        <v>248</v>
      </c>
      <c r="S15" s="172" t="s">
        <v>164</v>
      </c>
      <c r="T15" s="173" t="s">
        <v>164</v>
      </c>
      <c r="U15" s="159">
        <v>0.30299999999999999</v>
      </c>
      <c r="V15" s="159">
        <f>ROUND(E15*U15,2)</f>
        <v>72.72</v>
      </c>
      <c r="W15" s="159"/>
      <c r="X15" s="159" t="s">
        <v>234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235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ht="22.5" outlineLevel="1" x14ac:dyDescent="0.2">
      <c r="A16" s="156"/>
      <c r="B16" s="157"/>
      <c r="C16" s="254" t="s">
        <v>253</v>
      </c>
      <c r="D16" s="255"/>
      <c r="E16" s="255"/>
      <c r="F16" s="255"/>
      <c r="G16" s="255"/>
      <c r="H16" s="159"/>
      <c r="I16" s="159"/>
      <c r="J16" s="159"/>
      <c r="K16" s="159"/>
      <c r="L16" s="159"/>
      <c r="M16" s="159"/>
      <c r="N16" s="158"/>
      <c r="O16" s="158"/>
      <c r="P16" s="158"/>
      <c r="Q16" s="158"/>
      <c r="R16" s="159"/>
      <c r="S16" s="159"/>
      <c r="T16" s="159"/>
      <c r="U16" s="159"/>
      <c r="V16" s="159"/>
      <c r="W16" s="159"/>
      <c r="X16" s="159"/>
      <c r="Y16" s="149"/>
      <c r="Z16" s="149"/>
      <c r="AA16" s="149"/>
      <c r="AB16" s="149"/>
      <c r="AC16" s="149"/>
      <c r="AD16" s="149"/>
      <c r="AE16" s="149"/>
      <c r="AF16" s="149"/>
      <c r="AG16" s="149" t="s">
        <v>237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90" t="str">
        <f>C16</f>
        <v>na vzdálenost od hladiny vody v jímce po výšku roviny proložené osou nejvyššího bodu výtlačného potrubí. Včetně odpadní potrubí v délce do 20 m.</v>
      </c>
      <c r="BB16" s="149"/>
      <c r="BC16" s="149"/>
      <c r="BD16" s="149"/>
      <c r="BE16" s="149"/>
      <c r="BF16" s="149"/>
      <c r="BG16" s="149"/>
      <c r="BH16" s="149"/>
    </row>
    <row r="17" spans="1:60" ht="22.5" outlineLevel="1" x14ac:dyDescent="0.2">
      <c r="A17" s="167">
        <v>6</v>
      </c>
      <c r="B17" s="168" t="s">
        <v>256</v>
      </c>
      <c r="C17" s="184" t="s">
        <v>257</v>
      </c>
      <c r="D17" s="169" t="s">
        <v>258</v>
      </c>
      <c r="E17" s="170">
        <v>20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21</v>
      </c>
      <c r="M17" s="172">
        <f>G17*(1+L17/100)</f>
        <v>0</v>
      </c>
      <c r="N17" s="170">
        <v>0</v>
      </c>
      <c r="O17" s="170">
        <f>ROUND(E17*N17,2)</f>
        <v>0</v>
      </c>
      <c r="P17" s="170">
        <v>0</v>
      </c>
      <c r="Q17" s="170">
        <f>ROUND(E17*P17,2)</f>
        <v>0</v>
      </c>
      <c r="R17" s="172" t="s">
        <v>248</v>
      </c>
      <c r="S17" s="172" t="s">
        <v>164</v>
      </c>
      <c r="T17" s="173" t="s">
        <v>164</v>
      </c>
      <c r="U17" s="159">
        <v>0</v>
      </c>
      <c r="V17" s="159">
        <f>ROUND(E17*U17,2)</f>
        <v>0</v>
      </c>
      <c r="W17" s="159"/>
      <c r="X17" s="159" t="s">
        <v>234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235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ht="22.5" outlineLevel="1" x14ac:dyDescent="0.2">
      <c r="A18" s="156"/>
      <c r="B18" s="157"/>
      <c r="C18" s="254" t="s">
        <v>259</v>
      </c>
      <c r="D18" s="255"/>
      <c r="E18" s="255"/>
      <c r="F18" s="255"/>
      <c r="G18" s="255"/>
      <c r="H18" s="159"/>
      <c r="I18" s="159"/>
      <c r="J18" s="159"/>
      <c r="K18" s="159"/>
      <c r="L18" s="159"/>
      <c r="M18" s="159"/>
      <c r="N18" s="158"/>
      <c r="O18" s="158"/>
      <c r="P18" s="158"/>
      <c r="Q18" s="158"/>
      <c r="R18" s="159"/>
      <c r="S18" s="159"/>
      <c r="T18" s="159"/>
      <c r="U18" s="159"/>
      <c r="V18" s="159"/>
      <c r="W18" s="159"/>
      <c r="X18" s="159"/>
      <c r="Y18" s="149"/>
      <c r="Z18" s="149"/>
      <c r="AA18" s="149"/>
      <c r="AB18" s="149"/>
      <c r="AC18" s="149"/>
      <c r="AD18" s="149"/>
      <c r="AE18" s="149"/>
      <c r="AF18" s="149"/>
      <c r="AG18" s="149" t="s">
        <v>237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90" t="str">
        <f>C18</f>
        <v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v>
      </c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91" t="s">
        <v>752</v>
      </c>
      <c r="D19" s="188"/>
      <c r="E19" s="189">
        <v>20</v>
      </c>
      <c r="F19" s="159"/>
      <c r="G19" s="159"/>
      <c r="H19" s="159"/>
      <c r="I19" s="159"/>
      <c r="J19" s="159"/>
      <c r="K19" s="159"/>
      <c r="L19" s="159"/>
      <c r="M19" s="159"/>
      <c r="N19" s="158"/>
      <c r="O19" s="158"/>
      <c r="P19" s="158"/>
      <c r="Q19" s="158"/>
      <c r="R19" s="159"/>
      <c r="S19" s="159"/>
      <c r="T19" s="159"/>
      <c r="U19" s="159"/>
      <c r="V19" s="159"/>
      <c r="W19" s="159"/>
      <c r="X19" s="159"/>
      <c r="Y19" s="149"/>
      <c r="Z19" s="149"/>
      <c r="AA19" s="149"/>
      <c r="AB19" s="149"/>
      <c r="AC19" s="149"/>
      <c r="AD19" s="149"/>
      <c r="AE19" s="149"/>
      <c r="AF19" s="149"/>
      <c r="AG19" s="149" t="s">
        <v>261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67">
        <v>7</v>
      </c>
      <c r="B20" s="168" t="s">
        <v>265</v>
      </c>
      <c r="C20" s="184" t="s">
        <v>266</v>
      </c>
      <c r="D20" s="169" t="s">
        <v>247</v>
      </c>
      <c r="E20" s="170">
        <v>3</v>
      </c>
      <c r="F20" s="171"/>
      <c r="G20" s="172">
        <f>ROUND(E20*F20,2)</f>
        <v>0</v>
      </c>
      <c r="H20" s="171"/>
      <c r="I20" s="172">
        <f>ROUND(E20*H20,2)</f>
        <v>0</v>
      </c>
      <c r="J20" s="171"/>
      <c r="K20" s="172">
        <f>ROUND(E20*J20,2)</f>
        <v>0</v>
      </c>
      <c r="L20" s="172">
        <v>21</v>
      </c>
      <c r="M20" s="172">
        <f>G20*(1+L20/100)</f>
        <v>0</v>
      </c>
      <c r="N20" s="170">
        <v>1.0699999999999999E-2</v>
      </c>
      <c r="O20" s="170">
        <f>ROUND(E20*N20,2)</f>
        <v>0.03</v>
      </c>
      <c r="P20" s="170">
        <v>0</v>
      </c>
      <c r="Q20" s="170">
        <f>ROUND(E20*P20,2)</f>
        <v>0</v>
      </c>
      <c r="R20" s="172" t="s">
        <v>248</v>
      </c>
      <c r="S20" s="172" t="s">
        <v>164</v>
      </c>
      <c r="T20" s="173" t="s">
        <v>164</v>
      </c>
      <c r="U20" s="159">
        <v>0.90800000000000003</v>
      </c>
      <c r="V20" s="159">
        <f>ROUND(E20*U20,2)</f>
        <v>2.72</v>
      </c>
      <c r="W20" s="159"/>
      <c r="X20" s="159" t="s">
        <v>234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235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ht="22.5" outlineLevel="1" x14ac:dyDescent="0.2">
      <c r="A21" s="156"/>
      <c r="B21" s="157"/>
      <c r="C21" s="254" t="s">
        <v>267</v>
      </c>
      <c r="D21" s="255"/>
      <c r="E21" s="255"/>
      <c r="F21" s="255"/>
      <c r="G21" s="255"/>
      <c r="H21" s="159"/>
      <c r="I21" s="159"/>
      <c r="J21" s="159"/>
      <c r="K21" s="159"/>
      <c r="L21" s="159"/>
      <c r="M21" s="159"/>
      <c r="N21" s="158"/>
      <c r="O21" s="158"/>
      <c r="P21" s="158"/>
      <c r="Q21" s="158"/>
      <c r="R21" s="159"/>
      <c r="S21" s="159"/>
      <c r="T21" s="159"/>
      <c r="U21" s="159"/>
      <c r="V21" s="159"/>
      <c r="W21" s="159"/>
      <c r="X21" s="159"/>
      <c r="Y21" s="149"/>
      <c r="Z21" s="149"/>
      <c r="AA21" s="149"/>
      <c r="AB21" s="149"/>
      <c r="AC21" s="149"/>
      <c r="AD21" s="149"/>
      <c r="AE21" s="149"/>
      <c r="AF21" s="149"/>
      <c r="AG21" s="149" t="s">
        <v>237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90" t="str">
        <f>C21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1" s="149"/>
      <c r="BC21" s="149"/>
      <c r="BD21" s="149"/>
      <c r="BE21" s="149"/>
      <c r="BF21" s="149"/>
      <c r="BG21" s="149"/>
      <c r="BH21" s="149"/>
    </row>
    <row r="22" spans="1:60" ht="22.5" outlineLevel="1" x14ac:dyDescent="0.2">
      <c r="A22" s="167">
        <v>8</v>
      </c>
      <c r="B22" s="168" t="s">
        <v>269</v>
      </c>
      <c r="C22" s="184" t="s">
        <v>270</v>
      </c>
      <c r="D22" s="169" t="s">
        <v>247</v>
      </c>
      <c r="E22" s="170">
        <v>3</v>
      </c>
      <c r="F22" s="171"/>
      <c r="G22" s="172">
        <f>ROUND(E22*F22,2)</f>
        <v>0</v>
      </c>
      <c r="H22" s="171"/>
      <c r="I22" s="172">
        <f>ROUND(E22*H22,2)</f>
        <v>0</v>
      </c>
      <c r="J22" s="171"/>
      <c r="K22" s="172">
        <f>ROUND(E22*J22,2)</f>
        <v>0</v>
      </c>
      <c r="L22" s="172">
        <v>21</v>
      </c>
      <c r="M22" s="172">
        <f>G22*(1+L22/100)</f>
        <v>0</v>
      </c>
      <c r="N22" s="170">
        <v>1.2710000000000001E-2</v>
      </c>
      <c r="O22" s="170">
        <f>ROUND(E22*N22,2)</f>
        <v>0.04</v>
      </c>
      <c r="P22" s="170">
        <v>0</v>
      </c>
      <c r="Q22" s="170">
        <f>ROUND(E22*P22,2)</f>
        <v>0</v>
      </c>
      <c r="R22" s="172" t="s">
        <v>248</v>
      </c>
      <c r="S22" s="172" t="s">
        <v>164</v>
      </c>
      <c r="T22" s="173" t="s">
        <v>164</v>
      </c>
      <c r="U22" s="159">
        <v>1.153</v>
      </c>
      <c r="V22" s="159">
        <f>ROUND(E22*U22,2)</f>
        <v>3.46</v>
      </c>
      <c r="W22" s="159"/>
      <c r="X22" s="159" t="s">
        <v>234</v>
      </c>
      <c r="Y22" s="149"/>
      <c r="Z22" s="149"/>
      <c r="AA22" s="149"/>
      <c r="AB22" s="149"/>
      <c r="AC22" s="149"/>
      <c r="AD22" s="149"/>
      <c r="AE22" s="149"/>
      <c r="AF22" s="149"/>
      <c r="AG22" s="149" t="s">
        <v>235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ht="22.5" outlineLevel="1" x14ac:dyDescent="0.2">
      <c r="A23" s="156"/>
      <c r="B23" s="157"/>
      <c r="C23" s="254" t="s">
        <v>267</v>
      </c>
      <c r="D23" s="255"/>
      <c r="E23" s="255"/>
      <c r="F23" s="255"/>
      <c r="G23" s="255"/>
      <c r="H23" s="159"/>
      <c r="I23" s="159"/>
      <c r="J23" s="159"/>
      <c r="K23" s="159"/>
      <c r="L23" s="159"/>
      <c r="M23" s="159"/>
      <c r="N23" s="158"/>
      <c r="O23" s="158"/>
      <c r="P23" s="158"/>
      <c r="Q23" s="158"/>
      <c r="R23" s="159"/>
      <c r="S23" s="159"/>
      <c r="T23" s="159"/>
      <c r="U23" s="159"/>
      <c r="V23" s="159"/>
      <c r="W23" s="159"/>
      <c r="X23" s="159"/>
      <c r="Y23" s="149"/>
      <c r="Z23" s="149"/>
      <c r="AA23" s="149"/>
      <c r="AB23" s="149"/>
      <c r="AC23" s="149"/>
      <c r="AD23" s="149"/>
      <c r="AE23" s="149"/>
      <c r="AF23" s="149"/>
      <c r="AG23" s="149" t="s">
        <v>237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90" t="str">
        <f>C23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67">
        <v>9</v>
      </c>
      <c r="B24" s="168" t="s">
        <v>272</v>
      </c>
      <c r="C24" s="184" t="s">
        <v>273</v>
      </c>
      <c r="D24" s="169" t="s">
        <v>247</v>
      </c>
      <c r="E24" s="170">
        <v>10</v>
      </c>
      <c r="F24" s="171"/>
      <c r="G24" s="172">
        <f>ROUND(E24*F24,2)</f>
        <v>0</v>
      </c>
      <c r="H24" s="171"/>
      <c r="I24" s="172">
        <f>ROUND(E24*H24,2)</f>
        <v>0</v>
      </c>
      <c r="J24" s="171"/>
      <c r="K24" s="172">
        <f>ROUND(E24*J24,2)</f>
        <v>0</v>
      </c>
      <c r="L24" s="172">
        <v>21</v>
      </c>
      <c r="M24" s="172">
        <f>G24*(1+L24/100)</f>
        <v>0</v>
      </c>
      <c r="N24" s="170">
        <v>2.478E-2</v>
      </c>
      <c r="O24" s="170">
        <f>ROUND(E24*N24,2)</f>
        <v>0.25</v>
      </c>
      <c r="P24" s="170">
        <v>0</v>
      </c>
      <c r="Q24" s="170">
        <f>ROUND(E24*P24,2)</f>
        <v>0</v>
      </c>
      <c r="R24" s="172" t="s">
        <v>248</v>
      </c>
      <c r="S24" s="172" t="s">
        <v>164</v>
      </c>
      <c r="T24" s="173" t="s">
        <v>164</v>
      </c>
      <c r="U24" s="159">
        <v>0.54700000000000004</v>
      </c>
      <c r="V24" s="159">
        <f>ROUND(E24*U24,2)</f>
        <v>5.47</v>
      </c>
      <c r="W24" s="159"/>
      <c r="X24" s="159" t="s">
        <v>234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235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ht="22.5" outlineLevel="1" x14ac:dyDescent="0.2">
      <c r="A25" s="156"/>
      <c r="B25" s="157"/>
      <c r="C25" s="254" t="s">
        <v>267</v>
      </c>
      <c r="D25" s="255"/>
      <c r="E25" s="255"/>
      <c r="F25" s="255"/>
      <c r="G25" s="255"/>
      <c r="H25" s="159"/>
      <c r="I25" s="159"/>
      <c r="J25" s="159"/>
      <c r="K25" s="159"/>
      <c r="L25" s="159"/>
      <c r="M25" s="159"/>
      <c r="N25" s="158"/>
      <c r="O25" s="158"/>
      <c r="P25" s="158"/>
      <c r="Q25" s="158"/>
      <c r="R25" s="159"/>
      <c r="S25" s="159"/>
      <c r="T25" s="159"/>
      <c r="U25" s="159"/>
      <c r="V25" s="159"/>
      <c r="W25" s="159"/>
      <c r="X25" s="159"/>
      <c r="Y25" s="149"/>
      <c r="Z25" s="149"/>
      <c r="AA25" s="149"/>
      <c r="AB25" s="149"/>
      <c r="AC25" s="149"/>
      <c r="AD25" s="149"/>
      <c r="AE25" s="149"/>
      <c r="AF25" s="149"/>
      <c r="AG25" s="149" t="s">
        <v>237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90" t="str">
        <f>C25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67">
        <v>10</v>
      </c>
      <c r="B26" s="168" t="s">
        <v>274</v>
      </c>
      <c r="C26" s="184" t="s">
        <v>275</v>
      </c>
      <c r="D26" s="169" t="s">
        <v>276</v>
      </c>
      <c r="E26" s="170">
        <v>36</v>
      </c>
      <c r="F26" s="171"/>
      <c r="G26" s="172">
        <f>ROUND(E26*F26,2)</f>
        <v>0</v>
      </c>
      <c r="H26" s="171"/>
      <c r="I26" s="172">
        <f>ROUND(E26*H26,2)</f>
        <v>0</v>
      </c>
      <c r="J26" s="171"/>
      <c r="K26" s="172">
        <f>ROUND(E26*J26,2)</f>
        <v>0</v>
      </c>
      <c r="L26" s="172">
        <v>21</v>
      </c>
      <c r="M26" s="172">
        <f>G26*(1+L26/100)</f>
        <v>0</v>
      </c>
      <c r="N26" s="170">
        <v>0</v>
      </c>
      <c r="O26" s="170">
        <f>ROUND(E26*N26,2)</f>
        <v>0</v>
      </c>
      <c r="P26" s="170">
        <v>0</v>
      </c>
      <c r="Q26" s="170">
        <f>ROUND(E26*P26,2)</f>
        <v>0</v>
      </c>
      <c r="R26" s="172" t="s">
        <v>248</v>
      </c>
      <c r="S26" s="172" t="s">
        <v>164</v>
      </c>
      <c r="T26" s="173" t="s">
        <v>164</v>
      </c>
      <c r="U26" s="159">
        <v>1.55</v>
      </c>
      <c r="V26" s="159">
        <f>ROUND(E26*U26,2)</f>
        <v>55.8</v>
      </c>
      <c r="W26" s="159"/>
      <c r="X26" s="159" t="s">
        <v>234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235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56"/>
      <c r="B27" s="157"/>
      <c r="C27" s="254" t="s">
        <v>277</v>
      </c>
      <c r="D27" s="255"/>
      <c r="E27" s="255"/>
      <c r="F27" s="255"/>
      <c r="G27" s="255"/>
      <c r="H27" s="159"/>
      <c r="I27" s="159"/>
      <c r="J27" s="159"/>
      <c r="K27" s="159"/>
      <c r="L27" s="159"/>
      <c r="M27" s="159"/>
      <c r="N27" s="158"/>
      <c r="O27" s="158"/>
      <c r="P27" s="158"/>
      <c r="Q27" s="158"/>
      <c r="R27" s="159"/>
      <c r="S27" s="159"/>
      <c r="T27" s="159"/>
      <c r="U27" s="159"/>
      <c r="V27" s="159"/>
      <c r="W27" s="159"/>
      <c r="X27" s="159"/>
      <c r="Y27" s="149"/>
      <c r="Z27" s="149"/>
      <c r="AA27" s="149"/>
      <c r="AB27" s="149"/>
      <c r="AC27" s="149"/>
      <c r="AD27" s="149"/>
      <c r="AE27" s="149"/>
      <c r="AF27" s="149"/>
      <c r="AG27" s="149" t="s">
        <v>237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90" t="str">
        <f>C27</f>
        <v>příplatek k cenám vykopávek za ztížení vykopávky v blízkosti podzemního vedení nebo výbušnin v horninách jakékoliv třídy,</v>
      </c>
      <c r="BB27" s="149"/>
      <c r="BC27" s="149"/>
      <c r="BD27" s="149"/>
      <c r="BE27" s="149"/>
      <c r="BF27" s="149"/>
      <c r="BG27" s="149"/>
      <c r="BH27" s="149"/>
    </row>
    <row r="28" spans="1:60" ht="22.5" outlineLevel="1" x14ac:dyDescent="0.2">
      <c r="A28" s="167">
        <v>11</v>
      </c>
      <c r="B28" s="168" t="s">
        <v>279</v>
      </c>
      <c r="C28" s="184" t="s">
        <v>280</v>
      </c>
      <c r="D28" s="169" t="s">
        <v>276</v>
      </c>
      <c r="E28" s="170">
        <v>0.5</v>
      </c>
      <c r="F28" s="171"/>
      <c r="G28" s="172">
        <f>ROUND(E28*F28,2)</f>
        <v>0</v>
      </c>
      <c r="H28" s="171"/>
      <c r="I28" s="172">
        <f>ROUND(E28*H28,2)</f>
        <v>0</v>
      </c>
      <c r="J28" s="171"/>
      <c r="K28" s="172">
        <f>ROUND(E28*J28,2)</f>
        <v>0</v>
      </c>
      <c r="L28" s="172">
        <v>21</v>
      </c>
      <c r="M28" s="172">
        <f>G28*(1+L28/100)</f>
        <v>0</v>
      </c>
      <c r="N28" s="170">
        <v>0</v>
      </c>
      <c r="O28" s="170">
        <f>ROUND(E28*N28,2)</f>
        <v>0</v>
      </c>
      <c r="P28" s="170">
        <v>0</v>
      </c>
      <c r="Q28" s="170">
        <f>ROUND(E28*P28,2)</f>
        <v>0</v>
      </c>
      <c r="R28" s="172" t="s">
        <v>248</v>
      </c>
      <c r="S28" s="172" t="s">
        <v>164</v>
      </c>
      <c r="T28" s="173" t="s">
        <v>164</v>
      </c>
      <c r="U28" s="159">
        <v>16.54</v>
      </c>
      <c r="V28" s="159">
        <f>ROUND(E28*U28,2)</f>
        <v>8.27</v>
      </c>
      <c r="W28" s="159"/>
      <c r="X28" s="159" t="s">
        <v>234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235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ht="22.5" outlineLevel="1" x14ac:dyDescent="0.2">
      <c r="A29" s="156"/>
      <c r="B29" s="157"/>
      <c r="C29" s="254" t="s">
        <v>281</v>
      </c>
      <c r="D29" s="255"/>
      <c r="E29" s="255"/>
      <c r="F29" s="255"/>
      <c r="G29" s="255"/>
      <c r="H29" s="159"/>
      <c r="I29" s="159"/>
      <c r="J29" s="159"/>
      <c r="K29" s="159"/>
      <c r="L29" s="159"/>
      <c r="M29" s="159"/>
      <c r="N29" s="158"/>
      <c r="O29" s="158"/>
      <c r="P29" s="158"/>
      <c r="Q29" s="158"/>
      <c r="R29" s="159"/>
      <c r="S29" s="159"/>
      <c r="T29" s="159"/>
      <c r="U29" s="159"/>
      <c r="V29" s="159"/>
      <c r="W29" s="159"/>
      <c r="X29" s="159"/>
      <c r="Y29" s="149"/>
      <c r="Z29" s="149"/>
      <c r="AA29" s="149"/>
      <c r="AB29" s="149"/>
      <c r="AC29" s="149"/>
      <c r="AD29" s="149"/>
      <c r="AE29" s="149"/>
      <c r="AF29" s="149"/>
      <c r="AG29" s="149" t="s">
        <v>237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90" t="str">
        <f>C29</f>
        <v>korytech vodotečí, melioračních kanálech s přemístěním suti na hromady na vzdálenost do 20 m nebo s naložením na dopravní prostředek,</v>
      </c>
      <c r="BB29" s="149"/>
      <c r="BC29" s="149"/>
      <c r="BD29" s="149"/>
      <c r="BE29" s="149"/>
      <c r="BF29" s="149"/>
      <c r="BG29" s="149"/>
      <c r="BH29" s="149"/>
    </row>
    <row r="30" spans="1:60" ht="22.5" outlineLevel="1" x14ac:dyDescent="0.2">
      <c r="A30" s="167">
        <v>12</v>
      </c>
      <c r="B30" s="168" t="s">
        <v>282</v>
      </c>
      <c r="C30" s="184" t="s">
        <v>283</v>
      </c>
      <c r="D30" s="169" t="s">
        <v>276</v>
      </c>
      <c r="E30" s="170">
        <v>1</v>
      </c>
      <c r="F30" s="171"/>
      <c r="G30" s="172">
        <f>ROUND(E30*F30,2)</f>
        <v>0</v>
      </c>
      <c r="H30" s="171"/>
      <c r="I30" s="172">
        <f>ROUND(E30*H30,2)</f>
        <v>0</v>
      </c>
      <c r="J30" s="171"/>
      <c r="K30" s="172">
        <f>ROUND(E30*J30,2)</f>
        <v>0</v>
      </c>
      <c r="L30" s="172">
        <v>21</v>
      </c>
      <c r="M30" s="172">
        <f>G30*(1+L30/100)</f>
        <v>0</v>
      </c>
      <c r="N30" s="170">
        <v>0</v>
      </c>
      <c r="O30" s="170">
        <f>ROUND(E30*N30,2)</f>
        <v>0</v>
      </c>
      <c r="P30" s="170">
        <v>0</v>
      </c>
      <c r="Q30" s="170">
        <f>ROUND(E30*P30,2)</f>
        <v>0</v>
      </c>
      <c r="R30" s="172" t="s">
        <v>248</v>
      </c>
      <c r="S30" s="172" t="s">
        <v>164</v>
      </c>
      <c r="T30" s="173" t="s">
        <v>164</v>
      </c>
      <c r="U30" s="159">
        <v>0.77</v>
      </c>
      <c r="V30" s="159">
        <f>ROUND(E30*U30,2)</f>
        <v>0.77</v>
      </c>
      <c r="W30" s="159"/>
      <c r="X30" s="159" t="s">
        <v>234</v>
      </c>
      <c r="Y30" s="149"/>
      <c r="Z30" s="149"/>
      <c r="AA30" s="149"/>
      <c r="AB30" s="149"/>
      <c r="AC30" s="149"/>
      <c r="AD30" s="149"/>
      <c r="AE30" s="149"/>
      <c r="AF30" s="149"/>
      <c r="AG30" s="149" t="s">
        <v>235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ht="22.5" outlineLevel="1" x14ac:dyDescent="0.2">
      <c r="A31" s="156"/>
      <c r="B31" s="157"/>
      <c r="C31" s="254" t="s">
        <v>281</v>
      </c>
      <c r="D31" s="255"/>
      <c r="E31" s="255"/>
      <c r="F31" s="255"/>
      <c r="G31" s="255"/>
      <c r="H31" s="159"/>
      <c r="I31" s="159"/>
      <c r="J31" s="159"/>
      <c r="K31" s="159"/>
      <c r="L31" s="159"/>
      <c r="M31" s="159"/>
      <c r="N31" s="158"/>
      <c r="O31" s="158"/>
      <c r="P31" s="158"/>
      <c r="Q31" s="158"/>
      <c r="R31" s="159"/>
      <c r="S31" s="159"/>
      <c r="T31" s="159"/>
      <c r="U31" s="159"/>
      <c r="V31" s="159"/>
      <c r="W31" s="159"/>
      <c r="X31" s="159"/>
      <c r="Y31" s="149"/>
      <c r="Z31" s="149"/>
      <c r="AA31" s="149"/>
      <c r="AB31" s="149"/>
      <c r="AC31" s="149"/>
      <c r="AD31" s="149"/>
      <c r="AE31" s="149"/>
      <c r="AF31" s="149"/>
      <c r="AG31" s="149" t="s">
        <v>237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90" t="str">
        <f>C31</f>
        <v>korytech vodotečí, melioračních kanálech s přemístěním suti na hromady na vzdálenost do 20 m nebo s naložením na dopravní prostředek,</v>
      </c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67">
        <v>13</v>
      </c>
      <c r="B32" s="168" t="s">
        <v>285</v>
      </c>
      <c r="C32" s="184" t="s">
        <v>286</v>
      </c>
      <c r="D32" s="169" t="s">
        <v>276</v>
      </c>
      <c r="E32" s="170">
        <v>8.3889999999999993</v>
      </c>
      <c r="F32" s="171"/>
      <c r="G32" s="172">
        <f>ROUND(E32*F32,2)</f>
        <v>0</v>
      </c>
      <c r="H32" s="171"/>
      <c r="I32" s="172">
        <f>ROUND(E32*H32,2)</f>
        <v>0</v>
      </c>
      <c r="J32" s="171"/>
      <c r="K32" s="172">
        <f>ROUND(E32*J32,2)</f>
        <v>0</v>
      </c>
      <c r="L32" s="172">
        <v>21</v>
      </c>
      <c r="M32" s="172">
        <f>G32*(1+L32/100)</f>
        <v>0</v>
      </c>
      <c r="N32" s="170">
        <v>0</v>
      </c>
      <c r="O32" s="170">
        <f>ROUND(E32*N32,2)</f>
        <v>0</v>
      </c>
      <c r="P32" s="170">
        <v>0</v>
      </c>
      <c r="Q32" s="170">
        <f>ROUND(E32*P32,2)</f>
        <v>0</v>
      </c>
      <c r="R32" s="172" t="s">
        <v>248</v>
      </c>
      <c r="S32" s="172" t="s">
        <v>164</v>
      </c>
      <c r="T32" s="173" t="s">
        <v>164</v>
      </c>
      <c r="U32" s="159">
        <v>0.2</v>
      </c>
      <c r="V32" s="159">
        <f>ROUND(E32*U32,2)</f>
        <v>1.68</v>
      </c>
      <c r="W32" s="159"/>
      <c r="X32" s="159" t="s">
        <v>234</v>
      </c>
      <c r="Y32" s="149"/>
      <c r="Z32" s="149"/>
      <c r="AA32" s="149"/>
      <c r="AB32" s="149"/>
      <c r="AC32" s="149"/>
      <c r="AD32" s="149"/>
      <c r="AE32" s="149"/>
      <c r="AF32" s="149"/>
      <c r="AG32" s="149" t="s">
        <v>235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ht="33.75" outlineLevel="1" x14ac:dyDescent="0.2">
      <c r="A33" s="156"/>
      <c r="B33" s="157"/>
      <c r="C33" s="254" t="s">
        <v>287</v>
      </c>
      <c r="D33" s="255"/>
      <c r="E33" s="255"/>
      <c r="F33" s="255"/>
      <c r="G33" s="255"/>
      <c r="H33" s="159"/>
      <c r="I33" s="159"/>
      <c r="J33" s="159"/>
      <c r="K33" s="159"/>
      <c r="L33" s="159"/>
      <c r="M33" s="159"/>
      <c r="N33" s="158"/>
      <c r="O33" s="158"/>
      <c r="P33" s="158"/>
      <c r="Q33" s="158"/>
      <c r="R33" s="159"/>
      <c r="S33" s="159"/>
      <c r="T33" s="159"/>
      <c r="U33" s="159"/>
      <c r="V33" s="159"/>
      <c r="W33" s="159"/>
      <c r="X33" s="159"/>
      <c r="Y33" s="149"/>
      <c r="Z33" s="149"/>
      <c r="AA33" s="149"/>
      <c r="AB33" s="149"/>
      <c r="AC33" s="149"/>
      <c r="AD33" s="149"/>
      <c r="AE33" s="149"/>
      <c r="AF33" s="149"/>
      <c r="AG33" s="149" t="s">
        <v>237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90" t="str">
        <f>C33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6"/>
      <c r="B34" s="157"/>
      <c r="C34" s="191" t="s">
        <v>753</v>
      </c>
      <c r="D34" s="188"/>
      <c r="E34" s="189">
        <v>22.388999999999999</v>
      </c>
      <c r="F34" s="159"/>
      <c r="G34" s="159"/>
      <c r="H34" s="159"/>
      <c r="I34" s="159"/>
      <c r="J34" s="159"/>
      <c r="K34" s="159"/>
      <c r="L34" s="159"/>
      <c r="M34" s="159"/>
      <c r="N34" s="158"/>
      <c r="O34" s="158"/>
      <c r="P34" s="158"/>
      <c r="Q34" s="158"/>
      <c r="R34" s="159"/>
      <c r="S34" s="159"/>
      <c r="T34" s="159"/>
      <c r="U34" s="159"/>
      <c r="V34" s="159"/>
      <c r="W34" s="159"/>
      <c r="X34" s="159"/>
      <c r="Y34" s="149"/>
      <c r="Z34" s="149"/>
      <c r="AA34" s="149"/>
      <c r="AB34" s="149"/>
      <c r="AC34" s="149"/>
      <c r="AD34" s="149"/>
      <c r="AE34" s="149"/>
      <c r="AF34" s="149"/>
      <c r="AG34" s="149" t="s">
        <v>261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191" t="s">
        <v>754</v>
      </c>
      <c r="D35" s="188"/>
      <c r="E35" s="189">
        <v>-14</v>
      </c>
      <c r="F35" s="159"/>
      <c r="G35" s="159"/>
      <c r="H35" s="159"/>
      <c r="I35" s="159"/>
      <c r="J35" s="159"/>
      <c r="K35" s="159"/>
      <c r="L35" s="159"/>
      <c r="M35" s="159"/>
      <c r="N35" s="158"/>
      <c r="O35" s="158"/>
      <c r="P35" s="158"/>
      <c r="Q35" s="158"/>
      <c r="R35" s="159"/>
      <c r="S35" s="159"/>
      <c r="T35" s="159"/>
      <c r="U35" s="159"/>
      <c r="V35" s="159"/>
      <c r="W35" s="159"/>
      <c r="X35" s="159"/>
      <c r="Y35" s="149"/>
      <c r="Z35" s="149"/>
      <c r="AA35" s="149"/>
      <c r="AB35" s="149"/>
      <c r="AC35" s="149"/>
      <c r="AD35" s="149"/>
      <c r="AE35" s="149"/>
      <c r="AF35" s="149"/>
      <c r="AG35" s="149" t="s">
        <v>261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67">
        <v>14</v>
      </c>
      <c r="B36" s="168" t="s">
        <v>294</v>
      </c>
      <c r="C36" s="184" t="s">
        <v>295</v>
      </c>
      <c r="D36" s="169" t="s">
        <v>276</v>
      </c>
      <c r="E36" s="170">
        <v>8.3889999999999993</v>
      </c>
      <c r="F36" s="171"/>
      <c r="G36" s="172">
        <f>ROUND(E36*F36,2)</f>
        <v>0</v>
      </c>
      <c r="H36" s="171"/>
      <c r="I36" s="172">
        <f>ROUND(E36*H36,2)</f>
        <v>0</v>
      </c>
      <c r="J36" s="171"/>
      <c r="K36" s="172">
        <f>ROUND(E36*J36,2)</f>
        <v>0</v>
      </c>
      <c r="L36" s="172">
        <v>21</v>
      </c>
      <c r="M36" s="172">
        <f>G36*(1+L36/100)</f>
        <v>0</v>
      </c>
      <c r="N36" s="170">
        <v>0</v>
      </c>
      <c r="O36" s="170">
        <f>ROUND(E36*N36,2)</f>
        <v>0</v>
      </c>
      <c r="P36" s="170">
        <v>0</v>
      </c>
      <c r="Q36" s="170">
        <f>ROUND(E36*P36,2)</f>
        <v>0</v>
      </c>
      <c r="R36" s="172" t="s">
        <v>248</v>
      </c>
      <c r="S36" s="172" t="s">
        <v>164</v>
      </c>
      <c r="T36" s="173" t="s">
        <v>164</v>
      </c>
      <c r="U36" s="159">
        <v>8.4000000000000005E-2</v>
      </c>
      <c r="V36" s="159">
        <f>ROUND(E36*U36,2)</f>
        <v>0.7</v>
      </c>
      <c r="W36" s="159"/>
      <c r="X36" s="159" t="s">
        <v>234</v>
      </c>
      <c r="Y36" s="149"/>
      <c r="Z36" s="149"/>
      <c r="AA36" s="149"/>
      <c r="AB36" s="149"/>
      <c r="AC36" s="149"/>
      <c r="AD36" s="149"/>
      <c r="AE36" s="149"/>
      <c r="AF36" s="149"/>
      <c r="AG36" s="149" t="s">
        <v>235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ht="33.75" outlineLevel="1" x14ac:dyDescent="0.2">
      <c r="A37" s="156"/>
      <c r="B37" s="157"/>
      <c r="C37" s="254" t="s">
        <v>287</v>
      </c>
      <c r="D37" s="255"/>
      <c r="E37" s="255"/>
      <c r="F37" s="255"/>
      <c r="G37" s="255"/>
      <c r="H37" s="159"/>
      <c r="I37" s="159"/>
      <c r="J37" s="159"/>
      <c r="K37" s="159"/>
      <c r="L37" s="159"/>
      <c r="M37" s="159"/>
      <c r="N37" s="158"/>
      <c r="O37" s="158"/>
      <c r="P37" s="158"/>
      <c r="Q37" s="158"/>
      <c r="R37" s="159"/>
      <c r="S37" s="159"/>
      <c r="T37" s="159"/>
      <c r="U37" s="159"/>
      <c r="V37" s="159"/>
      <c r="W37" s="159"/>
      <c r="X37" s="159"/>
      <c r="Y37" s="149"/>
      <c r="Z37" s="149"/>
      <c r="AA37" s="149"/>
      <c r="AB37" s="149"/>
      <c r="AC37" s="149"/>
      <c r="AD37" s="149"/>
      <c r="AE37" s="149"/>
      <c r="AF37" s="149"/>
      <c r="AG37" s="149" t="s">
        <v>237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90" t="str">
        <f>C37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56"/>
      <c r="B38" s="157"/>
      <c r="C38" s="191" t="s">
        <v>753</v>
      </c>
      <c r="D38" s="188"/>
      <c r="E38" s="189">
        <v>22.388999999999999</v>
      </c>
      <c r="F38" s="159"/>
      <c r="G38" s="159"/>
      <c r="H38" s="159"/>
      <c r="I38" s="159"/>
      <c r="J38" s="159"/>
      <c r="K38" s="159"/>
      <c r="L38" s="159"/>
      <c r="M38" s="159"/>
      <c r="N38" s="158"/>
      <c r="O38" s="158"/>
      <c r="P38" s="158"/>
      <c r="Q38" s="158"/>
      <c r="R38" s="159"/>
      <c r="S38" s="159"/>
      <c r="T38" s="159"/>
      <c r="U38" s="159"/>
      <c r="V38" s="159"/>
      <c r="W38" s="159"/>
      <c r="X38" s="159"/>
      <c r="Y38" s="149"/>
      <c r="Z38" s="149"/>
      <c r="AA38" s="149"/>
      <c r="AB38" s="149"/>
      <c r="AC38" s="149"/>
      <c r="AD38" s="149"/>
      <c r="AE38" s="149"/>
      <c r="AF38" s="149"/>
      <c r="AG38" s="149" t="s">
        <v>261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56"/>
      <c r="B39" s="157"/>
      <c r="C39" s="191" t="s">
        <v>754</v>
      </c>
      <c r="D39" s="188"/>
      <c r="E39" s="189">
        <v>-14</v>
      </c>
      <c r="F39" s="159"/>
      <c r="G39" s="159"/>
      <c r="H39" s="159"/>
      <c r="I39" s="159"/>
      <c r="J39" s="159"/>
      <c r="K39" s="159"/>
      <c r="L39" s="159"/>
      <c r="M39" s="159"/>
      <c r="N39" s="158"/>
      <c r="O39" s="158"/>
      <c r="P39" s="158"/>
      <c r="Q39" s="158"/>
      <c r="R39" s="159"/>
      <c r="S39" s="159"/>
      <c r="T39" s="159"/>
      <c r="U39" s="159"/>
      <c r="V39" s="159"/>
      <c r="W39" s="159"/>
      <c r="X39" s="159"/>
      <c r="Y39" s="149"/>
      <c r="Z39" s="149"/>
      <c r="AA39" s="149"/>
      <c r="AB39" s="149"/>
      <c r="AC39" s="149"/>
      <c r="AD39" s="149"/>
      <c r="AE39" s="149"/>
      <c r="AF39" s="149"/>
      <c r="AG39" s="149" t="s">
        <v>261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67">
        <v>15</v>
      </c>
      <c r="B40" s="168" t="s">
        <v>296</v>
      </c>
      <c r="C40" s="184" t="s">
        <v>297</v>
      </c>
      <c r="D40" s="169" t="s">
        <v>276</v>
      </c>
      <c r="E40" s="170">
        <v>37.314999999999998</v>
      </c>
      <c r="F40" s="171"/>
      <c r="G40" s="172">
        <f>ROUND(E40*F40,2)</f>
        <v>0</v>
      </c>
      <c r="H40" s="171"/>
      <c r="I40" s="172">
        <f>ROUND(E40*H40,2)</f>
        <v>0</v>
      </c>
      <c r="J40" s="171"/>
      <c r="K40" s="172">
        <f>ROUND(E40*J40,2)</f>
        <v>0</v>
      </c>
      <c r="L40" s="172">
        <v>21</v>
      </c>
      <c r="M40" s="172">
        <f>G40*(1+L40/100)</f>
        <v>0</v>
      </c>
      <c r="N40" s="170">
        <v>0</v>
      </c>
      <c r="O40" s="170">
        <f>ROUND(E40*N40,2)</f>
        <v>0</v>
      </c>
      <c r="P40" s="170">
        <v>0</v>
      </c>
      <c r="Q40" s="170">
        <f>ROUND(E40*P40,2)</f>
        <v>0</v>
      </c>
      <c r="R40" s="172" t="s">
        <v>248</v>
      </c>
      <c r="S40" s="172" t="s">
        <v>164</v>
      </c>
      <c r="T40" s="173" t="s">
        <v>164</v>
      </c>
      <c r="U40" s="159">
        <v>0.35</v>
      </c>
      <c r="V40" s="159">
        <f>ROUND(E40*U40,2)</f>
        <v>13.06</v>
      </c>
      <c r="W40" s="159"/>
      <c r="X40" s="159" t="s">
        <v>234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235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ht="33.75" outlineLevel="1" x14ac:dyDescent="0.2">
      <c r="A41" s="156"/>
      <c r="B41" s="157"/>
      <c r="C41" s="254" t="s">
        <v>287</v>
      </c>
      <c r="D41" s="255"/>
      <c r="E41" s="255"/>
      <c r="F41" s="255"/>
      <c r="G41" s="255"/>
      <c r="H41" s="159"/>
      <c r="I41" s="159"/>
      <c r="J41" s="159"/>
      <c r="K41" s="159"/>
      <c r="L41" s="159"/>
      <c r="M41" s="159"/>
      <c r="N41" s="158"/>
      <c r="O41" s="158"/>
      <c r="P41" s="158"/>
      <c r="Q41" s="158"/>
      <c r="R41" s="159"/>
      <c r="S41" s="159"/>
      <c r="T41" s="159"/>
      <c r="U41" s="159"/>
      <c r="V41" s="159"/>
      <c r="W41" s="159"/>
      <c r="X41" s="159"/>
      <c r="Y41" s="149"/>
      <c r="Z41" s="149"/>
      <c r="AA41" s="149"/>
      <c r="AB41" s="149"/>
      <c r="AC41" s="149"/>
      <c r="AD41" s="149"/>
      <c r="AE41" s="149"/>
      <c r="AF41" s="149"/>
      <c r="AG41" s="149" t="s">
        <v>237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90" t="str">
        <f>C41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56"/>
      <c r="B42" s="157"/>
      <c r="C42" s="191" t="s">
        <v>755</v>
      </c>
      <c r="D42" s="188"/>
      <c r="E42" s="189">
        <v>37.314999999999998</v>
      </c>
      <c r="F42" s="159"/>
      <c r="G42" s="159"/>
      <c r="H42" s="159"/>
      <c r="I42" s="159"/>
      <c r="J42" s="159"/>
      <c r="K42" s="159"/>
      <c r="L42" s="159"/>
      <c r="M42" s="159"/>
      <c r="N42" s="158"/>
      <c r="O42" s="158"/>
      <c r="P42" s="158"/>
      <c r="Q42" s="158"/>
      <c r="R42" s="159"/>
      <c r="S42" s="159"/>
      <c r="T42" s="159"/>
      <c r="U42" s="159"/>
      <c r="V42" s="159"/>
      <c r="W42" s="159"/>
      <c r="X42" s="159"/>
      <c r="Y42" s="149"/>
      <c r="Z42" s="149"/>
      <c r="AA42" s="149"/>
      <c r="AB42" s="149"/>
      <c r="AC42" s="149"/>
      <c r="AD42" s="149"/>
      <c r="AE42" s="149"/>
      <c r="AF42" s="149"/>
      <c r="AG42" s="149" t="s">
        <v>261</v>
      </c>
      <c r="AH42" s="149">
        <v>0</v>
      </c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67">
        <v>16</v>
      </c>
      <c r="B43" s="168" t="s">
        <v>303</v>
      </c>
      <c r="C43" s="184" t="s">
        <v>304</v>
      </c>
      <c r="D43" s="169" t="s">
        <v>276</v>
      </c>
      <c r="E43" s="170">
        <v>37.314999999999998</v>
      </c>
      <c r="F43" s="171"/>
      <c r="G43" s="172">
        <f>ROUND(E43*F43,2)</f>
        <v>0</v>
      </c>
      <c r="H43" s="171"/>
      <c r="I43" s="172">
        <f>ROUND(E43*H43,2)</f>
        <v>0</v>
      </c>
      <c r="J43" s="171"/>
      <c r="K43" s="172">
        <f>ROUND(E43*J43,2)</f>
        <v>0</v>
      </c>
      <c r="L43" s="172">
        <v>21</v>
      </c>
      <c r="M43" s="172">
        <f>G43*(1+L43/100)</f>
        <v>0</v>
      </c>
      <c r="N43" s="170">
        <v>0</v>
      </c>
      <c r="O43" s="170">
        <f>ROUND(E43*N43,2)</f>
        <v>0</v>
      </c>
      <c r="P43" s="170">
        <v>0</v>
      </c>
      <c r="Q43" s="170">
        <f>ROUND(E43*P43,2)</f>
        <v>0</v>
      </c>
      <c r="R43" s="172" t="s">
        <v>248</v>
      </c>
      <c r="S43" s="172" t="s">
        <v>164</v>
      </c>
      <c r="T43" s="173" t="s">
        <v>164</v>
      </c>
      <c r="U43" s="159">
        <v>0.14829999999999999</v>
      </c>
      <c r="V43" s="159">
        <f>ROUND(E43*U43,2)</f>
        <v>5.53</v>
      </c>
      <c r="W43" s="159"/>
      <c r="X43" s="159" t="s">
        <v>234</v>
      </c>
      <c r="Y43" s="149"/>
      <c r="Z43" s="149"/>
      <c r="AA43" s="149"/>
      <c r="AB43" s="149"/>
      <c r="AC43" s="149"/>
      <c r="AD43" s="149"/>
      <c r="AE43" s="149"/>
      <c r="AF43" s="149"/>
      <c r="AG43" s="149" t="s">
        <v>235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ht="33.75" outlineLevel="1" x14ac:dyDescent="0.2">
      <c r="A44" s="156"/>
      <c r="B44" s="157"/>
      <c r="C44" s="254" t="s">
        <v>287</v>
      </c>
      <c r="D44" s="255"/>
      <c r="E44" s="255"/>
      <c r="F44" s="255"/>
      <c r="G44" s="255"/>
      <c r="H44" s="159"/>
      <c r="I44" s="159"/>
      <c r="J44" s="159"/>
      <c r="K44" s="159"/>
      <c r="L44" s="159"/>
      <c r="M44" s="159"/>
      <c r="N44" s="158"/>
      <c r="O44" s="158"/>
      <c r="P44" s="158"/>
      <c r="Q44" s="158"/>
      <c r="R44" s="159"/>
      <c r="S44" s="159"/>
      <c r="T44" s="159"/>
      <c r="U44" s="159"/>
      <c r="V44" s="159"/>
      <c r="W44" s="159"/>
      <c r="X44" s="159"/>
      <c r="Y44" s="149"/>
      <c r="Z44" s="149"/>
      <c r="AA44" s="149"/>
      <c r="AB44" s="149"/>
      <c r="AC44" s="149"/>
      <c r="AD44" s="149"/>
      <c r="AE44" s="149"/>
      <c r="AF44" s="149"/>
      <c r="AG44" s="149" t="s">
        <v>237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90" t="str">
        <f>C44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56"/>
      <c r="B45" s="157"/>
      <c r="C45" s="191" t="s">
        <v>755</v>
      </c>
      <c r="D45" s="188"/>
      <c r="E45" s="189">
        <v>37.314999999999998</v>
      </c>
      <c r="F45" s="159"/>
      <c r="G45" s="159"/>
      <c r="H45" s="159"/>
      <c r="I45" s="159"/>
      <c r="J45" s="159"/>
      <c r="K45" s="159"/>
      <c r="L45" s="159"/>
      <c r="M45" s="159"/>
      <c r="N45" s="158"/>
      <c r="O45" s="158"/>
      <c r="P45" s="158"/>
      <c r="Q45" s="158"/>
      <c r="R45" s="159"/>
      <c r="S45" s="159"/>
      <c r="T45" s="159"/>
      <c r="U45" s="159"/>
      <c r="V45" s="159"/>
      <c r="W45" s="159"/>
      <c r="X45" s="159"/>
      <c r="Y45" s="149"/>
      <c r="Z45" s="149"/>
      <c r="AA45" s="149"/>
      <c r="AB45" s="149"/>
      <c r="AC45" s="149"/>
      <c r="AD45" s="149"/>
      <c r="AE45" s="149"/>
      <c r="AF45" s="149"/>
      <c r="AG45" s="149" t="s">
        <v>261</v>
      </c>
      <c r="AH45" s="149">
        <v>0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67">
        <v>17</v>
      </c>
      <c r="B46" s="168" t="s">
        <v>305</v>
      </c>
      <c r="C46" s="184" t="s">
        <v>306</v>
      </c>
      <c r="D46" s="169" t="s">
        <v>276</v>
      </c>
      <c r="E46" s="170">
        <v>14.926</v>
      </c>
      <c r="F46" s="171"/>
      <c r="G46" s="172">
        <f>ROUND(E46*F46,2)</f>
        <v>0</v>
      </c>
      <c r="H46" s="171"/>
      <c r="I46" s="172">
        <f>ROUND(E46*H46,2)</f>
        <v>0</v>
      </c>
      <c r="J46" s="171"/>
      <c r="K46" s="172">
        <f>ROUND(E46*J46,2)</f>
        <v>0</v>
      </c>
      <c r="L46" s="172">
        <v>21</v>
      </c>
      <c r="M46" s="172">
        <f>G46*(1+L46/100)</f>
        <v>0</v>
      </c>
      <c r="N46" s="170">
        <v>0</v>
      </c>
      <c r="O46" s="170">
        <f>ROUND(E46*N46,2)</f>
        <v>0</v>
      </c>
      <c r="P46" s="170">
        <v>0</v>
      </c>
      <c r="Q46" s="170">
        <f>ROUND(E46*P46,2)</f>
        <v>0</v>
      </c>
      <c r="R46" s="172" t="s">
        <v>248</v>
      </c>
      <c r="S46" s="172" t="s">
        <v>164</v>
      </c>
      <c r="T46" s="173" t="s">
        <v>164</v>
      </c>
      <c r="U46" s="159">
        <v>0.53</v>
      </c>
      <c r="V46" s="159">
        <f>ROUND(E46*U46,2)</f>
        <v>7.91</v>
      </c>
      <c r="W46" s="159"/>
      <c r="X46" s="159" t="s">
        <v>234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235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ht="33.75" outlineLevel="1" x14ac:dyDescent="0.2">
      <c r="A47" s="156"/>
      <c r="B47" s="157"/>
      <c r="C47" s="254" t="s">
        <v>287</v>
      </c>
      <c r="D47" s="255"/>
      <c r="E47" s="255"/>
      <c r="F47" s="255"/>
      <c r="G47" s="255"/>
      <c r="H47" s="159"/>
      <c r="I47" s="159"/>
      <c r="J47" s="159"/>
      <c r="K47" s="159"/>
      <c r="L47" s="159"/>
      <c r="M47" s="159"/>
      <c r="N47" s="158"/>
      <c r="O47" s="158"/>
      <c r="P47" s="158"/>
      <c r="Q47" s="158"/>
      <c r="R47" s="159"/>
      <c r="S47" s="159"/>
      <c r="T47" s="159"/>
      <c r="U47" s="159"/>
      <c r="V47" s="159"/>
      <c r="W47" s="159"/>
      <c r="X47" s="159"/>
      <c r="Y47" s="149"/>
      <c r="Z47" s="149"/>
      <c r="AA47" s="149"/>
      <c r="AB47" s="149"/>
      <c r="AC47" s="149"/>
      <c r="AD47" s="149"/>
      <c r="AE47" s="149"/>
      <c r="AF47" s="149"/>
      <c r="AG47" s="149" t="s">
        <v>237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90" t="str">
        <f>C47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56"/>
      <c r="B48" s="157"/>
      <c r="C48" s="191" t="s">
        <v>756</v>
      </c>
      <c r="D48" s="188"/>
      <c r="E48" s="189">
        <v>14.926</v>
      </c>
      <c r="F48" s="159"/>
      <c r="G48" s="159"/>
      <c r="H48" s="159"/>
      <c r="I48" s="159"/>
      <c r="J48" s="159"/>
      <c r="K48" s="159"/>
      <c r="L48" s="159"/>
      <c r="M48" s="159"/>
      <c r="N48" s="158"/>
      <c r="O48" s="158"/>
      <c r="P48" s="158"/>
      <c r="Q48" s="158"/>
      <c r="R48" s="159"/>
      <c r="S48" s="159"/>
      <c r="T48" s="159"/>
      <c r="U48" s="159"/>
      <c r="V48" s="159"/>
      <c r="W48" s="159"/>
      <c r="X48" s="159"/>
      <c r="Y48" s="149"/>
      <c r="Z48" s="149"/>
      <c r="AA48" s="149"/>
      <c r="AB48" s="149"/>
      <c r="AC48" s="149"/>
      <c r="AD48" s="149"/>
      <c r="AE48" s="149"/>
      <c r="AF48" s="149"/>
      <c r="AG48" s="149" t="s">
        <v>261</v>
      </c>
      <c r="AH48" s="149">
        <v>0</v>
      </c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ht="22.5" outlineLevel="1" x14ac:dyDescent="0.2">
      <c r="A49" s="167">
        <v>18</v>
      </c>
      <c r="B49" s="168" t="s">
        <v>712</v>
      </c>
      <c r="C49" s="184" t="s">
        <v>713</v>
      </c>
      <c r="D49" s="169" t="s">
        <v>276</v>
      </c>
      <c r="E49" s="170">
        <v>7.4630000000000001</v>
      </c>
      <c r="F49" s="171"/>
      <c r="G49" s="172">
        <f>ROUND(E49*F49,2)</f>
        <v>0</v>
      </c>
      <c r="H49" s="171"/>
      <c r="I49" s="172">
        <f>ROUND(E49*H49,2)</f>
        <v>0</v>
      </c>
      <c r="J49" s="171"/>
      <c r="K49" s="172">
        <f>ROUND(E49*J49,2)</f>
        <v>0</v>
      </c>
      <c r="L49" s="172">
        <v>21</v>
      </c>
      <c r="M49" s="172">
        <f>G49*(1+L49/100)</f>
        <v>0</v>
      </c>
      <c r="N49" s="170">
        <v>0</v>
      </c>
      <c r="O49" s="170">
        <f>ROUND(E49*N49,2)</f>
        <v>0</v>
      </c>
      <c r="P49" s="170">
        <v>0</v>
      </c>
      <c r="Q49" s="170">
        <f>ROUND(E49*P49,2)</f>
        <v>0</v>
      </c>
      <c r="R49" s="172" t="s">
        <v>248</v>
      </c>
      <c r="S49" s="172" t="s">
        <v>164</v>
      </c>
      <c r="T49" s="173" t="s">
        <v>164</v>
      </c>
      <c r="U49" s="159">
        <v>7.5220000000000002</v>
      </c>
      <c r="V49" s="159">
        <f>ROUND(E49*U49,2)</f>
        <v>56.14</v>
      </c>
      <c r="W49" s="159"/>
      <c r="X49" s="159" t="s">
        <v>234</v>
      </c>
      <c r="Y49" s="149"/>
      <c r="Z49" s="149"/>
      <c r="AA49" s="149"/>
      <c r="AB49" s="149"/>
      <c r="AC49" s="149"/>
      <c r="AD49" s="149"/>
      <c r="AE49" s="149"/>
      <c r="AF49" s="149"/>
      <c r="AG49" s="149" t="s">
        <v>235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ht="22.5" outlineLevel="1" x14ac:dyDescent="0.2">
      <c r="A50" s="156"/>
      <c r="B50" s="157"/>
      <c r="C50" s="254" t="s">
        <v>321</v>
      </c>
      <c r="D50" s="255"/>
      <c r="E50" s="255"/>
      <c r="F50" s="255"/>
      <c r="G50" s="255"/>
      <c r="H50" s="159"/>
      <c r="I50" s="159"/>
      <c r="J50" s="159"/>
      <c r="K50" s="159"/>
      <c r="L50" s="159"/>
      <c r="M50" s="159"/>
      <c r="N50" s="158"/>
      <c r="O50" s="158"/>
      <c r="P50" s="158"/>
      <c r="Q50" s="158"/>
      <c r="R50" s="159"/>
      <c r="S50" s="159"/>
      <c r="T50" s="159"/>
      <c r="U50" s="159"/>
      <c r="V50" s="159"/>
      <c r="W50" s="159"/>
      <c r="X50" s="159"/>
      <c r="Y50" s="149"/>
      <c r="Z50" s="149"/>
      <c r="AA50" s="149"/>
      <c r="AB50" s="149"/>
      <c r="AC50" s="149"/>
      <c r="AD50" s="149"/>
      <c r="AE50" s="149"/>
      <c r="AF50" s="149"/>
      <c r="AG50" s="149" t="s">
        <v>237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90" t="str">
        <f>C50</f>
        <v>zapažených i nezapažených v hornině tř. 5 - 7 s případným nutným přemístěním výkopku ve výkopišti, bez naložení, s přehozením výkopku na přilehlém terénu na vzdálenost do 3 m od okraje jámy nebo zářezu, nebo do 5 m od osy rýhy, nebo do 5 m od hrany šachty.</v>
      </c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6"/>
      <c r="B51" s="157"/>
      <c r="C51" s="191" t="s">
        <v>757</v>
      </c>
      <c r="D51" s="188"/>
      <c r="E51" s="189">
        <v>7.4630000000000001</v>
      </c>
      <c r="F51" s="159"/>
      <c r="G51" s="159"/>
      <c r="H51" s="159"/>
      <c r="I51" s="159"/>
      <c r="J51" s="159"/>
      <c r="K51" s="159"/>
      <c r="L51" s="159"/>
      <c r="M51" s="159"/>
      <c r="N51" s="158"/>
      <c r="O51" s="158"/>
      <c r="P51" s="158"/>
      <c r="Q51" s="158"/>
      <c r="R51" s="159"/>
      <c r="S51" s="159"/>
      <c r="T51" s="159"/>
      <c r="U51" s="159"/>
      <c r="V51" s="159"/>
      <c r="W51" s="159"/>
      <c r="X51" s="159"/>
      <c r="Y51" s="149"/>
      <c r="Z51" s="149"/>
      <c r="AA51" s="149"/>
      <c r="AB51" s="149"/>
      <c r="AC51" s="149"/>
      <c r="AD51" s="149"/>
      <c r="AE51" s="149"/>
      <c r="AF51" s="149"/>
      <c r="AG51" s="149" t="s">
        <v>261</v>
      </c>
      <c r="AH51" s="149">
        <v>0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ht="22.5" outlineLevel="1" x14ac:dyDescent="0.2">
      <c r="A52" s="167">
        <v>19</v>
      </c>
      <c r="B52" s="168" t="s">
        <v>628</v>
      </c>
      <c r="C52" s="184" t="s">
        <v>629</v>
      </c>
      <c r="D52" s="169" t="s">
        <v>324</v>
      </c>
      <c r="E52" s="170">
        <v>12</v>
      </c>
      <c r="F52" s="171"/>
      <c r="G52" s="172">
        <f>ROUND(E52*F52,2)</f>
        <v>0</v>
      </c>
      <c r="H52" s="171"/>
      <c r="I52" s="172">
        <f>ROUND(E52*H52,2)</f>
        <v>0</v>
      </c>
      <c r="J52" s="171"/>
      <c r="K52" s="172">
        <f>ROUND(E52*J52,2)</f>
        <v>0</v>
      </c>
      <c r="L52" s="172">
        <v>21</v>
      </c>
      <c r="M52" s="172">
        <f>G52*(1+L52/100)</f>
        <v>0</v>
      </c>
      <c r="N52" s="170">
        <v>0</v>
      </c>
      <c r="O52" s="170">
        <f>ROUND(E52*N52,2)</f>
        <v>0</v>
      </c>
      <c r="P52" s="170">
        <v>0</v>
      </c>
      <c r="Q52" s="170">
        <f>ROUND(E52*P52,2)</f>
        <v>0</v>
      </c>
      <c r="R52" s="172" t="s">
        <v>248</v>
      </c>
      <c r="S52" s="172" t="s">
        <v>164</v>
      </c>
      <c r="T52" s="173" t="s">
        <v>164</v>
      </c>
      <c r="U52" s="159">
        <v>1.3242</v>
      </c>
      <c r="V52" s="159">
        <f>ROUND(E52*U52,2)</f>
        <v>15.89</v>
      </c>
      <c r="W52" s="159"/>
      <c r="X52" s="159" t="s">
        <v>234</v>
      </c>
      <c r="Y52" s="149"/>
      <c r="Z52" s="149"/>
      <c r="AA52" s="149"/>
      <c r="AB52" s="149"/>
      <c r="AC52" s="149"/>
      <c r="AD52" s="149"/>
      <c r="AE52" s="149"/>
      <c r="AF52" s="149"/>
      <c r="AG52" s="149" t="s">
        <v>235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56"/>
      <c r="B53" s="157"/>
      <c r="C53" s="254" t="s">
        <v>325</v>
      </c>
      <c r="D53" s="255"/>
      <c r="E53" s="255"/>
      <c r="F53" s="255"/>
      <c r="G53" s="255"/>
      <c r="H53" s="159"/>
      <c r="I53" s="159"/>
      <c r="J53" s="159"/>
      <c r="K53" s="159"/>
      <c r="L53" s="159"/>
      <c r="M53" s="159"/>
      <c r="N53" s="158"/>
      <c r="O53" s="158"/>
      <c r="P53" s="158"/>
      <c r="Q53" s="158"/>
      <c r="R53" s="159"/>
      <c r="S53" s="159"/>
      <c r="T53" s="159"/>
      <c r="U53" s="159"/>
      <c r="V53" s="159"/>
      <c r="W53" s="159"/>
      <c r="X53" s="159"/>
      <c r="Y53" s="149"/>
      <c r="Z53" s="149"/>
      <c r="AA53" s="149"/>
      <c r="AB53" s="149"/>
      <c r="AC53" s="149"/>
      <c r="AD53" s="149"/>
      <c r="AE53" s="149"/>
      <c r="AF53" s="149"/>
      <c r="AG53" s="149" t="s">
        <v>237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ht="22.5" outlineLevel="1" x14ac:dyDescent="0.2">
      <c r="A54" s="167">
        <v>20</v>
      </c>
      <c r="B54" s="168" t="s">
        <v>630</v>
      </c>
      <c r="C54" s="184" t="s">
        <v>631</v>
      </c>
      <c r="D54" s="169" t="s">
        <v>324</v>
      </c>
      <c r="E54" s="170">
        <v>12</v>
      </c>
      <c r="F54" s="171"/>
      <c r="G54" s="172">
        <f>ROUND(E54*F54,2)</f>
        <v>0</v>
      </c>
      <c r="H54" s="171"/>
      <c r="I54" s="172">
        <f>ROUND(E54*H54,2)</f>
        <v>0</v>
      </c>
      <c r="J54" s="171"/>
      <c r="K54" s="172">
        <f>ROUND(E54*J54,2)</f>
        <v>0</v>
      </c>
      <c r="L54" s="172">
        <v>21</v>
      </c>
      <c r="M54" s="172">
        <f>G54*(1+L54/100)</f>
        <v>0</v>
      </c>
      <c r="N54" s="170">
        <v>0</v>
      </c>
      <c r="O54" s="170">
        <f>ROUND(E54*N54,2)</f>
        <v>0</v>
      </c>
      <c r="P54" s="170">
        <v>0</v>
      </c>
      <c r="Q54" s="170">
        <f>ROUND(E54*P54,2)</f>
        <v>0</v>
      </c>
      <c r="R54" s="172" t="s">
        <v>248</v>
      </c>
      <c r="S54" s="172" t="s">
        <v>164</v>
      </c>
      <c r="T54" s="173" t="s">
        <v>164</v>
      </c>
      <c r="U54" s="159">
        <v>1.3082</v>
      </c>
      <c r="V54" s="159">
        <f>ROUND(E54*U54,2)</f>
        <v>15.7</v>
      </c>
      <c r="W54" s="159"/>
      <c r="X54" s="159" t="s">
        <v>234</v>
      </c>
      <c r="Y54" s="149"/>
      <c r="Z54" s="149"/>
      <c r="AA54" s="149"/>
      <c r="AB54" s="149"/>
      <c r="AC54" s="149"/>
      <c r="AD54" s="149"/>
      <c r="AE54" s="149"/>
      <c r="AF54" s="149"/>
      <c r="AG54" s="149" t="s">
        <v>235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56"/>
      <c r="B55" s="157"/>
      <c r="C55" s="254" t="s">
        <v>325</v>
      </c>
      <c r="D55" s="255"/>
      <c r="E55" s="255"/>
      <c r="F55" s="255"/>
      <c r="G55" s="255"/>
      <c r="H55" s="159"/>
      <c r="I55" s="159"/>
      <c r="J55" s="159"/>
      <c r="K55" s="159"/>
      <c r="L55" s="159"/>
      <c r="M55" s="159"/>
      <c r="N55" s="158"/>
      <c r="O55" s="158"/>
      <c r="P55" s="158"/>
      <c r="Q55" s="158"/>
      <c r="R55" s="159"/>
      <c r="S55" s="159"/>
      <c r="T55" s="159"/>
      <c r="U55" s="159"/>
      <c r="V55" s="159"/>
      <c r="W55" s="159"/>
      <c r="X55" s="159"/>
      <c r="Y55" s="149"/>
      <c r="Z55" s="149"/>
      <c r="AA55" s="149"/>
      <c r="AB55" s="149"/>
      <c r="AC55" s="149"/>
      <c r="AD55" s="149"/>
      <c r="AE55" s="149"/>
      <c r="AF55" s="149"/>
      <c r="AG55" s="149" t="s">
        <v>237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67">
        <v>21</v>
      </c>
      <c r="B56" s="168" t="s">
        <v>758</v>
      </c>
      <c r="C56" s="184" t="s">
        <v>759</v>
      </c>
      <c r="D56" s="169" t="s">
        <v>276</v>
      </c>
      <c r="E56" s="170">
        <v>45.704000000000001</v>
      </c>
      <c r="F56" s="171"/>
      <c r="G56" s="172">
        <f>ROUND(E56*F56,2)</f>
        <v>0</v>
      </c>
      <c r="H56" s="171"/>
      <c r="I56" s="172">
        <f>ROUND(E56*H56,2)</f>
        <v>0</v>
      </c>
      <c r="J56" s="171"/>
      <c r="K56" s="172">
        <f>ROUND(E56*J56,2)</f>
        <v>0</v>
      </c>
      <c r="L56" s="172">
        <v>21</v>
      </c>
      <c r="M56" s="172">
        <f>G56*(1+L56/100)</f>
        <v>0</v>
      </c>
      <c r="N56" s="170">
        <v>0</v>
      </c>
      <c r="O56" s="170">
        <f>ROUND(E56*N56,2)</f>
        <v>0</v>
      </c>
      <c r="P56" s="170">
        <v>0</v>
      </c>
      <c r="Q56" s="170">
        <f>ROUND(E56*P56,2)</f>
        <v>0</v>
      </c>
      <c r="R56" s="172" t="s">
        <v>248</v>
      </c>
      <c r="S56" s="172" t="s">
        <v>164</v>
      </c>
      <c r="T56" s="173" t="s">
        <v>164</v>
      </c>
      <c r="U56" s="159">
        <v>0.34499999999999997</v>
      </c>
      <c r="V56" s="159">
        <f>ROUND(E56*U56,2)</f>
        <v>15.77</v>
      </c>
      <c r="W56" s="159"/>
      <c r="X56" s="159" t="s">
        <v>234</v>
      </c>
      <c r="Y56" s="149"/>
      <c r="Z56" s="149"/>
      <c r="AA56" s="149"/>
      <c r="AB56" s="149"/>
      <c r="AC56" s="149"/>
      <c r="AD56" s="149"/>
      <c r="AE56" s="149"/>
      <c r="AF56" s="149"/>
      <c r="AG56" s="149" t="s">
        <v>235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56"/>
      <c r="B57" s="157"/>
      <c r="C57" s="254" t="s">
        <v>330</v>
      </c>
      <c r="D57" s="255"/>
      <c r="E57" s="255"/>
      <c r="F57" s="255"/>
      <c r="G57" s="255"/>
      <c r="H57" s="159"/>
      <c r="I57" s="159"/>
      <c r="J57" s="159"/>
      <c r="K57" s="159"/>
      <c r="L57" s="159"/>
      <c r="M57" s="159"/>
      <c r="N57" s="158"/>
      <c r="O57" s="158"/>
      <c r="P57" s="158"/>
      <c r="Q57" s="158"/>
      <c r="R57" s="159"/>
      <c r="S57" s="159"/>
      <c r="T57" s="159"/>
      <c r="U57" s="159"/>
      <c r="V57" s="159"/>
      <c r="W57" s="159"/>
      <c r="X57" s="159"/>
      <c r="Y57" s="149"/>
      <c r="Z57" s="149"/>
      <c r="AA57" s="149"/>
      <c r="AB57" s="149"/>
      <c r="AC57" s="149"/>
      <c r="AD57" s="149"/>
      <c r="AE57" s="149"/>
      <c r="AF57" s="149"/>
      <c r="AG57" s="149" t="s">
        <v>237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90" t="str">
        <f>C57</f>
        <v>bez naložení do dopravní nádoby, ale s vyprázdněním dopravní nádoby na hromadu nebo na dopravní prostředek,</v>
      </c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191" t="s">
        <v>760</v>
      </c>
      <c r="D58" s="188"/>
      <c r="E58" s="189">
        <v>45.704000000000001</v>
      </c>
      <c r="F58" s="159"/>
      <c r="G58" s="159"/>
      <c r="H58" s="159"/>
      <c r="I58" s="159"/>
      <c r="J58" s="159"/>
      <c r="K58" s="159"/>
      <c r="L58" s="159"/>
      <c r="M58" s="159"/>
      <c r="N58" s="158"/>
      <c r="O58" s="158"/>
      <c r="P58" s="158"/>
      <c r="Q58" s="158"/>
      <c r="R58" s="159"/>
      <c r="S58" s="159"/>
      <c r="T58" s="159"/>
      <c r="U58" s="159"/>
      <c r="V58" s="159"/>
      <c r="W58" s="159"/>
      <c r="X58" s="159"/>
      <c r="Y58" s="149"/>
      <c r="Z58" s="149"/>
      <c r="AA58" s="149"/>
      <c r="AB58" s="149"/>
      <c r="AC58" s="149"/>
      <c r="AD58" s="149"/>
      <c r="AE58" s="149"/>
      <c r="AF58" s="149"/>
      <c r="AG58" s="149" t="s">
        <v>261</v>
      </c>
      <c r="AH58" s="149">
        <v>0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67">
        <v>22</v>
      </c>
      <c r="B59" s="168" t="s">
        <v>761</v>
      </c>
      <c r="C59" s="184" t="s">
        <v>762</v>
      </c>
      <c r="D59" s="169" t="s">
        <v>276</v>
      </c>
      <c r="E59" s="170">
        <v>14.926</v>
      </c>
      <c r="F59" s="171"/>
      <c r="G59" s="172">
        <f>ROUND(E59*F59,2)</f>
        <v>0</v>
      </c>
      <c r="H59" s="171"/>
      <c r="I59" s="172">
        <f>ROUND(E59*H59,2)</f>
        <v>0</v>
      </c>
      <c r="J59" s="171"/>
      <c r="K59" s="172">
        <f>ROUND(E59*J59,2)</f>
        <v>0</v>
      </c>
      <c r="L59" s="172">
        <v>21</v>
      </c>
      <c r="M59" s="172">
        <f>G59*(1+L59/100)</f>
        <v>0</v>
      </c>
      <c r="N59" s="170">
        <v>0</v>
      </c>
      <c r="O59" s="170">
        <f>ROUND(E59*N59,2)</f>
        <v>0</v>
      </c>
      <c r="P59" s="170">
        <v>0</v>
      </c>
      <c r="Q59" s="170">
        <f>ROUND(E59*P59,2)</f>
        <v>0</v>
      </c>
      <c r="R59" s="172" t="s">
        <v>248</v>
      </c>
      <c r="S59" s="172" t="s">
        <v>164</v>
      </c>
      <c r="T59" s="173" t="s">
        <v>164</v>
      </c>
      <c r="U59" s="159">
        <v>0.48399999999999999</v>
      </c>
      <c r="V59" s="159">
        <f>ROUND(E59*U59,2)</f>
        <v>7.22</v>
      </c>
      <c r="W59" s="159"/>
      <c r="X59" s="159" t="s">
        <v>234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235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56"/>
      <c r="B60" s="157"/>
      <c r="C60" s="254" t="s">
        <v>330</v>
      </c>
      <c r="D60" s="255"/>
      <c r="E60" s="255"/>
      <c r="F60" s="255"/>
      <c r="G60" s="255"/>
      <c r="H60" s="159"/>
      <c r="I60" s="159"/>
      <c r="J60" s="159"/>
      <c r="K60" s="159"/>
      <c r="L60" s="159"/>
      <c r="M60" s="159"/>
      <c r="N60" s="158"/>
      <c r="O60" s="158"/>
      <c r="P60" s="158"/>
      <c r="Q60" s="158"/>
      <c r="R60" s="159"/>
      <c r="S60" s="159"/>
      <c r="T60" s="159"/>
      <c r="U60" s="159"/>
      <c r="V60" s="159"/>
      <c r="W60" s="159"/>
      <c r="X60" s="159"/>
      <c r="Y60" s="149"/>
      <c r="Z60" s="149"/>
      <c r="AA60" s="149"/>
      <c r="AB60" s="149"/>
      <c r="AC60" s="149"/>
      <c r="AD60" s="149"/>
      <c r="AE60" s="149"/>
      <c r="AF60" s="149"/>
      <c r="AG60" s="149" t="s">
        <v>237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90" t="str">
        <f>C60</f>
        <v>bez naložení do dopravní nádoby, ale s vyprázdněním dopravní nádoby na hromadu nebo na dopravní prostředek,</v>
      </c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56"/>
      <c r="B61" s="157"/>
      <c r="C61" s="191" t="s">
        <v>763</v>
      </c>
      <c r="D61" s="188"/>
      <c r="E61" s="189">
        <v>14.926</v>
      </c>
      <c r="F61" s="159"/>
      <c r="G61" s="159"/>
      <c r="H61" s="159"/>
      <c r="I61" s="159"/>
      <c r="J61" s="159"/>
      <c r="K61" s="159"/>
      <c r="L61" s="159"/>
      <c r="M61" s="159"/>
      <c r="N61" s="158"/>
      <c r="O61" s="158"/>
      <c r="P61" s="158"/>
      <c r="Q61" s="158"/>
      <c r="R61" s="159"/>
      <c r="S61" s="159"/>
      <c r="T61" s="159"/>
      <c r="U61" s="159"/>
      <c r="V61" s="159"/>
      <c r="W61" s="159"/>
      <c r="X61" s="159"/>
      <c r="Y61" s="149"/>
      <c r="Z61" s="149"/>
      <c r="AA61" s="149"/>
      <c r="AB61" s="149"/>
      <c r="AC61" s="149"/>
      <c r="AD61" s="149"/>
      <c r="AE61" s="149"/>
      <c r="AF61" s="149"/>
      <c r="AG61" s="149" t="s">
        <v>261</v>
      </c>
      <c r="AH61" s="149">
        <v>0</v>
      </c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ht="22.5" outlineLevel="1" x14ac:dyDescent="0.2">
      <c r="A62" s="167">
        <v>23</v>
      </c>
      <c r="B62" s="168" t="s">
        <v>333</v>
      </c>
      <c r="C62" s="184" t="s">
        <v>334</v>
      </c>
      <c r="D62" s="169" t="s">
        <v>276</v>
      </c>
      <c r="E62" s="170">
        <v>46.103999999999999</v>
      </c>
      <c r="F62" s="171"/>
      <c r="G62" s="172">
        <f>ROUND(E62*F62,2)</f>
        <v>0</v>
      </c>
      <c r="H62" s="171"/>
      <c r="I62" s="172">
        <f>ROUND(E62*H62,2)</f>
        <v>0</v>
      </c>
      <c r="J62" s="171"/>
      <c r="K62" s="172">
        <f>ROUND(E62*J62,2)</f>
        <v>0</v>
      </c>
      <c r="L62" s="172">
        <v>21</v>
      </c>
      <c r="M62" s="172">
        <f>G62*(1+L62/100)</f>
        <v>0</v>
      </c>
      <c r="N62" s="170">
        <v>0</v>
      </c>
      <c r="O62" s="170">
        <f>ROUND(E62*N62,2)</f>
        <v>0</v>
      </c>
      <c r="P62" s="170">
        <v>0</v>
      </c>
      <c r="Q62" s="170">
        <f>ROUND(E62*P62,2)</f>
        <v>0</v>
      </c>
      <c r="R62" s="172" t="s">
        <v>248</v>
      </c>
      <c r="S62" s="172" t="s">
        <v>164</v>
      </c>
      <c r="T62" s="173" t="s">
        <v>164</v>
      </c>
      <c r="U62" s="159">
        <v>0.01</v>
      </c>
      <c r="V62" s="159">
        <f>ROUND(E62*U62,2)</f>
        <v>0.46</v>
      </c>
      <c r="W62" s="159"/>
      <c r="X62" s="159" t="s">
        <v>234</v>
      </c>
      <c r="Y62" s="149"/>
      <c r="Z62" s="149"/>
      <c r="AA62" s="149"/>
      <c r="AB62" s="149"/>
      <c r="AC62" s="149"/>
      <c r="AD62" s="149"/>
      <c r="AE62" s="149"/>
      <c r="AF62" s="149"/>
      <c r="AG62" s="149" t="s">
        <v>235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56"/>
      <c r="B63" s="157"/>
      <c r="C63" s="254" t="s">
        <v>335</v>
      </c>
      <c r="D63" s="255"/>
      <c r="E63" s="255"/>
      <c r="F63" s="255"/>
      <c r="G63" s="255"/>
      <c r="H63" s="159"/>
      <c r="I63" s="159"/>
      <c r="J63" s="159"/>
      <c r="K63" s="159"/>
      <c r="L63" s="159"/>
      <c r="M63" s="159"/>
      <c r="N63" s="158"/>
      <c r="O63" s="158"/>
      <c r="P63" s="158"/>
      <c r="Q63" s="158"/>
      <c r="R63" s="159"/>
      <c r="S63" s="159"/>
      <c r="T63" s="159"/>
      <c r="U63" s="159"/>
      <c r="V63" s="159"/>
      <c r="W63" s="159"/>
      <c r="X63" s="159"/>
      <c r="Y63" s="149"/>
      <c r="Z63" s="149"/>
      <c r="AA63" s="149"/>
      <c r="AB63" s="149"/>
      <c r="AC63" s="149"/>
      <c r="AD63" s="149"/>
      <c r="AE63" s="149"/>
      <c r="AF63" s="149"/>
      <c r="AG63" s="149" t="s">
        <v>237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191" t="s">
        <v>764</v>
      </c>
      <c r="D64" s="188"/>
      <c r="E64" s="189">
        <v>46.103999999999999</v>
      </c>
      <c r="F64" s="159"/>
      <c r="G64" s="159"/>
      <c r="H64" s="159"/>
      <c r="I64" s="159"/>
      <c r="J64" s="159"/>
      <c r="K64" s="159"/>
      <c r="L64" s="159"/>
      <c r="M64" s="159"/>
      <c r="N64" s="158"/>
      <c r="O64" s="158"/>
      <c r="P64" s="158"/>
      <c r="Q64" s="158"/>
      <c r="R64" s="159"/>
      <c r="S64" s="159"/>
      <c r="T64" s="159"/>
      <c r="U64" s="159"/>
      <c r="V64" s="159"/>
      <c r="W64" s="159"/>
      <c r="X64" s="159"/>
      <c r="Y64" s="149"/>
      <c r="Z64" s="149"/>
      <c r="AA64" s="149"/>
      <c r="AB64" s="149"/>
      <c r="AC64" s="149"/>
      <c r="AD64" s="149"/>
      <c r="AE64" s="149"/>
      <c r="AF64" s="149"/>
      <c r="AG64" s="149" t="s">
        <v>261</v>
      </c>
      <c r="AH64" s="149">
        <v>0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ht="22.5" outlineLevel="1" x14ac:dyDescent="0.2">
      <c r="A65" s="167">
        <v>24</v>
      </c>
      <c r="B65" s="168" t="s">
        <v>337</v>
      </c>
      <c r="C65" s="184" t="s">
        <v>338</v>
      </c>
      <c r="D65" s="169" t="s">
        <v>276</v>
      </c>
      <c r="E65" s="170">
        <v>14.926</v>
      </c>
      <c r="F65" s="171"/>
      <c r="G65" s="172">
        <f>ROUND(E65*F65,2)</f>
        <v>0</v>
      </c>
      <c r="H65" s="171"/>
      <c r="I65" s="172">
        <f>ROUND(E65*H65,2)</f>
        <v>0</v>
      </c>
      <c r="J65" s="171"/>
      <c r="K65" s="172">
        <f>ROUND(E65*J65,2)</f>
        <v>0</v>
      </c>
      <c r="L65" s="172">
        <v>21</v>
      </c>
      <c r="M65" s="172">
        <f>G65*(1+L65/100)</f>
        <v>0</v>
      </c>
      <c r="N65" s="170">
        <v>0</v>
      </c>
      <c r="O65" s="170">
        <f>ROUND(E65*N65,2)</f>
        <v>0</v>
      </c>
      <c r="P65" s="170">
        <v>0</v>
      </c>
      <c r="Q65" s="170">
        <f>ROUND(E65*P65,2)</f>
        <v>0</v>
      </c>
      <c r="R65" s="172" t="s">
        <v>248</v>
      </c>
      <c r="S65" s="172" t="s">
        <v>164</v>
      </c>
      <c r="T65" s="173" t="s">
        <v>164</v>
      </c>
      <c r="U65" s="159">
        <v>1.2E-2</v>
      </c>
      <c r="V65" s="159">
        <f>ROUND(E65*U65,2)</f>
        <v>0.18</v>
      </c>
      <c r="W65" s="159"/>
      <c r="X65" s="159" t="s">
        <v>234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235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56"/>
      <c r="B66" s="157"/>
      <c r="C66" s="254" t="s">
        <v>335</v>
      </c>
      <c r="D66" s="255"/>
      <c r="E66" s="255"/>
      <c r="F66" s="255"/>
      <c r="G66" s="255"/>
      <c r="H66" s="159"/>
      <c r="I66" s="159"/>
      <c r="J66" s="159"/>
      <c r="K66" s="159"/>
      <c r="L66" s="159"/>
      <c r="M66" s="159"/>
      <c r="N66" s="158"/>
      <c r="O66" s="158"/>
      <c r="P66" s="158"/>
      <c r="Q66" s="158"/>
      <c r="R66" s="159"/>
      <c r="S66" s="159"/>
      <c r="T66" s="159"/>
      <c r="U66" s="159"/>
      <c r="V66" s="159"/>
      <c r="W66" s="159"/>
      <c r="X66" s="159"/>
      <c r="Y66" s="149"/>
      <c r="Z66" s="149"/>
      <c r="AA66" s="149"/>
      <c r="AB66" s="149"/>
      <c r="AC66" s="149"/>
      <c r="AD66" s="149"/>
      <c r="AE66" s="149"/>
      <c r="AF66" s="149"/>
      <c r="AG66" s="149" t="s">
        <v>237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56"/>
      <c r="B67" s="157"/>
      <c r="C67" s="191" t="s">
        <v>763</v>
      </c>
      <c r="D67" s="188"/>
      <c r="E67" s="189">
        <v>14.926</v>
      </c>
      <c r="F67" s="159"/>
      <c r="G67" s="159"/>
      <c r="H67" s="159"/>
      <c r="I67" s="159"/>
      <c r="J67" s="159"/>
      <c r="K67" s="159"/>
      <c r="L67" s="159"/>
      <c r="M67" s="159"/>
      <c r="N67" s="158"/>
      <c r="O67" s="158"/>
      <c r="P67" s="158"/>
      <c r="Q67" s="158"/>
      <c r="R67" s="159"/>
      <c r="S67" s="159"/>
      <c r="T67" s="159"/>
      <c r="U67" s="159"/>
      <c r="V67" s="159"/>
      <c r="W67" s="159"/>
      <c r="X67" s="159"/>
      <c r="Y67" s="149"/>
      <c r="Z67" s="149"/>
      <c r="AA67" s="149"/>
      <c r="AB67" s="149"/>
      <c r="AC67" s="149"/>
      <c r="AD67" s="149"/>
      <c r="AE67" s="149"/>
      <c r="AF67" s="149"/>
      <c r="AG67" s="149" t="s">
        <v>261</v>
      </c>
      <c r="AH67" s="149">
        <v>0</v>
      </c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ht="33.75" outlineLevel="1" x14ac:dyDescent="0.2">
      <c r="A68" s="167">
        <v>25</v>
      </c>
      <c r="B68" s="168" t="s">
        <v>340</v>
      </c>
      <c r="C68" s="184" t="s">
        <v>341</v>
      </c>
      <c r="D68" s="169" t="s">
        <v>276</v>
      </c>
      <c r="E68" s="170">
        <v>319.928</v>
      </c>
      <c r="F68" s="171"/>
      <c r="G68" s="172">
        <f>ROUND(E68*F68,2)</f>
        <v>0</v>
      </c>
      <c r="H68" s="171"/>
      <c r="I68" s="172">
        <f>ROUND(E68*H68,2)</f>
        <v>0</v>
      </c>
      <c r="J68" s="171"/>
      <c r="K68" s="172">
        <f>ROUND(E68*J68,2)</f>
        <v>0</v>
      </c>
      <c r="L68" s="172">
        <v>21</v>
      </c>
      <c r="M68" s="172">
        <f>G68*(1+L68/100)</f>
        <v>0</v>
      </c>
      <c r="N68" s="170">
        <v>0</v>
      </c>
      <c r="O68" s="170">
        <f>ROUND(E68*N68,2)</f>
        <v>0</v>
      </c>
      <c r="P68" s="170">
        <v>0</v>
      </c>
      <c r="Q68" s="170">
        <f>ROUND(E68*P68,2)</f>
        <v>0</v>
      </c>
      <c r="R68" s="172" t="s">
        <v>248</v>
      </c>
      <c r="S68" s="172" t="s">
        <v>164</v>
      </c>
      <c r="T68" s="173" t="s">
        <v>164</v>
      </c>
      <c r="U68" s="159">
        <v>0</v>
      </c>
      <c r="V68" s="159">
        <f>ROUND(E68*U68,2)</f>
        <v>0</v>
      </c>
      <c r="W68" s="159"/>
      <c r="X68" s="159" t="s">
        <v>234</v>
      </c>
      <c r="Y68" s="149"/>
      <c r="Z68" s="149"/>
      <c r="AA68" s="149"/>
      <c r="AB68" s="149"/>
      <c r="AC68" s="149"/>
      <c r="AD68" s="149"/>
      <c r="AE68" s="149"/>
      <c r="AF68" s="149"/>
      <c r="AG68" s="149" t="s">
        <v>235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254" t="s">
        <v>335</v>
      </c>
      <c r="D69" s="255"/>
      <c r="E69" s="255"/>
      <c r="F69" s="255"/>
      <c r="G69" s="255"/>
      <c r="H69" s="159"/>
      <c r="I69" s="159"/>
      <c r="J69" s="159"/>
      <c r="K69" s="159"/>
      <c r="L69" s="159"/>
      <c r="M69" s="159"/>
      <c r="N69" s="158"/>
      <c r="O69" s="158"/>
      <c r="P69" s="158"/>
      <c r="Q69" s="158"/>
      <c r="R69" s="159"/>
      <c r="S69" s="159"/>
      <c r="T69" s="159"/>
      <c r="U69" s="159"/>
      <c r="V69" s="159"/>
      <c r="W69" s="159"/>
      <c r="X69" s="159"/>
      <c r="Y69" s="149"/>
      <c r="Z69" s="149"/>
      <c r="AA69" s="149"/>
      <c r="AB69" s="149"/>
      <c r="AC69" s="149"/>
      <c r="AD69" s="149"/>
      <c r="AE69" s="149"/>
      <c r="AF69" s="149"/>
      <c r="AG69" s="149" t="s">
        <v>237</v>
      </c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56"/>
      <c r="B70" s="157"/>
      <c r="C70" s="191" t="s">
        <v>765</v>
      </c>
      <c r="D70" s="188"/>
      <c r="E70" s="189">
        <v>319.928</v>
      </c>
      <c r="F70" s="159"/>
      <c r="G70" s="159"/>
      <c r="H70" s="159"/>
      <c r="I70" s="159"/>
      <c r="J70" s="159"/>
      <c r="K70" s="159"/>
      <c r="L70" s="159"/>
      <c r="M70" s="159"/>
      <c r="N70" s="158"/>
      <c r="O70" s="158"/>
      <c r="P70" s="158"/>
      <c r="Q70" s="158"/>
      <c r="R70" s="159"/>
      <c r="S70" s="159"/>
      <c r="T70" s="159"/>
      <c r="U70" s="159"/>
      <c r="V70" s="159"/>
      <c r="W70" s="159"/>
      <c r="X70" s="159"/>
      <c r="Y70" s="149"/>
      <c r="Z70" s="149"/>
      <c r="AA70" s="149"/>
      <c r="AB70" s="149"/>
      <c r="AC70" s="149"/>
      <c r="AD70" s="149"/>
      <c r="AE70" s="149"/>
      <c r="AF70" s="149"/>
      <c r="AG70" s="149" t="s">
        <v>261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ht="33.75" outlineLevel="1" x14ac:dyDescent="0.2">
      <c r="A71" s="167">
        <v>26</v>
      </c>
      <c r="B71" s="168" t="s">
        <v>343</v>
      </c>
      <c r="C71" s="184" t="s">
        <v>344</v>
      </c>
      <c r="D71" s="169" t="s">
        <v>276</v>
      </c>
      <c r="E71" s="170">
        <v>104.482</v>
      </c>
      <c r="F71" s="171"/>
      <c r="G71" s="172">
        <f>ROUND(E71*F71,2)</f>
        <v>0</v>
      </c>
      <c r="H71" s="171"/>
      <c r="I71" s="172">
        <f>ROUND(E71*H71,2)</f>
        <v>0</v>
      </c>
      <c r="J71" s="171"/>
      <c r="K71" s="172">
        <f>ROUND(E71*J71,2)</f>
        <v>0</v>
      </c>
      <c r="L71" s="172">
        <v>21</v>
      </c>
      <c r="M71" s="172">
        <f>G71*(1+L71/100)</f>
        <v>0</v>
      </c>
      <c r="N71" s="170">
        <v>0</v>
      </c>
      <c r="O71" s="170">
        <f>ROUND(E71*N71,2)</f>
        <v>0</v>
      </c>
      <c r="P71" s="170">
        <v>0</v>
      </c>
      <c r="Q71" s="170">
        <f>ROUND(E71*P71,2)</f>
        <v>0</v>
      </c>
      <c r="R71" s="172" t="s">
        <v>248</v>
      </c>
      <c r="S71" s="172" t="s">
        <v>164</v>
      </c>
      <c r="T71" s="173" t="s">
        <v>164</v>
      </c>
      <c r="U71" s="159">
        <v>0</v>
      </c>
      <c r="V71" s="159">
        <f>ROUND(E71*U71,2)</f>
        <v>0</v>
      </c>
      <c r="W71" s="159"/>
      <c r="X71" s="159" t="s">
        <v>234</v>
      </c>
      <c r="Y71" s="149"/>
      <c r="Z71" s="149"/>
      <c r="AA71" s="149"/>
      <c r="AB71" s="149"/>
      <c r="AC71" s="149"/>
      <c r="AD71" s="149"/>
      <c r="AE71" s="149"/>
      <c r="AF71" s="149"/>
      <c r="AG71" s="149" t="s">
        <v>235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56"/>
      <c r="B72" s="157"/>
      <c r="C72" s="254" t="s">
        <v>335</v>
      </c>
      <c r="D72" s="255"/>
      <c r="E72" s="255"/>
      <c r="F72" s="255"/>
      <c r="G72" s="255"/>
      <c r="H72" s="159"/>
      <c r="I72" s="159"/>
      <c r="J72" s="159"/>
      <c r="K72" s="159"/>
      <c r="L72" s="159"/>
      <c r="M72" s="159"/>
      <c r="N72" s="158"/>
      <c r="O72" s="158"/>
      <c r="P72" s="158"/>
      <c r="Q72" s="158"/>
      <c r="R72" s="159"/>
      <c r="S72" s="159"/>
      <c r="T72" s="159"/>
      <c r="U72" s="159"/>
      <c r="V72" s="159"/>
      <c r="W72" s="159"/>
      <c r="X72" s="159"/>
      <c r="Y72" s="149"/>
      <c r="Z72" s="149"/>
      <c r="AA72" s="149"/>
      <c r="AB72" s="149"/>
      <c r="AC72" s="149"/>
      <c r="AD72" s="149"/>
      <c r="AE72" s="149"/>
      <c r="AF72" s="149"/>
      <c r="AG72" s="149" t="s">
        <v>237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56"/>
      <c r="B73" s="157"/>
      <c r="C73" s="191" t="s">
        <v>766</v>
      </c>
      <c r="D73" s="188"/>
      <c r="E73" s="189">
        <v>104.482</v>
      </c>
      <c r="F73" s="159"/>
      <c r="G73" s="159"/>
      <c r="H73" s="159"/>
      <c r="I73" s="159"/>
      <c r="J73" s="159"/>
      <c r="K73" s="159"/>
      <c r="L73" s="159"/>
      <c r="M73" s="159"/>
      <c r="N73" s="158"/>
      <c r="O73" s="158"/>
      <c r="P73" s="158"/>
      <c r="Q73" s="158"/>
      <c r="R73" s="159"/>
      <c r="S73" s="159"/>
      <c r="T73" s="159"/>
      <c r="U73" s="159"/>
      <c r="V73" s="159"/>
      <c r="W73" s="159"/>
      <c r="X73" s="159"/>
      <c r="Y73" s="149"/>
      <c r="Z73" s="149"/>
      <c r="AA73" s="149"/>
      <c r="AB73" s="149"/>
      <c r="AC73" s="149"/>
      <c r="AD73" s="149"/>
      <c r="AE73" s="149"/>
      <c r="AF73" s="149"/>
      <c r="AG73" s="149" t="s">
        <v>261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ht="22.5" outlineLevel="1" x14ac:dyDescent="0.2">
      <c r="A74" s="167">
        <v>27</v>
      </c>
      <c r="B74" s="168" t="s">
        <v>346</v>
      </c>
      <c r="C74" s="184" t="s">
        <v>347</v>
      </c>
      <c r="D74" s="169" t="s">
        <v>276</v>
      </c>
      <c r="E74" s="170">
        <v>60.63</v>
      </c>
      <c r="F74" s="171"/>
      <c r="G74" s="172">
        <f>ROUND(E74*F74,2)</f>
        <v>0</v>
      </c>
      <c r="H74" s="171"/>
      <c r="I74" s="172">
        <f>ROUND(E74*H74,2)</f>
        <v>0</v>
      </c>
      <c r="J74" s="171"/>
      <c r="K74" s="172">
        <f>ROUND(E74*J74,2)</f>
        <v>0</v>
      </c>
      <c r="L74" s="172">
        <v>21</v>
      </c>
      <c r="M74" s="172">
        <f>G74*(1+L74/100)</f>
        <v>0</v>
      </c>
      <c r="N74" s="170">
        <v>0</v>
      </c>
      <c r="O74" s="170">
        <f>ROUND(E74*N74,2)</f>
        <v>0</v>
      </c>
      <c r="P74" s="170">
        <v>0</v>
      </c>
      <c r="Q74" s="170">
        <f>ROUND(E74*P74,2)</f>
        <v>0</v>
      </c>
      <c r="R74" s="172" t="s">
        <v>248</v>
      </c>
      <c r="S74" s="172" t="s">
        <v>164</v>
      </c>
      <c r="T74" s="173" t="s">
        <v>164</v>
      </c>
      <c r="U74" s="159">
        <v>8.9999999999999993E-3</v>
      </c>
      <c r="V74" s="159">
        <f>ROUND(E74*U74,2)</f>
        <v>0.55000000000000004</v>
      </c>
      <c r="W74" s="159"/>
      <c r="X74" s="159" t="s">
        <v>234</v>
      </c>
      <c r="Y74" s="149"/>
      <c r="Z74" s="149"/>
      <c r="AA74" s="149"/>
      <c r="AB74" s="149"/>
      <c r="AC74" s="149"/>
      <c r="AD74" s="149"/>
      <c r="AE74" s="149"/>
      <c r="AF74" s="149"/>
      <c r="AG74" s="149" t="s">
        <v>235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91" t="s">
        <v>760</v>
      </c>
      <c r="D75" s="188"/>
      <c r="E75" s="189">
        <v>45.704000000000001</v>
      </c>
      <c r="F75" s="159"/>
      <c r="G75" s="159"/>
      <c r="H75" s="159"/>
      <c r="I75" s="159"/>
      <c r="J75" s="159"/>
      <c r="K75" s="159"/>
      <c r="L75" s="159"/>
      <c r="M75" s="159"/>
      <c r="N75" s="158"/>
      <c r="O75" s="158"/>
      <c r="P75" s="158"/>
      <c r="Q75" s="158"/>
      <c r="R75" s="159"/>
      <c r="S75" s="159"/>
      <c r="T75" s="159"/>
      <c r="U75" s="159"/>
      <c r="V75" s="159"/>
      <c r="W75" s="159"/>
      <c r="X75" s="159"/>
      <c r="Y75" s="149"/>
      <c r="Z75" s="149"/>
      <c r="AA75" s="149"/>
      <c r="AB75" s="149"/>
      <c r="AC75" s="149"/>
      <c r="AD75" s="149"/>
      <c r="AE75" s="149"/>
      <c r="AF75" s="149"/>
      <c r="AG75" s="149" t="s">
        <v>261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56"/>
      <c r="B76" s="157"/>
      <c r="C76" s="191" t="s">
        <v>763</v>
      </c>
      <c r="D76" s="188"/>
      <c r="E76" s="189">
        <v>14.926</v>
      </c>
      <c r="F76" s="159"/>
      <c r="G76" s="159"/>
      <c r="H76" s="159"/>
      <c r="I76" s="159"/>
      <c r="J76" s="159"/>
      <c r="K76" s="159"/>
      <c r="L76" s="159"/>
      <c r="M76" s="159"/>
      <c r="N76" s="158"/>
      <c r="O76" s="158"/>
      <c r="P76" s="158"/>
      <c r="Q76" s="158"/>
      <c r="R76" s="159"/>
      <c r="S76" s="159"/>
      <c r="T76" s="159"/>
      <c r="U76" s="159"/>
      <c r="V76" s="159"/>
      <c r="W76" s="159"/>
      <c r="X76" s="159"/>
      <c r="Y76" s="149"/>
      <c r="Z76" s="149"/>
      <c r="AA76" s="149"/>
      <c r="AB76" s="149"/>
      <c r="AC76" s="149"/>
      <c r="AD76" s="149"/>
      <c r="AE76" s="149"/>
      <c r="AF76" s="149"/>
      <c r="AG76" s="149" t="s">
        <v>261</v>
      </c>
      <c r="AH76" s="149">
        <v>0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ht="22.5" outlineLevel="1" x14ac:dyDescent="0.2">
      <c r="A77" s="167">
        <v>28</v>
      </c>
      <c r="B77" s="168" t="s">
        <v>348</v>
      </c>
      <c r="C77" s="184" t="s">
        <v>349</v>
      </c>
      <c r="D77" s="169" t="s">
        <v>276</v>
      </c>
      <c r="E77" s="170">
        <v>50.88</v>
      </c>
      <c r="F77" s="171"/>
      <c r="G77" s="172">
        <f>ROUND(E77*F77,2)</f>
        <v>0</v>
      </c>
      <c r="H77" s="171"/>
      <c r="I77" s="172">
        <f>ROUND(E77*H77,2)</f>
        <v>0</v>
      </c>
      <c r="J77" s="171"/>
      <c r="K77" s="172">
        <f>ROUND(E77*J77,2)</f>
        <v>0</v>
      </c>
      <c r="L77" s="172">
        <v>21</v>
      </c>
      <c r="M77" s="172">
        <f>G77*(1+L77/100)</f>
        <v>0</v>
      </c>
      <c r="N77" s="170">
        <v>0</v>
      </c>
      <c r="O77" s="170">
        <f>ROUND(E77*N77,2)</f>
        <v>0</v>
      </c>
      <c r="P77" s="170">
        <v>0</v>
      </c>
      <c r="Q77" s="170">
        <f>ROUND(E77*P77,2)</f>
        <v>0</v>
      </c>
      <c r="R77" s="172" t="s">
        <v>248</v>
      </c>
      <c r="S77" s="172" t="s">
        <v>164</v>
      </c>
      <c r="T77" s="173" t="s">
        <v>164</v>
      </c>
      <c r="U77" s="159">
        <v>0.2</v>
      </c>
      <c r="V77" s="159">
        <f>ROUND(E77*U77,2)</f>
        <v>10.18</v>
      </c>
      <c r="W77" s="159"/>
      <c r="X77" s="159" t="s">
        <v>234</v>
      </c>
      <c r="Y77" s="149"/>
      <c r="Z77" s="149"/>
      <c r="AA77" s="149"/>
      <c r="AB77" s="149"/>
      <c r="AC77" s="149"/>
      <c r="AD77" s="149"/>
      <c r="AE77" s="149"/>
      <c r="AF77" s="149"/>
      <c r="AG77" s="149" t="s">
        <v>235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56"/>
      <c r="B78" s="157"/>
      <c r="C78" s="254" t="s">
        <v>350</v>
      </c>
      <c r="D78" s="255"/>
      <c r="E78" s="255"/>
      <c r="F78" s="255"/>
      <c r="G78" s="255"/>
      <c r="H78" s="159"/>
      <c r="I78" s="159"/>
      <c r="J78" s="159"/>
      <c r="K78" s="159"/>
      <c r="L78" s="159"/>
      <c r="M78" s="159"/>
      <c r="N78" s="158"/>
      <c r="O78" s="158"/>
      <c r="P78" s="158"/>
      <c r="Q78" s="158"/>
      <c r="R78" s="159"/>
      <c r="S78" s="159"/>
      <c r="T78" s="159"/>
      <c r="U78" s="159"/>
      <c r="V78" s="159"/>
      <c r="W78" s="159"/>
      <c r="X78" s="159"/>
      <c r="Y78" s="149"/>
      <c r="Z78" s="149"/>
      <c r="AA78" s="149"/>
      <c r="AB78" s="149"/>
      <c r="AC78" s="149"/>
      <c r="AD78" s="149"/>
      <c r="AE78" s="149"/>
      <c r="AF78" s="149"/>
      <c r="AG78" s="149" t="s">
        <v>237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191" t="s">
        <v>767</v>
      </c>
      <c r="D79" s="188"/>
      <c r="E79" s="189">
        <v>60.63</v>
      </c>
      <c r="F79" s="159"/>
      <c r="G79" s="159"/>
      <c r="H79" s="159"/>
      <c r="I79" s="159"/>
      <c r="J79" s="159"/>
      <c r="K79" s="159"/>
      <c r="L79" s="159"/>
      <c r="M79" s="159"/>
      <c r="N79" s="158"/>
      <c r="O79" s="158"/>
      <c r="P79" s="158"/>
      <c r="Q79" s="158"/>
      <c r="R79" s="159"/>
      <c r="S79" s="159"/>
      <c r="T79" s="159"/>
      <c r="U79" s="159"/>
      <c r="V79" s="159"/>
      <c r="W79" s="159"/>
      <c r="X79" s="159"/>
      <c r="Y79" s="149"/>
      <c r="Z79" s="149"/>
      <c r="AA79" s="149"/>
      <c r="AB79" s="149"/>
      <c r="AC79" s="149"/>
      <c r="AD79" s="149"/>
      <c r="AE79" s="149"/>
      <c r="AF79" s="149"/>
      <c r="AG79" s="149" t="s">
        <v>261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56"/>
      <c r="B80" s="157"/>
      <c r="C80" s="191" t="s">
        <v>768</v>
      </c>
      <c r="D80" s="188"/>
      <c r="E80" s="189">
        <v>15.75</v>
      </c>
      <c r="F80" s="159"/>
      <c r="G80" s="159"/>
      <c r="H80" s="159"/>
      <c r="I80" s="159"/>
      <c r="J80" s="159"/>
      <c r="K80" s="159"/>
      <c r="L80" s="159"/>
      <c r="M80" s="159"/>
      <c r="N80" s="158"/>
      <c r="O80" s="158"/>
      <c r="P80" s="158"/>
      <c r="Q80" s="158"/>
      <c r="R80" s="159"/>
      <c r="S80" s="159"/>
      <c r="T80" s="159"/>
      <c r="U80" s="159"/>
      <c r="V80" s="159"/>
      <c r="W80" s="159"/>
      <c r="X80" s="159"/>
      <c r="Y80" s="149"/>
      <c r="Z80" s="149"/>
      <c r="AA80" s="149"/>
      <c r="AB80" s="149"/>
      <c r="AC80" s="149"/>
      <c r="AD80" s="149"/>
      <c r="AE80" s="149"/>
      <c r="AF80" s="149"/>
      <c r="AG80" s="149" t="s">
        <v>261</v>
      </c>
      <c r="AH80" s="149">
        <v>0</v>
      </c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56"/>
      <c r="B81" s="157"/>
      <c r="C81" s="191" t="s">
        <v>769</v>
      </c>
      <c r="D81" s="188"/>
      <c r="E81" s="189">
        <v>-25.5</v>
      </c>
      <c r="F81" s="159"/>
      <c r="G81" s="159"/>
      <c r="H81" s="159"/>
      <c r="I81" s="159"/>
      <c r="J81" s="159"/>
      <c r="K81" s="159"/>
      <c r="L81" s="159"/>
      <c r="M81" s="159"/>
      <c r="N81" s="158"/>
      <c r="O81" s="158"/>
      <c r="P81" s="158"/>
      <c r="Q81" s="158"/>
      <c r="R81" s="159"/>
      <c r="S81" s="159"/>
      <c r="T81" s="159"/>
      <c r="U81" s="159"/>
      <c r="V81" s="159"/>
      <c r="W81" s="159"/>
      <c r="X81" s="159"/>
      <c r="Y81" s="149"/>
      <c r="Z81" s="149"/>
      <c r="AA81" s="149"/>
      <c r="AB81" s="149"/>
      <c r="AC81" s="149"/>
      <c r="AD81" s="149"/>
      <c r="AE81" s="149"/>
      <c r="AF81" s="149"/>
      <c r="AG81" s="149" t="s">
        <v>261</v>
      </c>
      <c r="AH81" s="149">
        <v>0</v>
      </c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67">
        <v>29</v>
      </c>
      <c r="B82" s="168" t="s">
        <v>363</v>
      </c>
      <c r="C82" s="184" t="s">
        <v>364</v>
      </c>
      <c r="D82" s="169" t="s">
        <v>276</v>
      </c>
      <c r="E82" s="170">
        <v>17.997900000000001</v>
      </c>
      <c r="F82" s="171"/>
      <c r="G82" s="172">
        <f>ROUND(E82*F82,2)</f>
        <v>0</v>
      </c>
      <c r="H82" s="171"/>
      <c r="I82" s="172">
        <f>ROUND(E82*H82,2)</f>
        <v>0</v>
      </c>
      <c r="J82" s="171"/>
      <c r="K82" s="172">
        <f>ROUND(E82*J82,2)</f>
        <v>0</v>
      </c>
      <c r="L82" s="172">
        <v>21</v>
      </c>
      <c r="M82" s="172">
        <f>G82*(1+L82/100)</f>
        <v>0</v>
      </c>
      <c r="N82" s="170">
        <v>1.7</v>
      </c>
      <c r="O82" s="170">
        <f>ROUND(E82*N82,2)</f>
        <v>30.6</v>
      </c>
      <c r="P82" s="170">
        <v>0</v>
      </c>
      <c r="Q82" s="170">
        <f>ROUND(E82*P82,2)</f>
        <v>0</v>
      </c>
      <c r="R82" s="172" t="s">
        <v>248</v>
      </c>
      <c r="S82" s="172" t="s">
        <v>164</v>
      </c>
      <c r="T82" s="173" t="s">
        <v>164</v>
      </c>
      <c r="U82" s="159">
        <v>1.59</v>
      </c>
      <c r="V82" s="159">
        <f>ROUND(E82*U82,2)</f>
        <v>28.62</v>
      </c>
      <c r="W82" s="159"/>
      <c r="X82" s="159" t="s">
        <v>234</v>
      </c>
      <c r="Y82" s="149"/>
      <c r="Z82" s="149"/>
      <c r="AA82" s="149"/>
      <c r="AB82" s="149"/>
      <c r="AC82" s="149"/>
      <c r="AD82" s="149"/>
      <c r="AE82" s="149"/>
      <c r="AF82" s="149"/>
      <c r="AG82" s="149" t="s">
        <v>235</v>
      </c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ht="22.5" outlineLevel="1" x14ac:dyDescent="0.2">
      <c r="A83" s="156"/>
      <c r="B83" s="157"/>
      <c r="C83" s="254" t="s">
        <v>365</v>
      </c>
      <c r="D83" s="255"/>
      <c r="E83" s="255"/>
      <c r="F83" s="255"/>
      <c r="G83" s="255"/>
      <c r="H83" s="159"/>
      <c r="I83" s="159"/>
      <c r="J83" s="159"/>
      <c r="K83" s="159"/>
      <c r="L83" s="159"/>
      <c r="M83" s="159"/>
      <c r="N83" s="158"/>
      <c r="O83" s="158"/>
      <c r="P83" s="158"/>
      <c r="Q83" s="158"/>
      <c r="R83" s="159"/>
      <c r="S83" s="159"/>
      <c r="T83" s="159"/>
      <c r="U83" s="159"/>
      <c r="V83" s="159"/>
      <c r="W83" s="159"/>
      <c r="X83" s="159"/>
      <c r="Y83" s="149"/>
      <c r="Z83" s="149"/>
      <c r="AA83" s="149"/>
      <c r="AB83" s="149"/>
      <c r="AC83" s="149"/>
      <c r="AD83" s="149"/>
      <c r="AE83" s="149"/>
      <c r="AF83" s="149"/>
      <c r="AG83" s="149" t="s">
        <v>237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90" t="str">
        <f>C83</f>
        <v>sypaninou z vhodných hornin tř. 1 - 4 nebo materiálem připraveným podél výkopu ve vzdálenosti do 3 m od jeho kraje, pro jakoukoliv hloubku výkopu a jakoukoliv míru zhutnění,</v>
      </c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56"/>
      <c r="B84" s="157"/>
      <c r="C84" s="191" t="s">
        <v>770</v>
      </c>
      <c r="D84" s="188"/>
      <c r="E84" s="189">
        <v>17.997900000000001</v>
      </c>
      <c r="F84" s="159"/>
      <c r="G84" s="159"/>
      <c r="H84" s="159"/>
      <c r="I84" s="159"/>
      <c r="J84" s="159"/>
      <c r="K84" s="159"/>
      <c r="L84" s="159"/>
      <c r="M84" s="159"/>
      <c r="N84" s="158"/>
      <c r="O84" s="158"/>
      <c r="P84" s="158"/>
      <c r="Q84" s="158"/>
      <c r="R84" s="159"/>
      <c r="S84" s="159"/>
      <c r="T84" s="159"/>
      <c r="U84" s="159"/>
      <c r="V84" s="159"/>
      <c r="W84" s="159"/>
      <c r="X84" s="159"/>
      <c r="Y84" s="149"/>
      <c r="Z84" s="149"/>
      <c r="AA84" s="149"/>
      <c r="AB84" s="149"/>
      <c r="AC84" s="149"/>
      <c r="AD84" s="149"/>
      <c r="AE84" s="149"/>
      <c r="AF84" s="149"/>
      <c r="AG84" s="149" t="s">
        <v>261</v>
      </c>
      <c r="AH84" s="149">
        <v>0</v>
      </c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74">
        <v>30</v>
      </c>
      <c r="B85" s="175" t="s">
        <v>368</v>
      </c>
      <c r="C85" s="183" t="s">
        <v>369</v>
      </c>
      <c r="D85" s="176" t="s">
        <v>276</v>
      </c>
      <c r="E85" s="177">
        <v>46.103999999999999</v>
      </c>
      <c r="F85" s="178"/>
      <c r="G85" s="179">
        <f>ROUND(E85*F85,2)</f>
        <v>0</v>
      </c>
      <c r="H85" s="178"/>
      <c r="I85" s="179">
        <f>ROUND(E85*H85,2)</f>
        <v>0</v>
      </c>
      <c r="J85" s="178"/>
      <c r="K85" s="179">
        <f>ROUND(E85*J85,2)</f>
        <v>0</v>
      </c>
      <c r="L85" s="179">
        <v>21</v>
      </c>
      <c r="M85" s="179">
        <f>G85*(1+L85/100)</f>
        <v>0</v>
      </c>
      <c r="N85" s="177">
        <v>0</v>
      </c>
      <c r="O85" s="177">
        <f>ROUND(E85*N85,2)</f>
        <v>0</v>
      </c>
      <c r="P85" s="177">
        <v>0</v>
      </c>
      <c r="Q85" s="177">
        <f>ROUND(E85*P85,2)</f>
        <v>0</v>
      </c>
      <c r="R85" s="179" t="s">
        <v>248</v>
      </c>
      <c r="S85" s="179" t="s">
        <v>164</v>
      </c>
      <c r="T85" s="180" t="s">
        <v>164</v>
      </c>
      <c r="U85" s="159">
        <v>0</v>
      </c>
      <c r="V85" s="159">
        <f>ROUND(E85*U85,2)</f>
        <v>0</v>
      </c>
      <c r="W85" s="159"/>
      <c r="X85" s="159" t="s">
        <v>234</v>
      </c>
      <c r="Y85" s="149"/>
      <c r="Z85" s="149"/>
      <c r="AA85" s="149"/>
      <c r="AB85" s="149"/>
      <c r="AC85" s="149"/>
      <c r="AD85" s="149"/>
      <c r="AE85" s="149"/>
      <c r="AF85" s="149"/>
      <c r="AG85" s="149" t="s">
        <v>235</v>
      </c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74">
        <v>31</v>
      </c>
      <c r="B86" s="175" t="s">
        <v>370</v>
      </c>
      <c r="C86" s="183" t="s">
        <v>371</v>
      </c>
      <c r="D86" s="176" t="s">
        <v>276</v>
      </c>
      <c r="E86" s="177">
        <v>14.926</v>
      </c>
      <c r="F86" s="178"/>
      <c r="G86" s="179">
        <f>ROUND(E86*F86,2)</f>
        <v>0</v>
      </c>
      <c r="H86" s="178"/>
      <c r="I86" s="179">
        <f>ROUND(E86*H86,2)</f>
        <v>0</v>
      </c>
      <c r="J86" s="178"/>
      <c r="K86" s="179">
        <f>ROUND(E86*J86,2)</f>
        <v>0</v>
      </c>
      <c r="L86" s="179">
        <v>21</v>
      </c>
      <c r="M86" s="179">
        <f>G86*(1+L86/100)</f>
        <v>0</v>
      </c>
      <c r="N86" s="177">
        <v>0</v>
      </c>
      <c r="O86" s="177">
        <f>ROUND(E86*N86,2)</f>
        <v>0</v>
      </c>
      <c r="P86" s="177">
        <v>0</v>
      </c>
      <c r="Q86" s="177">
        <f>ROUND(E86*P86,2)</f>
        <v>0</v>
      </c>
      <c r="R86" s="179" t="s">
        <v>248</v>
      </c>
      <c r="S86" s="179" t="s">
        <v>164</v>
      </c>
      <c r="T86" s="180" t="s">
        <v>164</v>
      </c>
      <c r="U86" s="159">
        <v>0</v>
      </c>
      <c r="V86" s="159">
        <f>ROUND(E86*U86,2)</f>
        <v>0</v>
      </c>
      <c r="W86" s="159"/>
      <c r="X86" s="159" t="s">
        <v>234</v>
      </c>
      <c r="Y86" s="149"/>
      <c r="Z86" s="149"/>
      <c r="AA86" s="149"/>
      <c r="AB86" s="149"/>
      <c r="AC86" s="149"/>
      <c r="AD86" s="149"/>
      <c r="AE86" s="149"/>
      <c r="AF86" s="149"/>
      <c r="AG86" s="149" t="s">
        <v>235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67">
        <v>32</v>
      </c>
      <c r="B87" s="168" t="s">
        <v>641</v>
      </c>
      <c r="C87" s="184" t="s">
        <v>642</v>
      </c>
      <c r="D87" s="169" t="s">
        <v>400</v>
      </c>
      <c r="E87" s="170">
        <v>31.5</v>
      </c>
      <c r="F87" s="171"/>
      <c r="G87" s="172">
        <f>ROUND(E87*F87,2)</f>
        <v>0</v>
      </c>
      <c r="H87" s="171"/>
      <c r="I87" s="172">
        <f>ROUND(E87*H87,2)</f>
        <v>0</v>
      </c>
      <c r="J87" s="171"/>
      <c r="K87" s="172">
        <f>ROUND(E87*J87,2)</f>
        <v>0</v>
      </c>
      <c r="L87" s="172">
        <v>21</v>
      </c>
      <c r="M87" s="172">
        <f>G87*(1+L87/100)</f>
        <v>0</v>
      </c>
      <c r="N87" s="170">
        <v>1</v>
      </c>
      <c r="O87" s="170">
        <f>ROUND(E87*N87,2)</f>
        <v>31.5</v>
      </c>
      <c r="P87" s="170">
        <v>0</v>
      </c>
      <c r="Q87" s="170">
        <f>ROUND(E87*P87,2)</f>
        <v>0</v>
      </c>
      <c r="R87" s="172" t="s">
        <v>401</v>
      </c>
      <c r="S87" s="172" t="s">
        <v>164</v>
      </c>
      <c r="T87" s="173" t="s">
        <v>164</v>
      </c>
      <c r="U87" s="159">
        <v>0</v>
      </c>
      <c r="V87" s="159">
        <f>ROUND(E87*U87,2)</f>
        <v>0</v>
      </c>
      <c r="W87" s="159"/>
      <c r="X87" s="159" t="s">
        <v>403</v>
      </c>
      <c r="Y87" s="149"/>
      <c r="Z87" s="149"/>
      <c r="AA87" s="149"/>
      <c r="AB87" s="149"/>
      <c r="AC87" s="149"/>
      <c r="AD87" s="149"/>
      <c r="AE87" s="149"/>
      <c r="AF87" s="149"/>
      <c r="AG87" s="149" t="s">
        <v>404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56"/>
      <c r="B88" s="157"/>
      <c r="C88" s="191" t="s">
        <v>771</v>
      </c>
      <c r="D88" s="188"/>
      <c r="E88" s="189">
        <v>31.5</v>
      </c>
      <c r="F88" s="159"/>
      <c r="G88" s="159"/>
      <c r="H88" s="159"/>
      <c r="I88" s="159"/>
      <c r="J88" s="159"/>
      <c r="K88" s="159"/>
      <c r="L88" s="159"/>
      <c r="M88" s="159"/>
      <c r="N88" s="158"/>
      <c r="O88" s="158"/>
      <c r="P88" s="158"/>
      <c r="Q88" s="158"/>
      <c r="R88" s="159"/>
      <c r="S88" s="159"/>
      <c r="T88" s="159"/>
      <c r="U88" s="159"/>
      <c r="V88" s="159"/>
      <c r="W88" s="159"/>
      <c r="X88" s="159"/>
      <c r="Y88" s="149"/>
      <c r="Z88" s="149"/>
      <c r="AA88" s="149"/>
      <c r="AB88" s="149"/>
      <c r="AC88" s="149"/>
      <c r="AD88" s="149"/>
      <c r="AE88" s="149"/>
      <c r="AF88" s="149"/>
      <c r="AG88" s="149" t="s">
        <v>261</v>
      </c>
      <c r="AH88" s="149">
        <v>0</v>
      </c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67">
        <v>33</v>
      </c>
      <c r="B89" s="168" t="s">
        <v>398</v>
      </c>
      <c r="C89" s="184" t="s">
        <v>399</v>
      </c>
      <c r="D89" s="169" t="s">
        <v>400</v>
      </c>
      <c r="E89" s="170">
        <v>70.260000000000005</v>
      </c>
      <c r="F89" s="171"/>
      <c r="G89" s="172">
        <f>ROUND(E89*F89,2)</f>
        <v>0</v>
      </c>
      <c r="H89" s="171"/>
      <c r="I89" s="172">
        <f>ROUND(E89*H89,2)</f>
        <v>0</v>
      </c>
      <c r="J89" s="171"/>
      <c r="K89" s="172">
        <f>ROUND(E89*J89,2)</f>
        <v>0</v>
      </c>
      <c r="L89" s="172">
        <v>21</v>
      </c>
      <c r="M89" s="172">
        <f>G89*(1+L89/100)</f>
        <v>0</v>
      </c>
      <c r="N89" s="170">
        <v>1</v>
      </c>
      <c r="O89" s="170">
        <f>ROUND(E89*N89,2)</f>
        <v>70.260000000000005</v>
      </c>
      <c r="P89" s="170">
        <v>0</v>
      </c>
      <c r="Q89" s="170">
        <f>ROUND(E89*P89,2)</f>
        <v>0</v>
      </c>
      <c r="R89" s="172" t="s">
        <v>401</v>
      </c>
      <c r="S89" s="172" t="s">
        <v>402</v>
      </c>
      <c r="T89" s="173" t="s">
        <v>402</v>
      </c>
      <c r="U89" s="159">
        <v>0</v>
      </c>
      <c r="V89" s="159">
        <f>ROUND(E89*U89,2)</f>
        <v>0</v>
      </c>
      <c r="W89" s="159"/>
      <c r="X89" s="159" t="s">
        <v>403</v>
      </c>
      <c r="Y89" s="149"/>
      <c r="Z89" s="149"/>
      <c r="AA89" s="149"/>
      <c r="AB89" s="149"/>
      <c r="AC89" s="149"/>
      <c r="AD89" s="149"/>
      <c r="AE89" s="149"/>
      <c r="AF89" s="149"/>
      <c r="AG89" s="149" t="s">
        <v>404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56"/>
      <c r="B90" s="157"/>
      <c r="C90" s="191" t="s">
        <v>772</v>
      </c>
      <c r="D90" s="188"/>
      <c r="E90" s="189">
        <v>70.260000000000005</v>
      </c>
      <c r="F90" s="159"/>
      <c r="G90" s="159"/>
      <c r="H90" s="159"/>
      <c r="I90" s="159"/>
      <c r="J90" s="159"/>
      <c r="K90" s="159"/>
      <c r="L90" s="159"/>
      <c r="M90" s="159"/>
      <c r="N90" s="158"/>
      <c r="O90" s="158"/>
      <c r="P90" s="158"/>
      <c r="Q90" s="158"/>
      <c r="R90" s="159"/>
      <c r="S90" s="159"/>
      <c r="T90" s="159"/>
      <c r="U90" s="159"/>
      <c r="V90" s="159"/>
      <c r="W90" s="159"/>
      <c r="X90" s="159"/>
      <c r="Y90" s="149"/>
      <c r="Z90" s="149"/>
      <c r="AA90" s="149"/>
      <c r="AB90" s="149"/>
      <c r="AC90" s="149"/>
      <c r="AD90" s="149"/>
      <c r="AE90" s="149"/>
      <c r="AF90" s="149"/>
      <c r="AG90" s="149" t="s">
        <v>261</v>
      </c>
      <c r="AH90" s="149">
        <v>0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x14ac:dyDescent="0.2">
      <c r="A91" s="161" t="s">
        <v>159</v>
      </c>
      <c r="B91" s="162" t="s">
        <v>101</v>
      </c>
      <c r="C91" s="182" t="s">
        <v>102</v>
      </c>
      <c r="D91" s="163"/>
      <c r="E91" s="164"/>
      <c r="F91" s="165"/>
      <c r="G91" s="165">
        <f>SUMIF(AG92:AG94,"&lt;&gt;NOR",G92:G94)</f>
        <v>0</v>
      </c>
      <c r="H91" s="165"/>
      <c r="I91" s="165">
        <f>SUM(I92:I94)</f>
        <v>0</v>
      </c>
      <c r="J91" s="165"/>
      <c r="K91" s="165">
        <f>SUM(K92:K94)</f>
        <v>0</v>
      </c>
      <c r="L91" s="165"/>
      <c r="M91" s="165">
        <f>SUM(M92:M94)</f>
        <v>0</v>
      </c>
      <c r="N91" s="164"/>
      <c r="O91" s="164">
        <f>SUM(O92:O94)</f>
        <v>0.28000000000000003</v>
      </c>
      <c r="P91" s="164"/>
      <c r="Q91" s="164">
        <f>SUM(Q92:Q94)</f>
        <v>0</v>
      </c>
      <c r="R91" s="165"/>
      <c r="S91" s="165"/>
      <c r="T91" s="166"/>
      <c r="U91" s="160"/>
      <c r="V91" s="160">
        <f>SUM(V92:V94)</f>
        <v>3.29</v>
      </c>
      <c r="W91" s="160"/>
      <c r="X91" s="160"/>
      <c r="AG91" t="s">
        <v>160</v>
      </c>
    </row>
    <row r="92" spans="1:60" outlineLevel="1" x14ac:dyDescent="0.2">
      <c r="A92" s="174">
        <v>34</v>
      </c>
      <c r="B92" s="175" t="s">
        <v>645</v>
      </c>
      <c r="C92" s="183" t="s">
        <v>646</v>
      </c>
      <c r="D92" s="176" t="s">
        <v>247</v>
      </c>
      <c r="E92" s="177">
        <v>35</v>
      </c>
      <c r="F92" s="178"/>
      <c r="G92" s="179">
        <f>ROUND(E92*F92,2)</f>
        <v>0</v>
      </c>
      <c r="H92" s="178"/>
      <c r="I92" s="179">
        <f>ROUND(E92*H92,2)</f>
        <v>0</v>
      </c>
      <c r="J92" s="178"/>
      <c r="K92" s="179">
        <f>ROUND(E92*J92,2)</f>
        <v>0</v>
      </c>
      <c r="L92" s="179">
        <v>21</v>
      </c>
      <c r="M92" s="179">
        <f>G92*(1+L92/100)</f>
        <v>0</v>
      </c>
      <c r="N92" s="177">
        <v>7.77E-3</v>
      </c>
      <c r="O92" s="177">
        <f>ROUND(E92*N92,2)</f>
        <v>0.27</v>
      </c>
      <c r="P92" s="177">
        <v>0</v>
      </c>
      <c r="Q92" s="177">
        <f>ROUND(E92*P92,2)</f>
        <v>0</v>
      </c>
      <c r="R92" s="179" t="s">
        <v>413</v>
      </c>
      <c r="S92" s="179" t="s">
        <v>164</v>
      </c>
      <c r="T92" s="180" t="s">
        <v>164</v>
      </c>
      <c r="U92" s="159">
        <v>0.05</v>
      </c>
      <c r="V92" s="159">
        <f>ROUND(E92*U92,2)</f>
        <v>1.75</v>
      </c>
      <c r="W92" s="159"/>
      <c r="X92" s="159" t="s">
        <v>234</v>
      </c>
      <c r="Y92" s="149"/>
      <c r="Z92" s="149"/>
      <c r="AA92" s="149"/>
      <c r="AB92" s="149"/>
      <c r="AC92" s="149"/>
      <c r="AD92" s="149"/>
      <c r="AE92" s="149"/>
      <c r="AF92" s="149"/>
      <c r="AG92" s="149" t="s">
        <v>235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74">
        <v>35</v>
      </c>
      <c r="B93" s="175" t="s">
        <v>411</v>
      </c>
      <c r="C93" s="183" t="s">
        <v>412</v>
      </c>
      <c r="D93" s="176" t="s">
        <v>232</v>
      </c>
      <c r="E93" s="177">
        <v>35</v>
      </c>
      <c r="F93" s="178"/>
      <c r="G93" s="179">
        <f>ROUND(E93*F93,2)</f>
        <v>0</v>
      </c>
      <c r="H93" s="178"/>
      <c r="I93" s="179">
        <f>ROUND(E93*H93,2)</f>
        <v>0</v>
      </c>
      <c r="J93" s="178"/>
      <c r="K93" s="179">
        <f>ROUND(E93*J93,2)</f>
        <v>0</v>
      </c>
      <c r="L93" s="179">
        <v>21</v>
      </c>
      <c r="M93" s="179">
        <f>G93*(1+L93/100)</f>
        <v>0</v>
      </c>
      <c r="N93" s="177">
        <v>3.0000000000000001E-5</v>
      </c>
      <c r="O93" s="177">
        <f>ROUND(E93*N93,2)</f>
        <v>0</v>
      </c>
      <c r="P93" s="177">
        <v>0</v>
      </c>
      <c r="Q93" s="177">
        <f>ROUND(E93*P93,2)</f>
        <v>0</v>
      </c>
      <c r="R93" s="179" t="s">
        <v>413</v>
      </c>
      <c r="S93" s="179" t="s">
        <v>164</v>
      </c>
      <c r="T93" s="180" t="s">
        <v>164</v>
      </c>
      <c r="U93" s="159">
        <v>4.3999999999999997E-2</v>
      </c>
      <c r="V93" s="159">
        <f>ROUND(E93*U93,2)</f>
        <v>1.54</v>
      </c>
      <c r="W93" s="159"/>
      <c r="X93" s="159" t="s">
        <v>234</v>
      </c>
      <c r="Y93" s="149"/>
      <c r="Z93" s="149"/>
      <c r="AA93" s="149"/>
      <c r="AB93" s="149"/>
      <c r="AC93" s="149"/>
      <c r="AD93" s="149"/>
      <c r="AE93" s="149"/>
      <c r="AF93" s="149"/>
      <c r="AG93" s="149" t="s">
        <v>235</v>
      </c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ht="22.5" outlineLevel="1" x14ac:dyDescent="0.2">
      <c r="A94" s="174">
        <v>36</v>
      </c>
      <c r="B94" s="175" t="s">
        <v>414</v>
      </c>
      <c r="C94" s="183" t="s">
        <v>415</v>
      </c>
      <c r="D94" s="176" t="s">
        <v>232</v>
      </c>
      <c r="E94" s="177">
        <v>35</v>
      </c>
      <c r="F94" s="178"/>
      <c r="G94" s="179">
        <f>ROUND(E94*F94,2)</f>
        <v>0</v>
      </c>
      <c r="H94" s="178"/>
      <c r="I94" s="179">
        <f>ROUND(E94*H94,2)</f>
        <v>0</v>
      </c>
      <c r="J94" s="178"/>
      <c r="K94" s="179">
        <f>ROUND(E94*J94,2)</f>
        <v>0</v>
      </c>
      <c r="L94" s="179">
        <v>21</v>
      </c>
      <c r="M94" s="179">
        <f>G94*(1+L94/100)</f>
        <v>0</v>
      </c>
      <c r="N94" s="177">
        <v>2.9999999999999997E-4</v>
      </c>
      <c r="O94" s="177">
        <f>ROUND(E94*N94,2)</f>
        <v>0.01</v>
      </c>
      <c r="P94" s="177">
        <v>0</v>
      </c>
      <c r="Q94" s="177">
        <f>ROUND(E94*P94,2)</f>
        <v>0</v>
      </c>
      <c r="R94" s="179" t="s">
        <v>401</v>
      </c>
      <c r="S94" s="179" t="s">
        <v>164</v>
      </c>
      <c r="T94" s="180" t="s">
        <v>164</v>
      </c>
      <c r="U94" s="159">
        <v>0</v>
      </c>
      <c r="V94" s="159">
        <f>ROUND(E94*U94,2)</f>
        <v>0</v>
      </c>
      <c r="W94" s="159"/>
      <c r="X94" s="159" t="s">
        <v>403</v>
      </c>
      <c r="Y94" s="149"/>
      <c r="Z94" s="149"/>
      <c r="AA94" s="149"/>
      <c r="AB94" s="149"/>
      <c r="AC94" s="149"/>
      <c r="AD94" s="149"/>
      <c r="AE94" s="149"/>
      <c r="AF94" s="149"/>
      <c r="AG94" s="149" t="s">
        <v>404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x14ac:dyDescent="0.2">
      <c r="A95" s="161" t="s">
        <v>159</v>
      </c>
      <c r="B95" s="162" t="s">
        <v>105</v>
      </c>
      <c r="C95" s="182" t="s">
        <v>106</v>
      </c>
      <c r="D95" s="163"/>
      <c r="E95" s="164"/>
      <c r="F95" s="165"/>
      <c r="G95" s="165">
        <f>SUMIF(AG96:AG103,"&lt;&gt;NOR",G96:G103)</f>
        <v>0</v>
      </c>
      <c r="H95" s="165"/>
      <c r="I95" s="165">
        <f>SUM(I96:I103)</f>
        <v>0</v>
      </c>
      <c r="J95" s="165"/>
      <c r="K95" s="165">
        <f>SUM(K96:K103)</f>
        <v>0</v>
      </c>
      <c r="L95" s="165"/>
      <c r="M95" s="165">
        <f>SUM(M96:M103)</f>
        <v>0</v>
      </c>
      <c r="N95" s="164"/>
      <c r="O95" s="164">
        <f>SUM(O96:O103)</f>
        <v>13.25</v>
      </c>
      <c r="P95" s="164"/>
      <c r="Q95" s="164">
        <f>SUM(Q96:Q103)</f>
        <v>0</v>
      </c>
      <c r="R95" s="165"/>
      <c r="S95" s="165"/>
      <c r="T95" s="166"/>
      <c r="U95" s="160"/>
      <c r="V95" s="160">
        <f>SUM(V96:V103)</f>
        <v>11.66</v>
      </c>
      <c r="W95" s="160"/>
      <c r="X95" s="160"/>
      <c r="AG95" t="s">
        <v>160</v>
      </c>
    </row>
    <row r="96" spans="1:60" outlineLevel="1" x14ac:dyDescent="0.2">
      <c r="A96" s="167">
        <v>37</v>
      </c>
      <c r="B96" s="168" t="s">
        <v>446</v>
      </c>
      <c r="C96" s="184" t="s">
        <v>447</v>
      </c>
      <c r="D96" s="169" t="s">
        <v>276</v>
      </c>
      <c r="E96" s="170">
        <v>2.1</v>
      </c>
      <c r="F96" s="171"/>
      <c r="G96" s="172">
        <f>ROUND(E96*F96,2)</f>
        <v>0</v>
      </c>
      <c r="H96" s="171"/>
      <c r="I96" s="172">
        <f>ROUND(E96*H96,2)</f>
        <v>0</v>
      </c>
      <c r="J96" s="171"/>
      <c r="K96" s="172">
        <f>ROUND(E96*J96,2)</f>
        <v>0</v>
      </c>
      <c r="L96" s="172">
        <v>21</v>
      </c>
      <c r="M96" s="172">
        <f>G96*(1+L96/100)</f>
        <v>0</v>
      </c>
      <c r="N96" s="170">
        <v>1.7034</v>
      </c>
      <c r="O96" s="170">
        <f>ROUND(E96*N96,2)</f>
        <v>3.58</v>
      </c>
      <c r="P96" s="170">
        <v>0</v>
      </c>
      <c r="Q96" s="170">
        <f>ROUND(E96*P96,2)</f>
        <v>0</v>
      </c>
      <c r="R96" s="172" t="s">
        <v>408</v>
      </c>
      <c r="S96" s="172" t="s">
        <v>164</v>
      </c>
      <c r="T96" s="173" t="s">
        <v>164</v>
      </c>
      <c r="U96" s="159">
        <v>1.3029999999999999</v>
      </c>
      <c r="V96" s="159">
        <f>ROUND(E96*U96,2)</f>
        <v>2.74</v>
      </c>
      <c r="W96" s="159"/>
      <c r="X96" s="159" t="s">
        <v>234</v>
      </c>
      <c r="Y96" s="149"/>
      <c r="Z96" s="149"/>
      <c r="AA96" s="149"/>
      <c r="AB96" s="149"/>
      <c r="AC96" s="149"/>
      <c r="AD96" s="149"/>
      <c r="AE96" s="149"/>
      <c r="AF96" s="149"/>
      <c r="AG96" s="149" t="s">
        <v>235</v>
      </c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">
      <c r="A97" s="156"/>
      <c r="B97" s="157"/>
      <c r="C97" s="254" t="s">
        <v>448</v>
      </c>
      <c r="D97" s="255"/>
      <c r="E97" s="255"/>
      <c r="F97" s="255"/>
      <c r="G97" s="255"/>
      <c r="H97" s="159"/>
      <c r="I97" s="159"/>
      <c r="J97" s="159"/>
      <c r="K97" s="159"/>
      <c r="L97" s="159"/>
      <c r="M97" s="159"/>
      <c r="N97" s="158"/>
      <c r="O97" s="158"/>
      <c r="P97" s="158"/>
      <c r="Q97" s="158"/>
      <c r="R97" s="159"/>
      <c r="S97" s="159"/>
      <c r="T97" s="159"/>
      <c r="U97" s="159"/>
      <c r="V97" s="159"/>
      <c r="W97" s="159"/>
      <c r="X97" s="159"/>
      <c r="Y97" s="149"/>
      <c r="Z97" s="149"/>
      <c r="AA97" s="149"/>
      <c r="AB97" s="149"/>
      <c r="AC97" s="149"/>
      <c r="AD97" s="149"/>
      <c r="AE97" s="149"/>
      <c r="AF97" s="149"/>
      <c r="AG97" s="149" t="s">
        <v>237</v>
      </c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56"/>
      <c r="B98" s="157"/>
      <c r="C98" s="191" t="s">
        <v>773</v>
      </c>
      <c r="D98" s="188"/>
      <c r="E98" s="189">
        <v>2.1</v>
      </c>
      <c r="F98" s="159"/>
      <c r="G98" s="159"/>
      <c r="H98" s="159"/>
      <c r="I98" s="159"/>
      <c r="J98" s="159"/>
      <c r="K98" s="159"/>
      <c r="L98" s="159"/>
      <c r="M98" s="159"/>
      <c r="N98" s="158"/>
      <c r="O98" s="158"/>
      <c r="P98" s="158"/>
      <c r="Q98" s="158"/>
      <c r="R98" s="159"/>
      <c r="S98" s="159"/>
      <c r="T98" s="159"/>
      <c r="U98" s="159"/>
      <c r="V98" s="159"/>
      <c r="W98" s="159"/>
      <c r="X98" s="159"/>
      <c r="Y98" s="149"/>
      <c r="Z98" s="149"/>
      <c r="AA98" s="149"/>
      <c r="AB98" s="149"/>
      <c r="AC98" s="149"/>
      <c r="AD98" s="149"/>
      <c r="AE98" s="149"/>
      <c r="AF98" s="149"/>
      <c r="AG98" s="149" t="s">
        <v>261</v>
      </c>
      <c r="AH98" s="149">
        <v>0</v>
      </c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67">
        <v>38</v>
      </c>
      <c r="B99" s="168" t="s">
        <v>774</v>
      </c>
      <c r="C99" s="184" t="s">
        <v>775</v>
      </c>
      <c r="D99" s="169" t="s">
        <v>276</v>
      </c>
      <c r="E99" s="170">
        <v>5.0999999999999996</v>
      </c>
      <c r="F99" s="171"/>
      <c r="G99" s="172">
        <f>ROUND(E99*F99,2)</f>
        <v>0</v>
      </c>
      <c r="H99" s="171"/>
      <c r="I99" s="172">
        <f>ROUND(E99*H99,2)</f>
        <v>0</v>
      </c>
      <c r="J99" s="171"/>
      <c r="K99" s="172">
        <f>ROUND(E99*J99,2)</f>
        <v>0</v>
      </c>
      <c r="L99" s="172">
        <v>21</v>
      </c>
      <c r="M99" s="172">
        <f>G99*(1+L99/100)</f>
        <v>0</v>
      </c>
      <c r="N99" s="170">
        <v>1.8907700000000001</v>
      </c>
      <c r="O99" s="170">
        <f>ROUND(E99*N99,2)</f>
        <v>9.64</v>
      </c>
      <c r="P99" s="170">
        <v>0</v>
      </c>
      <c r="Q99" s="170">
        <f>ROUND(E99*P99,2)</f>
        <v>0</v>
      </c>
      <c r="R99" s="172" t="s">
        <v>408</v>
      </c>
      <c r="S99" s="172" t="s">
        <v>164</v>
      </c>
      <c r="T99" s="173" t="s">
        <v>164</v>
      </c>
      <c r="U99" s="159">
        <v>1.6950000000000001</v>
      </c>
      <c r="V99" s="159">
        <f>ROUND(E99*U99,2)</f>
        <v>8.64</v>
      </c>
      <c r="W99" s="159"/>
      <c r="X99" s="159" t="s">
        <v>234</v>
      </c>
      <c r="Y99" s="149"/>
      <c r="Z99" s="149"/>
      <c r="AA99" s="149"/>
      <c r="AB99" s="149"/>
      <c r="AC99" s="149"/>
      <c r="AD99" s="149"/>
      <c r="AE99" s="149"/>
      <c r="AF99" s="149"/>
      <c r="AG99" s="149" t="s">
        <v>235</v>
      </c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">
      <c r="A100" s="156"/>
      <c r="B100" s="157"/>
      <c r="C100" s="254" t="s">
        <v>448</v>
      </c>
      <c r="D100" s="255"/>
      <c r="E100" s="255"/>
      <c r="F100" s="255"/>
      <c r="G100" s="255"/>
      <c r="H100" s="159"/>
      <c r="I100" s="159"/>
      <c r="J100" s="159"/>
      <c r="K100" s="159"/>
      <c r="L100" s="159"/>
      <c r="M100" s="159"/>
      <c r="N100" s="158"/>
      <c r="O100" s="158"/>
      <c r="P100" s="158"/>
      <c r="Q100" s="158"/>
      <c r="R100" s="159"/>
      <c r="S100" s="159"/>
      <c r="T100" s="159"/>
      <c r="U100" s="159"/>
      <c r="V100" s="159"/>
      <c r="W100" s="159"/>
      <c r="X100" s="159"/>
      <c r="Y100" s="149"/>
      <c r="Z100" s="149"/>
      <c r="AA100" s="149"/>
      <c r="AB100" s="149"/>
      <c r="AC100" s="149"/>
      <c r="AD100" s="149"/>
      <c r="AE100" s="149"/>
      <c r="AF100" s="149"/>
      <c r="AG100" s="149" t="s">
        <v>237</v>
      </c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56"/>
      <c r="B101" s="157"/>
      <c r="C101" s="191" t="s">
        <v>776</v>
      </c>
      <c r="D101" s="188"/>
      <c r="E101" s="189">
        <v>5.0999999999999996</v>
      </c>
      <c r="F101" s="159"/>
      <c r="G101" s="159"/>
      <c r="H101" s="159"/>
      <c r="I101" s="159"/>
      <c r="J101" s="159"/>
      <c r="K101" s="159"/>
      <c r="L101" s="159"/>
      <c r="M101" s="159"/>
      <c r="N101" s="158"/>
      <c r="O101" s="158"/>
      <c r="P101" s="158"/>
      <c r="Q101" s="158"/>
      <c r="R101" s="159"/>
      <c r="S101" s="159"/>
      <c r="T101" s="159"/>
      <c r="U101" s="159"/>
      <c r="V101" s="159"/>
      <c r="W101" s="159"/>
      <c r="X101" s="159"/>
      <c r="Y101" s="149"/>
      <c r="Z101" s="149"/>
      <c r="AA101" s="149"/>
      <c r="AB101" s="149"/>
      <c r="AC101" s="149"/>
      <c r="AD101" s="149"/>
      <c r="AE101" s="149"/>
      <c r="AF101" s="149"/>
      <c r="AG101" s="149" t="s">
        <v>261</v>
      </c>
      <c r="AH101" s="149">
        <v>0</v>
      </c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ht="22.5" outlineLevel="1" x14ac:dyDescent="0.2">
      <c r="A102" s="174">
        <v>39</v>
      </c>
      <c r="B102" s="175" t="s">
        <v>454</v>
      </c>
      <c r="C102" s="183" t="s">
        <v>455</v>
      </c>
      <c r="D102" s="176" t="s">
        <v>324</v>
      </c>
      <c r="E102" s="177">
        <v>1</v>
      </c>
      <c r="F102" s="178"/>
      <c r="G102" s="179">
        <f>ROUND(E102*F102,2)</f>
        <v>0</v>
      </c>
      <c r="H102" s="178"/>
      <c r="I102" s="179">
        <f>ROUND(E102*H102,2)</f>
        <v>0</v>
      </c>
      <c r="J102" s="178"/>
      <c r="K102" s="179">
        <f>ROUND(E102*J102,2)</f>
        <v>0</v>
      </c>
      <c r="L102" s="179">
        <v>21</v>
      </c>
      <c r="M102" s="179">
        <f>G102*(1+L102/100)</f>
        <v>0</v>
      </c>
      <c r="N102" s="177">
        <v>6.6E-3</v>
      </c>
      <c r="O102" s="177">
        <f>ROUND(E102*N102,2)</f>
        <v>0.01</v>
      </c>
      <c r="P102" s="177">
        <v>0</v>
      </c>
      <c r="Q102" s="177">
        <f>ROUND(E102*P102,2)</f>
        <v>0</v>
      </c>
      <c r="R102" s="179" t="s">
        <v>408</v>
      </c>
      <c r="S102" s="179" t="s">
        <v>164</v>
      </c>
      <c r="T102" s="180" t="s">
        <v>164</v>
      </c>
      <c r="U102" s="159">
        <v>0.28000000000000003</v>
      </c>
      <c r="V102" s="159">
        <f>ROUND(E102*U102,2)</f>
        <v>0.28000000000000003</v>
      </c>
      <c r="W102" s="159"/>
      <c r="X102" s="159" t="s">
        <v>234</v>
      </c>
      <c r="Y102" s="149"/>
      <c r="Z102" s="149"/>
      <c r="AA102" s="149"/>
      <c r="AB102" s="149"/>
      <c r="AC102" s="149"/>
      <c r="AD102" s="149"/>
      <c r="AE102" s="149"/>
      <c r="AF102" s="149"/>
      <c r="AG102" s="149" t="s">
        <v>235</v>
      </c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74">
        <v>40</v>
      </c>
      <c r="B103" s="175" t="s">
        <v>777</v>
      </c>
      <c r="C103" s="183" t="s">
        <v>778</v>
      </c>
      <c r="D103" s="176" t="s">
        <v>324</v>
      </c>
      <c r="E103" s="177">
        <v>1.01</v>
      </c>
      <c r="F103" s="178"/>
      <c r="G103" s="179">
        <f>ROUND(E103*F103,2)</f>
        <v>0</v>
      </c>
      <c r="H103" s="178"/>
      <c r="I103" s="179">
        <f>ROUND(E103*H103,2)</f>
        <v>0</v>
      </c>
      <c r="J103" s="178"/>
      <c r="K103" s="179">
        <f>ROUND(E103*J103,2)</f>
        <v>0</v>
      </c>
      <c r="L103" s="179">
        <v>21</v>
      </c>
      <c r="M103" s="179">
        <f>G103*(1+L103/100)</f>
        <v>0</v>
      </c>
      <c r="N103" s="177">
        <v>2.4E-2</v>
      </c>
      <c r="O103" s="177">
        <f>ROUND(E103*N103,2)</f>
        <v>0.02</v>
      </c>
      <c r="P103" s="177">
        <v>0</v>
      </c>
      <c r="Q103" s="177">
        <f>ROUND(E103*P103,2)</f>
        <v>0</v>
      </c>
      <c r="R103" s="179" t="s">
        <v>401</v>
      </c>
      <c r="S103" s="179" t="s">
        <v>164</v>
      </c>
      <c r="T103" s="180" t="s">
        <v>164</v>
      </c>
      <c r="U103" s="159">
        <v>0</v>
      </c>
      <c r="V103" s="159">
        <f>ROUND(E103*U103,2)</f>
        <v>0</v>
      </c>
      <c r="W103" s="159"/>
      <c r="X103" s="159" t="s">
        <v>403</v>
      </c>
      <c r="Y103" s="149"/>
      <c r="Z103" s="149"/>
      <c r="AA103" s="149"/>
      <c r="AB103" s="149"/>
      <c r="AC103" s="149"/>
      <c r="AD103" s="149"/>
      <c r="AE103" s="149"/>
      <c r="AF103" s="149"/>
      <c r="AG103" s="149" t="s">
        <v>404</v>
      </c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x14ac:dyDescent="0.2">
      <c r="A104" s="161" t="s">
        <v>159</v>
      </c>
      <c r="B104" s="162" t="s">
        <v>107</v>
      </c>
      <c r="C104" s="182" t="s">
        <v>108</v>
      </c>
      <c r="D104" s="163"/>
      <c r="E104" s="164"/>
      <c r="F104" s="165"/>
      <c r="G104" s="165">
        <f>SUMIF(AG105:AG110,"&lt;&gt;NOR",G105:G110)</f>
        <v>0</v>
      </c>
      <c r="H104" s="165"/>
      <c r="I104" s="165">
        <f>SUM(I105:I110)</f>
        <v>0</v>
      </c>
      <c r="J104" s="165"/>
      <c r="K104" s="165">
        <f>SUM(K105:K110)</f>
        <v>0</v>
      </c>
      <c r="L104" s="165"/>
      <c r="M104" s="165">
        <f>SUM(M105:M110)</f>
        <v>0</v>
      </c>
      <c r="N104" s="164"/>
      <c r="O104" s="164">
        <f>SUM(O105:O110)</f>
        <v>36.199999999999996</v>
      </c>
      <c r="P104" s="164"/>
      <c r="Q104" s="164">
        <f>SUM(Q105:Q110)</f>
        <v>0</v>
      </c>
      <c r="R104" s="165"/>
      <c r="S104" s="165"/>
      <c r="T104" s="166"/>
      <c r="U104" s="160"/>
      <c r="V104" s="160">
        <f>SUM(V105:V110)</f>
        <v>9.7100000000000009</v>
      </c>
      <c r="W104" s="160"/>
      <c r="X104" s="160"/>
      <c r="AG104" t="s">
        <v>160</v>
      </c>
    </row>
    <row r="105" spans="1:60" ht="22.5" outlineLevel="1" x14ac:dyDescent="0.2">
      <c r="A105" s="167">
        <v>41</v>
      </c>
      <c r="B105" s="168" t="s">
        <v>652</v>
      </c>
      <c r="C105" s="184" t="s">
        <v>653</v>
      </c>
      <c r="D105" s="169" t="s">
        <v>232</v>
      </c>
      <c r="E105" s="170">
        <v>52.5</v>
      </c>
      <c r="F105" s="171"/>
      <c r="G105" s="172">
        <f>ROUND(E105*F105,2)</f>
        <v>0</v>
      </c>
      <c r="H105" s="171"/>
      <c r="I105" s="172">
        <f>ROUND(E105*H105,2)</f>
        <v>0</v>
      </c>
      <c r="J105" s="171"/>
      <c r="K105" s="172">
        <f>ROUND(E105*J105,2)</f>
        <v>0</v>
      </c>
      <c r="L105" s="172">
        <v>21</v>
      </c>
      <c r="M105" s="172">
        <f>G105*(1+L105/100)</f>
        <v>0</v>
      </c>
      <c r="N105" s="170">
        <v>0.18462999999999999</v>
      </c>
      <c r="O105" s="170">
        <f>ROUND(E105*N105,2)</f>
        <v>9.69</v>
      </c>
      <c r="P105" s="170">
        <v>0</v>
      </c>
      <c r="Q105" s="170">
        <f>ROUND(E105*P105,2)</f>
        <v>0</v>
      </c>
      <c r="R105" s="172" t="s">
        <v>233</v>
      </c>
      <c r="S105" s="172" t="s">
        <v>164</v>
      </c>
      <c r="T105" s="173" t="s">
        <v>164</v>
      </c>
      <c r="U105" s="159">
        <v>6.4000000000000001E-2</v>
      </c>
      <c r="V105" s="159">
        <f>ROUND(E105*U105,2)</f>
        <v>3.36</v>
      </c>
      <c r="W105" s="159"/>
      <c r="X105" s="159" t="s">
        <v>234</v>
      </c>
      <c r="Y105" s="149"/>
      <c r="Z105" s="149"/>
      <c r="AA105" s="149"/>
      <c r="AB105" s="149"/>
      <c r="AC105" s="149"/>
      <c r="AD105" s="149"/>
      <c r="AE105" s="149"/>
      <c r="AF105" s="149"/>
      <c r="AG105" s="149" t="s">
        <v>235</v>
      </c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1" x14ac:dyDescent="0.2">
      <c r="A106" s="156"/>
      <c r="B106" s="157"/>
      <c r="C106" s="254" t="s">
        <v>476</v>
      </c>
      <c r="D106" s="255"/>
      <c r="E106" s="255"/>
      <c r="F106" s="255"/>
      <c r="G106" s="255"/>
      <c r="H106" s="159"/>
      <c r="I106" s="159"/>
      <c r="J106" s="159"/>
      <c r="K106" s="159"/>
      <c r="L106" s="159"/>
      <c r="M106" s="159"/>
      <c r="N106" s="158"/>
      <c r="O106" s="158"/>
      <c r="P106" s="158"/>
      <c r="Q106" s="158"/>
      <c r="R106" s="159"/>
      <c r="S106" s="159"/>
      <c r="T106" s="159"/>
      <c r="U106" s="159"/>
      <c r="V106" s="159"/>
      <c r="W106" s="159"/>
      <c r="X106" s="159"/>
      <c r="Y106" s="149"/>
      <c r="Z106" s="149"/>
      <c r="AA106" s="149"/>
      <c r="AB106" s="149"/>
      <c r="AC106" s="149"/>
      <c r="AD106" s="149"/>
      <c r="AE106" s="149"/>
      <c r="AF106" s="149"/>
      <c r="AG106" s="149" t="s">
        <v>237</v>
      </c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56"/>
      <c r="B107" s="157"/>
      <c r="C107" s="191" t="s">
        <v>779</v>
      </c>
      <c r="D107" s="188"/>
      <c r="E107" s="189">
        <v>52.5</v>
      </c>
      <c r="F107" s="159"/>
      <c r="G107" s="159"/>
      <c r="H107" s="159"/>
      <c r="I107" s="159"/>
      <c r="J107" s="159"/>
      <c r="K107" s="159"/>
      <c r="L107" s="159"/>
      <c r="M107" s="159"/>
      <c r="N107" s="158"/>
      <c r="O107" s="158"/>
      <c r="P107" s="158"/>
      <c r="Q107" s="158"/>
      <c r="R107" s="159"/>
      <c r="S107" s="159"/>
      <c r="T107" s="159"/>
      <c r="U107" s="159"/>
      <c r="V107" s="159"/>
      <c r="W107" s="159"/>
      <c r="X107" s="159"/>
      <c r="Y107" s="149"/>
      <c r="Z107" s="149"/>
      <c r="AA107" s="149"/>
      <c r="AB107" s="149"/>
      <c r="AC107" s="149"/>
      <c r="AD107" s="149"/>
      <c r="AE107" s="149"/>
      <c r="AF107" s="149"/>
      <c r="AG107" s="149" t="s">
        <v>261</v>
      </c>
      <c r="AH107" s="149">
        <v>0</v>
      </c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">
      <c r="A108" s="167">
        <v>42</v>
      </c>
      <c r="B108" s="168" t="s">
        <v>730</v>
      </c>
      <c r="C108" s="184" t="s">
        <v>731</v>
      </c>
      <c r="D108" s="169" t="s">
        <v>232</v>
      </c>
      <c r="E108" s="170">
        <v>52.5</v>
      </c>
      <c r="F108" s="171"/>
      <c r="G108" s="172">
        <f>ROUND(E108*F108,2)</f>
        <v>0</v>
      </c>
      <c r="H108" s="171"/>
      <c r="I108" s="172">
        <f>ROUND(E108*H108,2)</f>
        <v>0</v>
      </c>
      <c r="J108" s="171"/>
      <c r="K108" s="172">
        <f>ROUND(E108*J108,2)</f>
        <v>0</v>
      </c>
      <c r="L108" s="172">
        <v>21</v>
      </c>
      <c r="M108" s="172">
        <f>G108*(1+L108/100)</f>
        <v>0</v>
      </c>
      <c r="N108" s="170">
        <v>0.33206000000000002</v>
      </c>
      <c r="O108" s="170">
        <f>ROUND(E108*N108,2)</f>
        <v>17.43</v>
      </c>
      <c r="P108" s="170">
        <v>0</v>
      </c>
      <c r="Q108" s="170">
        <f>ROUND(E108*P108,2)</f>
        <v>0</v>
      </c>
      <c r="R108" s="172" t="s">
        <v>233</v>
      </c>
      <c r="S108" s="172" t="s">
        <v>164</v>
      </c>
      <c r="T108" s="173" t="s">
        <v>164</v>
      </c>
      <c r="U108" s="159">
        <v>2.5000000000000001E-2</v>
      </c>
      <c r="V108" s="159">
        <f>ROUND(E108*U108,2)</f>
        <v>1.31</v>
      </c>
      <c r="W108" s="159"/>
      <c r="X108" s="159" t="s">
        <v>234</v>
      </c>
      <c r="Y108" s="149"/>
      <c r="Z108" s="149"/>
      <c r="AA108" s="149"/>
      <c r="AB108" s="149"/>
      <c r="AC108" s="149"/>
      <c r="AD108" s="149"/>
      <c r="AE108" s="149"/>
      <c r="AF108" s="149"/>
      <c r="AG108" s="149" t="s">
        <v>235</v>
      </c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">
      <c r="A109" s="156"/>
      <c r="B109" s="157"/>
      <c r="C109" s="254" t="s">
        <v>479</v>
      </c>
      <c r="D109" s="255"/>
      <c r="E109" s="255"/>
      <c r="F109" s="255"/>
      <c r="G109" s="255"/>
      <c r="H109" s="159"/>
      <c r="I109" s="159"/>
      <c r="J109" s="159"/>
      <c r="K109" s="159"/>
      <c r="L109" s="159"/>
      <c r="M109" s="159"/>
      <c r="N109" s="158"/>
      <c r="O109" s="158"/>
      <c r="P109" s="158"/>
      <c r="Q109" s="158"/>
      <c r="R109" s="159"/>
      <c r="S109" s="159"/>
      <c r="T109" s="159"/>
      <c r="U109" s="159"/>
      <c r="V109" s="159"/>
      <c r="W109" s="159"/>
      <c r="X109" s="159"/>
      <c r="Y109" s="149"/>
      <c r="Z109" s="149"/>
      <c r="AA109" s="149"/>
      <c r="AB109" s="149"/>
      <c r="AC109" s="149"/>
      <c r="AD109" s="149"/>
      <c r="AE109" s="149"/>
      <c r="AF109" s="149"/>
      <c r="AG109" s="149" t="s">
        <v>237</v>
      </c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ht="22.5" outlineLevel="1" x14ac:dyDescent="0.2">
      <c r="A110" s="174">
        <v>43</v>
      </c>
      <c r="B110" s="175" t="s">
        <v>732</v>
      </c>
      <c r="C110" s="183" t="s">
        <v>733</v>
      </c>
      <c r="D110" s="176" t="s">
        <v>232</v>
      </c>
      <c r="E110" s="177">
        <v>70</v>
      </c>
      <c r="F110" s="178"/>
      <c r="G110" s="179">
        <f>ROUND(E110*F110,2)</f>
        <v>0</v>
      </c>
      <c r="H110" s="178"/>
      <c r="I110" s="179">
        <f>ROUND(E110*H110,2)</f>
        <v>0</v>
      </c>
      <c r="J110" s="178"/>
      <c r="K110" s="179">
        <f>ROUND(E110*J110,2)</f>
        <v>0</v>
      </c>
      <c r="L110" s="179">
        <v>21</v>
      </c>
      <c r="M110" s="179">
        <f>G110*(1+L110/100)</f>
        <v>0</v>
      </c>
      <c r="N110" s="177">
        <v>0.12966</v>
      </c>
      <c r="O110" s="177">
        <f>ROUND(E110*N110,2)</f>
        <v>9.08</v>
      </c>
      <c r="P110" s="177">
        <v>0</v>
      </c>
      <c r="Q110" s="177">
        <f>ROUND(E110*P110,2)</f>
        <v>0</v>
      </c>
      <c r="R110" s="179" t="s">
        <v>233</v>
      </c>
      <c r="S110" s="179" t="s">
        <v>164</v>
      </c>
      <c r="T110" s="180" t="s">
        <v>164</v>
      </c>
      <c r="U110" s="159">
        <v>7.1999999999999995E-2</v>
      </c>
      <c r="V110" s="159">
        <f>ROUND(E110*U110,2)</f>
        <v>5.04</v>
      </c>
      <c r="W110" s="159"/>
      <c r="X110" s="159" t="s">
        <v>234</v>
      </c>
      <c r="Y110" s="149"/>
      <c r="Z110" s="149"/>
      <c r="AA110" s="149"/>
      <c r="AB110" s="149"/>
      <c r="AC110" s="149"/>
      <c r="AD110" s="149"/>
      <c r="AE110" s="149"/>
      <c r="AF110" s="149"/>
      <c r="AG110" s="149" t="s">
        <v>235</v>
      </c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x14ac:dyDescent="0.2">
      <c r="A111" s="161" t="s">
        <v>159</v>
      </c>
      <c r="B111" s="162" t="s">
        <v>111</v>
      </c>
      <c r="C111" s="182" t="s">
        <v>112</v>
      </c>
      <c r="D111" s="163"/>
      <c r="E111" s="164"/>
      <c r="F111" s="165"/>
      <c r="G111" s="165">
        <f>SUMIF(AG112:AG144,"&lt;&gt;NOR",G112:G144)</f>
        <v>0</v>
      </c>
      <c r="H111" s="165"/>
      <c r="I111" s="165">
        <f>SUM(I112:I144)</f>
        <v>0</v>
      </c>
      <c r="J111" s="165"/>
      <c r="K111" s="165">
        <f>SUM(K112:K144)</f>
        <v>0</v>
      </c>
      <c r="L111" s="165"/>
      <c r="M111" s="165">
        <f>SUM(M112:M144)</f>
        <v>0</v>
      </c>
      <c r="N111" s="164"/>
      <c r="O111" s="164">
        <f>SUM(O112:O144)</f>
        <v>6.92</v>
      </c>
      <c r="P111" s="164"/>
      <c r="Q111" s="164">
        <f>SUM(Q112:Q144)</f>
        <v>0</v>
      </c>
      <c r="R111" s="165"/>
      <c r="S111" s="165"/>
      <c r="T111" s="166"/>
      <c r="U111" s="160"/>
      <c r="V111" s="160">
        <f>SUM(V112:V144)</f>
        <v>45.260000000000005</v>
      </c>
      <c r="W111" s="160"/>
      <c r="X111" s="160"/>
      <c r="AG111" t="s">
        <v>160</v>
      </c>
    </row>
    <row r="112" spans="1:60" outlineLevel="1" x14ac:dyDescent="0.2">
      <c r="A112" s="167">
        <v>44</v>
      </c>
      <c r="B112" s="168" t="s">
        <v>780</v>
      </c>
      <c r="C112" s="184" t="s">
        <v>781</v>
      </c>
      <c r="D112" s="169" t="s">
        <v>247</v>
      </c>
      <c r="E112" s="170">
        <v>34</v>
      </c>
      <c r="F112" s="171"/>
      <c r="G112" s="172">
        <f>ROUND(E112*F112,2)</f>
        <v>0</v>
      </c>
      <c r="H112" s="171"/>
      <c r="I112" s="172">
        <f>ROUND(E112*H112,2)</f>
        <v>0</v>
      </c>
      <c r="J112" s="171"/>
      <c r="K112" s="172">
        <f>ROUND(E112*J112,2)</f>
        <v>0</v>
      </c>
      <c r="L112" s="172">
        <v>21</v>
      </c>
      <c r="M112" s="172">
        <f>G112*(1+L112/100)</f>
        <v>0</v>
      </c>
      <c r="N112" s="170">
        <v>1.0000000000000001E-5</v>
      </c>
      <c r="O112" s="170">
        <f>ROUND(E112*N112,2)</f>
        <v>0</v>
      </c>
      <c r="P112" s="170">
        <v>0</v>
      </c>
      <c r="Q112" s="170">
        <f>ROUND(E112*P112,2)</f>
        <v>0</v>
      </c>
      <c r="R112" s="172" t="s">
        <v>408</v>
      </c>
      <c r="S112" s="172" t="s">
        <v>164</v>
      </c>
      <c r="T112" s="173" t="s">
        <v>164</v>
      </c>
      <c r="U112" s="159">
        <v>0.1</v>
      </c>
      <c r="V112" s="159">
        <f>ROUND(E112*U112,2)</f>
        <v>3.4</v>
      </c>
      <c r="W112" s="159"/>
      <c r="X112" s="159" t="s">
        <v>234</v>
      </c>
      <c r="Y112" s="149"/>
      <c r="Z112" s="149"/>
      <c r="AA112" s="149"/>
      <c r="AB112" s="149"/>
      <c r="AC112" s="149"/>
      <c r="AD112" s="149"/>
      <c r="AE112" s="149"/>
      <c r="AF112" s="149"/>
      <c r="AG112" s="149" t="s">
        <v>235</v>
      </c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outlineLevel="1" x14ac:dyDescent="0.2">
      <c r="A113" s="156"/>
      <c r="B113" s="157"/>
      <c r="C113" s="254" t="s">
        <v>782</v>
      </c>
      <c r="D113" s="255"/>
      <c r="E113" s="255"/>
      <c r="F113" s="255"/>
      <c r="G113" s="255"/>
      <c r="H113" s="159"/>
      <c r="I113" s="159"/>
      <c r="J113" s="159"/>
      <c r="K113" s="159"/>
      <c r="L113" s="159"/>
      <c r="M113" s="159"/>
      <c r="N113" s="158"/>
      <c r="O113" s="158"/>
      <c r="P113" s="158"/>
      <c r="Q113" s="158"/>
      <c r="R113" s="159"/>
      <c r="S113" s="159"/>
      <c r="T113" s="159"/>
      <c r="U113" s="159"/>
      <c r="V113" s="159"/>
      <c r="W113" s="159"/>
      <c r="X113" s="159"/>
      <c r="Y113" s="149"/>
      <c r="Z113" s="149"/>
      <c r="AA113" s="149"/>
      <c r="AB113" s="149"/>
      <c r="AC113" s="149"/>
      <c r="AD113" s="149"/>
      <c r="AE113" s="149"/>
      <c r="AF113" s="149"/>
      <c r="AG113" s="149" t="s">
        <v>237</v>
      </c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ht="33.75" outlineLevel="1" x14ac:dyDescent="0.2">
      <c r="A114" s="167">
        <v>45</v>
      </c>
      <c r="B114" s="168" t="s">
        <v>783</v>
      </c>
      <c r="C114" s="184" t="s">
        <v>784</v>
      </c>
      <c r="D114" s="169" t="s">
        <v>324</v>
      </c>
      <c r="E114" s="170">
        <v>1</v>
      </c>
      <c r="F114" s="171"/>
      <c r="G114" s="172">
        <f>ROUND(E114*F114,2)</f>
        <v>0</v>
      </c>
      <c r="H114" s="171"/>
      <c r="I114" s="172">
        <f>ROUND(E114*H114,2)</f>
        <v>0</v>
      </c>
      <c r="J114" s="171"/>
      <c r="K114" s="172">
        <f>ROUND(E114*J114,2)</f>
        <v>0</v>
      </c>
      <c r="L114" s="172">
        <v>21</v>
      </c>
      <c r="M114" s="172">
        <f>G114*(1+L114/100)</f>
        <v>0</v>
      </c>
      <c r="N114" s="170">
        <v>9.2200000000000008E-3</v>
      </c>
      <c r="O114" s="170">
        <f>ROUND(E114*N114,2)</f>
        <v>0.01</v>
      </c>
      <c r="P114" s="170">
        <v>0</v>
      </c>
      <c r="Q114" s="170">
        <f>ROUND(E114*P114,2)</f>
        <v>0</v>
      </c>
      <c r="R114" s="172" t="s">
        <v>408</v>
      </c>
      <c r="S114" s="172" t="s">
        <v>164</v>
      </c>
      <c r="T114" s="173" t="s">
        <v>164</v>
      </c>
      <c r="U114" s="159">
        <v>0.42</v>
      </c>
      <c r="V114" s="159">
        <f>ROUND(E114*U114,2)</f>
        <v>0.42</v>
      </c>
      <c r="W114" s="159"/>
      <c r="X114" s="159" t="s">
        <v>234</v>
      </c>
      <c r="Y114" s="149"/>
      <c r="Z114" s="149"/>
      <c r="AA114" s="149"/>
      <c r="AB114" s="149"/>
      <c r="AC114" s="149"/>
      <c r="AD114" s="149"/>
      <c r="AE114" s="149"/>
      <c r="AF114" s="149"/>
      <c r="AG114" s="149" t="s">
        <v>235</v>
      </c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56"/>
      <c r="B115" s="157"/>
      <c r="C115" s="254" t="s">
        <v>448</v>
      </c>
      <c r="D115" s="255"/>
      <c r="E115" s="255"/>
      <c r="F115" s="255"/>
      <c r="G115" s="255"/>
      <c r="H115" s="159"/>
      <c r="I115" s="159"/>
      <c r="J115" s="159"/>
      <c r="K115" s="159"/>
      <c r="L115" s="159"/>
      <c r="M115" s="159"/>
      <c r="N115" s="158"/>
      <c r="O115" s="158"/>
      <c r="P115" s="158"/>
      <c r="Q115" s="158"/>
      <c r="R115" s="159"/>
      <c r="S115" s="159"/>
      <c r="T115" s="159"/>
      <c r="U115" s="159"/>
      <c r="V115" s="159"/>
      <c r="W115" s="159"/>
      <c r="X115" s="159"/>
      <c r="Y115" s="149"/>
      <c r="Z115" s="149"/>
      <c r="AA115" s="149"/>
      <c r="AB115" s="149"/>
      <c r="AC115" s="149"/>
      <c r="AD115" s="149"/>
      <c r="AE115" s="149"/>
      <c r="AF115" s="149"/>
      <c r="AG115" s="149" t="s">
        <v>237</v>
      </c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ht="33.75" outlineLevel="1" x14ac:dyDescent="0.2">
      <c r="A116" s="167">
        <v>46</v>
      </c>
      <c r="B116" s="168" t="s">
        <v>785</v>
      </c>
      <c r="C116" s="184" t="s">
        <v>786</v>
      </c>
      <c r="D116" s="169" t="s">
        <v>324</v>
      </c>
      <c r="E116" s="170">
        <v>1</v>
      </c>
      <c r="F116" s="171"/>
      <c r="G116" s="172">
        <f>ROUND(E116*F116,2)</f>
        <v>0</v>
      </c>
      <c r="H116" s="171"/>
      <c r="I116" s="172">
        <f>ROUND(E116*H116,2)</f>
        <v>0</v>
      </c>
      <c r="J116" s="171"/>
      <c r="K116" s="172">
        <f>ROUND(E116*J116,2)</f>
        <v>0</v>
      </c>
      <c r="L116" s="172">
        <v>21</v>
      </c>
      <c r="M116" s="172">
        <f>G116*(1+L116/100)</f>
        <v>0</v>
      </c>
      <c r="N116" s="170">
        <v>9.9900000000000006E-3</v>
      </c>
      <c r="O116" s="170">
        <f>ROUND(E116*N116,2)</f>
        <v>0.01</v>
      </c>
      <c r="P116" s="170">
        <v>0</v>
      </c>
      <c r="Q116" s="170">
        <f>ROUND(E116*P116,2)</f>
        <v>0</v>
      </c>
      <c r="R116" s="172" t="s">
        <v>408</v>
      </c>
      <c r="S116" s="172" t="s">
        <v>164</v>
      </c>
      <c r="T116" s="173" t="s">
        <v>164</v>
      </c>
      <c r="U116" s="159">
        <v>0.42</v>
      </c>
      <c r="V116" s="159">
        <f>ROUND(E116*U116,2)</f>
        <v>0.42</v>
      </c>
      <c r="W116" s="159"/>
      <c r="X116" s="159" t="s">
        <v>234</v>
      </c>
      <c r="Y116" s="149"/>
      <c r="Z116" s="149"/>
      <c r="AA116" s="149"/>
      <c r="AB116" s="149"/>
      <c r="AC116" s="149"/>
      <c r="AD116" s="149"/>
      <c r="AE116" s="149"/>
      <c r="AF116" s="149"/>
      <c r="AG116" s="149" t="s">
        <v>235</v>
      </c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">
      <c r="A117" s="156"/>
      <c r="B117" s="157"/>
      <c r="C117" s="254" t="s">
        <v>448</v>
      </c>
      <c r="D117" s="255"/>
      <c r="E117" s="255"/>
      <c r="F117" s="255"/>
      <c r="G117" s="255"/>
      <c r="H117" s="159"/>
      <c r="I117" s="159"/>
      <c r="J117" s="159"/>
      <c r="K117" s="159"/>
      <c r="L117" s="159"/>
      <c r="M117" s="159"/>
      <c r="N117" s="158"/>
      <c r="O117" s="158"/>
      <c r="P117" s="158"/>
      <c r="Q117" s="158"/>
      <c r="R117" s="159"/>
      <c r="S117" s="159"/>
      <c r="T117" s="159"/>
      <c r="U117" s="159"/>
      <c r="V117" s="159"/>
      <c r="W117" s="159"/>
      <c r="X117" s="159"/>
      <c r="Y117" s="149"/>
      <c r="Z117" s="149"/>
      <c r="AA117" s="149"/>
      <c r="AB117" s="149"/>
      <c r="AC117" s="149"/>
      <c r="AD117" s="149"/>
      <c r="AE117" s="149"/>
      <c r="AF117" s="149"/>
      <c r="AG117" s="149" t="s">
        <v>237</v>
      </c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ht="22.5" outlineLevel="1" x14ac:dyDescent="0.2">
      <c r="A118" s="167">
        <v>47</v>
      </c>
      <c r="B118" s="168" t="s">
        <v>787</v>
      </c>
      <c r="C118" s="184" t="s">
        <v>788</v>
      </c>
      <c r="D118" s="169" t="s">
        <v>324</v>
      </c>
      <c r="E118" s="170">
        <v>1</v>
      </c>
      <c r="F118" s="171"/>
      <c r="G118" s="172">
        <f>ROUND(E118*F118,2)</f>
        <v>0</v>
      </c>
      <c r="H118" s="171"/>
      <c r="I118" s="172">
        <f>ROUND(E118*H118,2)</f>
        <v>0</v>
      </c>
      <c r="J118" s="171"/>
      <c r="K118" s="172">
        <f>ROUND(E118*J118,2)</f>
        <v>0</v>
      </c>
      <c r="L118" s="172">
        <v>21</v>
      </c>
      <c r="M118" s="172">
        <f>G118*(1+L118/100)</f>
        <v>0</v>
      </c>
      <c r="N118" s="170">
        <v>1.0000000000000001E-5</v>
      </c>
      <c r="O118" s="170">
        <f>ROUND(E118*N118,2)</f>
        <v>0</v>
      </c>
      <c r="P118" s="170">
        <v>0</v>
      </c>
      <c r="Q118" s="170">
        <f>ROUND(E118*P118,2)</f>
        <v>0</v>
      </c>
      <c r="R118" s="172" t="s">
        <v>408</v>
      </c>
      <c r="S118" s="172" t="s">
        <v>164</v>
      </c>
      <c r="T118" s="173" t="s">
        <v>164</v>
      </c>
      <c r="U118" s="159">
        <v>0.17599999999999999</v>
      </c>
      <c r="V118" s="159">
        <f>ROUND(E118*U118,2)</f>
        <v>0.18</v>
      </c>
      <c r="W118" s="159"/>
      <c r="X118" s="159" t="s">
        <v>234</v>
      </c>
      <c r="Y118" s="149"/>
      <c r="Z118" s="149"/>
      <c r="AA118" s="149"/>
      <c r="AB118" s="149"/>
      <c r="AC118" s="149"/>
      <c r="AD118" s="149"/>
      <c r="AE118" s="149"/>
      <c r="AF118" s="149"/>
      <c r="AG118" s="149" t="s">
        <v>235</v>
      </c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outlineLevel="1" x14ac:dyDescent="0.2">
      <c r="A119" s="156"/>
      <c r="B119" s="157"/>
      <c r="C119" s="254" t="s">
        <v>448</v>
      </c>
      <c r="D119" s="255"/>
      <c r="E119" s="255"/>
      <c r="F119" s="255"/>
      <c r="G119" s="255"/>
      <c r="H119" s="159"/>
      <c r="I119" s="159"/>
      <c r="J119" s="159"/>
      <c r="K119" s="159"/>
      <c r="L119" s="159"/>
      <c r="M119" s="159"/>
      <c r="N119" s="158"/>
      <c r="O119" s="158"/>
      <c r="P119" s="158"/>
      <c r="Q119" s="158"/>
      <c r="R119" s="159"/>
      <c r="S119" s="159"/>
      <c r="T119" s="159"/>
      <c r="U119" s="159"/>
      <c r="V119" s="159"/>
      <c r="W119" s="159"/>
      <c r="X119" s="159"/>
      <c r="Y119" s="149"/>
      <c r="Z119" s="149"/>
      <c r="AA119" s="149"/>
      <c r="AB119" s="149"/>
      <c r="AC119" s="149"/>
      <c r="AD119" s="149"/>
      <c r="AE119" s="149"/>
      <c r="AF119" s="149"/>
      <c r="AG119" s="149" t="s">
        <v>237</v>
      </c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ht="22.5" outlineLevel="1" x14ac:dyDescent="0.2">
      <c r="A120" s="167">
        <v>48</v>
      </c>
      <c r="B120" s="168" t="s">
        <v>659</v>
      </c>
      <c r="C120" s="184" t="s">
        <v>660</v>
      </c>
      <c r="D120" s="169" t="s">
        <v>324</v>
      </c>
      <c r="E120" s="170">
        <v>1</v>
      </c>
      <c r="F120" s="171"/>
      <c r="G120" s="172">
        <f>ROUND(E120*F120,2)</f>
        <v>0</v>
      </c>
      <c r="H120" s="171"/>
      <c r="I120" s="172">
        <f>ROUND(E120*H120,2)</f>
        <v>0</v>
      </c>
      <c r="J120" s="171"/>
      <c r="K120" s="172">
        <f>ROUND(E120*J120,2)</f>
        <v>0</v>
      </c>
      <c r="L120" s="172">
        <v>21</v>
      </c>
      <c r="M120" s="172">
        <f>G120*(1+L120/100)</f>
        <v>0</v>
      </c>
      <c r="N120" s="170">
        <v>2.0000000000000002E-5</v>
      </c>
      <c r="O120" s="170">
        <f>ROUND(E120*N120,2)</f>
        <v>0</v>
      </c>
      <c r="P120" s="170">
        <v>0</v>
      </c>
      <c r="Q120" s="170">
        <f>ROUND(E120*P120,2)</f>
        <v>0</v>
      </c>
      <c r="R120" s="172" t="s">
        <v>408</v>
      </c>
      <c r="S120" s="172" t="s">
        <v>164</v>
      </c>
      <c r="T120" s="173" t="s">
        <v>164</v>
      </c>
      <c r="U120" s="159">
        <v>0.20599999999999999</v>
      </c>
      <c r="V120" s="159">
        <f>ROUND(E120*U120,2)</f>
        <v>0.21</v>
      </c>
      <c r="W120" s="159"/>
      <c r="X120" s="159" t="s">
        <v>234</v>
      </c>
      <c r="Y120" s="149"/>
      <c r="Z120" s="149"/>
      <c r="AA120" s="149"/>
      <c r="AB120" s="149"/>
      <c r="AC120" s="149"/>
      <c r="AD120" s="149"/>
      <c r="AE120" s="149"/>
      <c r="AF120" s="149"/>
      <c r="AG120" s="149" t="s">
        <v>235</v>
      </c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">
      <c r="A121" s="156"/>
      <c r="B121" s="157"/>
      <c r="C121" s="254" t="s">
        <v>448</v>
      </c>
      <c r="D121" s="255"/>
      <c r="E121" s="255"/>
      <c r="F121" s="255"/>
      <c r="G121" s="255"/>
      <c r="H121" s="159"/>
      <c r="I121" s="159"/>
      <c r="J121" s="159"/>
      <c r="K121" s="159"/>
      <c r="L121" s="159"/>
      <c r="M121" s="159"/>
      <c r="N121" s="158"/>
      <c r="O121" s="158"/>
      <c r="P121" s="158"/>
      <c r="Q121" s="158"/>
      <c r="R121" s="159"/>
      <c r="S121" s="159"/>
      <c r="T121" s="159"/>
      <c r="U121" s="159"/>
      <c r="V121" s="159"/>
      <c r="W121" s="159"/>
      <c r="X121" s="159"/>
      <c r="Y121" s="149"/>
      <c r="Z121" s="149"/>
      <c r="AA121" s="149"/>
      <c r="AB121" s="149"/>
      <c r="AC121" s="149"/>
      <c r="AD121" s="149"/>
      <c r="AE121" s="149"/>
      <c r="AF121" s="149"/>
      <c r="AG121" s="149" t="s">
        <v>237</v>
      </c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ht="33.75" outlineLevel="1" x14ac:dyDescent="0.2">
      <c r="A122" s="167">
        <v>49</v>
      </c>
      <c r="B122" s="168" t="s">
        <v>661</v>
      </c>
      <c r="C122" s="184" t="s">
        <v>662</v>
      </c>
      <c r="D122" s="169" t="s">
        <v>497</v>
      </c>
      <c r="E122" s="170">
        <v>1</v>
      </c>
      <c r="F122" s="171"/>
      <c r="G122" s="172">
        <f>ROUND(E122*F122,2)</f>
        <v>0</v>
      </c>
      <c r="H122" s="171"/>
      <c r="I122" s="172">
        <f>ROUND(E122*H122,2)</f>
        <v>0</v>
      </c>
      <c r="J122" s="171"/>
      <c r="K122" s="172">
        <f>ROUND(E122*J122,2)</f>
        <v>0</v>
      </c>
      <c r="L122" s="172">
        <v>21</v>
      </c>
      <c r="M122" s="172">
        <f>G122*(1+L122/100)</f>
        <v>0</v>
      </c>
      <c r="N122" s="170">
        <v>3.2000000000000003E-4</v>
      </c>
      <c r="O122" s="170">
        <f>ROUND(E122*N122,2)</f>
        <v>0</v>
      </c>
      <c r="P122" s="170">
        <v>0</v>
      </c>
      <c r="Q122" s="170">
        <f>ROUND(E122*P122,2)</f>
        <v>0</v>
      </c>
      <c r="R122" s="172" t="s">
        <v>408</v>
      </c>
      <c r="S122" s="172" t="s">
        <v>164</v>
      </c>
      <c r="T122" s="173" t="s">
        <v>164</v>
      </c>
      <c r="U122" s="159">
        <v>9.6</v>
      </c>
      <c r="V122" s="159">
        <f>ROUND(E122*U122,2)</f>
        <v>9.6</v>
      </c>
      <c r="W122" s="159"/>
      <c r="X122" s="159" t="s">
        <v>234</v>
      </c>
      <c r="Y122" s="149"/>
      <c r="Z122" s="149"/>
      <c r="AA122" s="149"/>
      <c r="AB122" s="149"/>
      <c r="AC122" s="149"/>
      <c r="AD122" s="149"/>
      <c r="AE122" s="149"/>
      <c r="AF122" s="149"/>
      <c r="AG122" s="149" t="s">
        <v>235</v>
      </c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">
      <c r="A123" s="156"/>
      <c r="B123" s="157"/>
      <c r="C123" s="254" t="s">
        <v>498</v>
      </c>
      <c r="D123" s="255"/>
      <c r="E123" s="255"/>
      <c r="F123" s="255"/>
      <c r="G123" s="255"/>
      <c r="H123" s="159"/>
      <c r="I123" s="159"/>
      <c r="J123" s="159"/>
      <c r="K123" s="159"/>
      <c r="L123" s="159"/>
      <c r="M123" s="159"/>
      <c r="N123" s="158"/>
      <c r="O123" s="158"/>
      <c r="P123" s="158"/>
      <c r="Q123" s="158"/>
      <c r="R123" s="159"/>
      <c r="S123" s="159"/>
      <c r="T123" s="159"/>
      <c r="U123" s="159"/>
      <c r="V123" s="159"/>
      <c r="W123" s="159"/>
      <c r="X123" s="159"/>
      <c r="Y123" s="149"/>
      <c r="Z123" s="149"/>
      <c r="AA123" s="149"/>
      <c r="AB123" s="149"/>
      <c r="AC123" s="149"/>
      <c r="AD123" s="149"/>
      <c r="AE123" s="149"/>
      <c r="AF123" s="149"/>
      <c r="AG123" s="149" t="s">
        <v>237</v>
      </c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1" x14ac:dyDescent="0.2">
      <c r="A124" s="174">
        <v>50</v>
      </c>
      <c r="B124" s="175" t="s">
        <v>499</v>
      </c>
      <c r="C124" s="183" t="s">
        <v>500</v>
      </c>
      <c r="D124" s="176" t="s">
        <v>247</v>
      </c>
      <c r="E124" s="177">
        <v>34</v>
      </c>
      <c r="F124" s="178"/>
      <c r="G124" s="179">
        <f>ROUND(E124*F124,2)</f>
        <v>0</v>
      </c>
      <c r="H124" s="178"/>
      <c r="I124" s="179">
        <f>ROUND(E124*H124,2)</f>
        <v>0</v>
      </c>
      <c r="J124" s="178"/>
      <c r="K124" s="179">
        <f>ROUND(E124*J124,2)</f>
        <v>0</v>
      </c>
      <c r="L124" s="179">
        <v>21</v>
      </c>
      <c r="M124" s="179">
        <f>G124*(1+L124/100)</f>
        <v>0</v>
      </c>
      <c r="N124" s="177">
        <v>0</v>
      </c>
      <c r="O124" s="177">
        <f>ROUND(E124*N124,2)</f>
        <v>0</v>
      </c>
      <c r="P124" s="177">
        <v>0</v>
      </c>
      <c r="Q124" s="177">
        <f>ROUND(E124*P124,2)</f>
        <v>0</v>
      </c>
      <c r="R124" s="179" t="s">
        <v>408</v>
      </c>
      <c r="S124" s="179" t="s">
        <v>164</v>
      </c>
      <c r="T124" s="180" t="s">
        <v>164</v>
      </c>
      <c r="U124" s="159">
        <v>3.9E-2</v>
      </c>
      <c r="V124" s="159">
        <f>ROUND(E124*U124,2)</f>
        <v>1.33</v>
      </c>
      <c r="W124" s="159"/>
      <c r="X124" s="159" t="s">
        <v>234</v>
      </c>
      <c r="Y124" s="149"/>
      <c r="Z124" s="149"/>
      <c r="AA124" s="149"/>
      <c r="AB124" s="149"/>
      <c r="AC124" s="149"/>
      <c r="AD124" s="149"/>
      <c r="AE124" s="149"/>
      <c r="AF124" s="149"/>
      <c r="AG124" s="149" t="s">
        <v>235</v>
      </c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ht="22.5" outlineLevel="1" x14ac:dyDescent="0.2">
      <c r="A125" s="174">
        <v>51</v>
      </c>
      <c r="B125" s="175" t="s">
        <v>501</v>
      </c>
      <c r="C125" s="183" t="s">
        <v>502</v>
      </c>
      <c r="D125" s="176" t="s">
        <v>324</v>
      </c>
      <c r="E125" s="177">
        <v>1</v>
      </c>
      <c r="F125" s="178"/>
      <c r="G125" s="179">
        <f>ROUND(E125*F125,2)</f>
        <v>0</v>
      </c>
      <c r="H125" s="178"/>
      <c r="I125" s="179">
        <f>ROUND(E125*H125,2)</f>
        <v>0</v>
      </c>
      <c r="J125" s="178"/>
      <c r="K125" s="179">
        <f>ROUND(E125*J125,2)</f>
        <v>0</v>
      </c>
      <c r="L125" s="179">
        <v>21</v>
      </c>
      <c r="M125" s="179">
        <f>G125*(1+L125/100)</f>
        <v>0</v>
      </c>
      <c r="N125" s="177">
        <v>3.5819999999999998E-2</v>
      </c>
      <c r="O125" s="177">
        <f>ROUND(E125*N125,2)</f>
        <v>0.04</v>
      </c>
      <c r="P125" s="177">
        <v>0</v>
      </c>
      <c r="Q125" s="177">
        <f>ROUND(E125*P125,2)</f>
        <v>0</v>
      </c>
      <c r="R125" s="179" t="s">
        <v>408</v>
      </c>
      <c r="S125" s="179" t="s">
        <v>164</v>
      </c>
      <c r="T125" s="180" t="s">
        <v>164</v>
      </c>
      <c r="U125" s="159">
        <v>3.024</v>
      </c>
      <c r="V125" s="159">
        <f>ROUND(E125*U125,2)</f>
        <v>3.02</v>
      </c>
      <c r="W125" s="159"/>
      <c r="X125" s="159" t="s">
        <v>234</v>
      </c>
      <c r="Y125" s="149"/>
      <c r="Z125" s="149"/>
      <c r="AA125" s="149"/>
      <c r="AB125" s="149"/>
      <c r="AC125" s="149"/>
      <c r="AD125" s="149"/>
      <c r="AE125" s="149"/>
      <c r="AF125" s="149"/>
      <c r="AG125" s="149" t="s">
        <v>235</v>
      </c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ht="33.75" outlineLevel="1" x14ac:dyDescent="0.2">
      <c r="A126" s="167">
        <v>52</v>
      </c>
      <c r="B126" s="168" t="s">
        <v>789</v>
      </c>
      <c r="C126" s="184" t="s">
        <v>790</v>
      </c>
      <c r="D126" s="169" t="s">
        <v>324</v>
      </c>
      <c r="E126" s="170">
        <v>1</v>
      </c>
      <c r="F126" s="171"/>
      <c r="G126" s="172">
        <f>ROUND(E126*F126,2)</f>
        <v>0</v>
      </c>
      <c r="H126" s="171"/>
      <c r="I126" s="172">
        <f>ROUND(E126*H126,2)</f>
        <v>0</v>
      </c>
      <c r="J126" s="171"/>
      <c r="K126" s="172">
        <f>ROUND(E126*J126,2)</f>
        <v>0</v>
      </c>
      <c r="L126" s="172">
        <v>21</v>
      </c>
      <c r="M126" s="172">
        <f>G126*(1+L126/100)</f>
        <v>0</v>
      </c>
      <c r="N126" s="170">
        <v>2.2089799999999999</v>
      </c>
      <c r="O126" s="170">
        <f>ROUND(E126*N126,2)</f>
        <v>2.21</v>
      </c>
      <c r="P126" s="170">
        <v>0</v>
      </c>
      <c r="Q126" s="170">
        <f>ROUND(E126*P126,2)</f>
        <v>0</v>
      </c>
      <c r="R126" s="172" t="s">
        <v>408</v>
      </c>
      <c r="S126" s="172" t="s">
        <v>164</v>
      </c>
      <c r="T126" s="173" t="s">
        <v>164</v>
      </c>
      <c r="U126" s="159">
        <v>21.292000000000002</v>
      </c>
      <c r="V126" s="159">
        <f>ROUND(E126*U126,2)</f>
        <v>21.29</v>
      </c>
      <c r="W126" s="159"/>
      <c r="X126" s="159" t="s">
        <v>234</v>
      </c>
      <c r="Y126" s="149"/>
      <c r="Z126" s="149"/>
      <c r="AA126" s="149"/>
      <c r="AB126" s="149"/>
      <c r="AC126" s="149"/>
      <c r="AD126" s="149"/>
      <c r="AE126" s="149"/>
      <c r="AF126" s="149"/>
      <c r="AG126" s="149" t="s">
        <v>235</v>
      </c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outlineLevel="1" x14ac:dyDescent="0.2">
      <c r="A127" s="156"/>
      <c r="B127" s="157"/>
      <c r="C127" s="254" t="s">
        <v>665</v>
      </c>
      <c r="D127" s="255"/>
      <c r="E127" s="255"/>
      <c r="F127" s="255"/>
      <c r="G127" s="255"/>
      <c r="H127" s="159"/>
      <c r="I127" s="159"/>
      <c r="J127" s="159"/>
      <c r="K127" s="159"/>
      <c r="L127" s="159"/>
      <c r="M127" s="159"/>
      <c r="N127" s="158"/>
      <c r="O127" s="158"/>
      <c r="P127" s="158"/>
      <c r="Q127" s="158"/>
      <c r="R127" s="159"/>
      <c r="S127" s="159"/>
      <c r="T127" s="159"/>
      <c r="U127" s="159"/>
      <c r="V127" s="159"/>
      <c r="W127" s="159"/>
      <c r="X127" s="159"/>
      <c r="Y127" s="149"/>
      <c r="Z127" s="149"/>
      <c r="AA127" s="149"/>
      <c r="AB127" s="149"/>
      <c r="AC127" s="149"/>
      <c r="AD127" s="149"/>
      <c r="AE127" s="149"/>
      <c r="AF127" s="149"/>
      <c r="AG127" s="149" t="s">
        <v>237</v>
      </c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outlineLevel="1" x14ac:dyDescent="0.2">
      <c r="A128" s="167">
        <v>53</v>
      </c>
      <c r="B128" s="168" t="s">
        <v>508</v>
      </c>
      <c r="C128" s="184" t="s">
        <v>509</v>
      </c>
      <c r="D128" s="169" t="s">
        <v>324</v>
      </c>
      <c r="E128" s="170">
        <v>1</v>
      </c>
      <c r="F128" s="171"/>
      <c r="G128" s="172">
        <f>ROUND(E128*F128,2)</f>
        <v>0</v>
      </c>
      <c r="H128" s="171"/>
      <c r="I128" s="172">
        <f>ROUND(E128*H128,2)</f>
        <v>0</v>
      </c>
      <c r="J128" s="171"/>
      <c r="K128" s="172">
        <f>ROUND(E128*J128,2)</f>
        <v>0</v>
      </c>
      <c r="L128" s="172">
        <v>21</v>
      </c>
      <c r="M128" s="172">
        <f>G128*(1+L128/100)</f>
        <v>0</v>
      </c>
      <c r="N128" s="170">
        <v>0.43093999999999999</v>
      </c>
      <c r="O128" s="170">
        <f>ROUND(E128*N128,2)</f>
        <v>0.43</v>
      </c>
      <c r="P128" s="170">
        <v>0</v>
      </c>
      <c r="Q128" s="170">
        <f>ROUND(E128*P128,2)</f>
        <v>0</v>
      </c>
      <c r="R128" s="172" t="s">
        <v>233</v>
      </c>
      <c r="S128" s="172" t="s">
        <v>164</v>
      </c>
      <c r="T128" s="173" t="s">
        <v>164</v>
      </c>
      <c r="U128" s="159">
        <v>3.8170000000000002</v>
      </c>
      <c r="V128" s="159">
        <f>ROUND(E128*U128,2)</f>
        <v>3.82</v>
      </c>
      <c r="W128" s="159"/>
      <c r="X128" s="159" t="s">
        <v>234</v>
      </c>
      <c r="Y128" s="149"/>
      <c r="Z128" s="149"/>
      <c r="AA128" s="149"/>
      <c r="AB128" s="149"/>
      <c r="AC128" s="149"/>
      <c r="AD128" s="149"/>
      <c r="AE128" s="149"/>
      <c r="AF128" s="149"/>
      <c r="AG128" s="149" t="s">
        <v>235</v>
      </c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ht="33.75" outlineLevel="1" x14ac:dyDescent="0.2">
      <c r="A129" s="156"/>
      <c r="B129" s="157"/>
      <c r="C129" s="254" t="s">
        <v>510</v>
      </c>
      <c r="D129" s="255"/>
      <c r="E129" s="255"/>
      <c r="F129" s="255"/>
      <c r="G129" s="255"/>
      <c r="H129" s="159"/>
      <c r="I129" s="159"/>
      <c r="J129" s="159"/>
      <c r="K129" s="159"/>
      <c r="L129" s="159"/>
      <c r="M129" s="159"/>
      <c r="N129" s="158"/>
      <c r="O129" s="158"/>
      <c r="P129" s="158"/>
      <c r="Q129" s="158"/>
      <c r="R129" s="159"/>
      <c r="S129" s="159"/>
      <c r="T129" s="159"/>
      <c r="U129" s="159"/>
      <c r="V129" s="159"/>
      <c r="W129" s="159"/>
      <c r="X129" s="159"/>
      <c r="Y129" s="149"/>
      <c r="Z129" s="149"/>
      <c r="AA129" s="149"/>
      <c r="AB129" s="149"/>
      <c r="AC129" s="149"/>
      <c r="AD129" s="149"/>
      <c r="AE129" s="149"/>
      <c r="AF129" s="149"/>
      <c r="AG129" s="149" t="s">
        <v>237</v>
      </c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90" t="str">
        <f>C129</f>
        <v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v>
      </c>
      <c r="BB129" s="149"/>
      <c r="BC129" s="149"/>
      <c r="BD129" s="149"/>
      <c r="BE129" s="149"/>
      <c r="BF129" s="149"/>
      <c r="BG129" s="149"/>
      <c r="BH129" s="149"/>
    </row>
    <row r="130" spans="1:60" outlineLevel="1" x14ac:dyDescent="0.2">
      <c r="A130" s="174">
        <v>54</v>
      </c>
      <c r="B130" s="175" t="s">
        <v>511</v>
      </c>
      <c r="C130" s="183" t="s">
        <v>512</v>
      </c>
      <c r="D130" s="176" t="s">
        <v>324</v>
      </c>
      <c r="E130" s="177">
        <v>1</v>
      </c>
      <c r="F130" s="178"/>
      <c r="G130" s="179">
        <f>ROUND(E130*F130,2)</f>
        <v>0</v>
      </c>
      <c r="H130" s="178"/>
      <c r="I130" s="179">
        <f>ROUND(E130*H130,2)</f>
        <v>0</v>
      </c>
      <c r="J130" s="178"/>
      <c r="K130" s="179">
        <f>ROUND(E130*J130,2)</f>
        <v>0</v>
      </c>
      <c r="L130" s="179">
        <v>21</v>
      </c>
      <c r="M130" s="179">
        <f>G130*(1+L130/100)</f>
        <v>0</v>
      </c>
      <c r="N130" s="177">
        <v>7.0200000000000002E-3</v>
      </c>
      <c r="O130" s="177">
        <f>ROUND(E130*N130,2)</f>
        <v>0.01</v>
      </c>
      <c r="P130" s="177">
        <v>0</v>
      </c>
      <c r="Q130" s="177">
        <f>ROUND(E130*P130,2)</f>
        <v>0</v>
      </c>
      <c r="R130" s="179"/>
      <c r="S130" s="179" t="s">
        <v>164</v>
      </c>
      <c r="T130" s="180" t="s">
        <v>164</v>
      </c>
      <c r="U130" s="159">
        <v>0.92</v>
      </c>
      <c r="V130" s="159">
        <f>ROUND(E130*U130,2)</f>
        <v>0.92</v>
      </c>
      <c r="W130" s="159"/>
      <c r="X130" s="159" t="s">
        <v>234</v>
      </c>
      <c r="Y130" s="149"/>
      <c r="Z130" s="149"/>
      <c r="AA130" s="149"/>
      <c r="AB130" s="149"/>
      <c r="AC130" s="149"/>
      <c r="AD130" s="149"/>
      <c r="AE130" s="149"/>
      <c r="AF130" s="149"/>
      <c r="AG130" s="149" t="s">
        <v>235</v>
      </c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outlineLevel="1" x14ac:dyDescent="0.2">
      <c r="A131" s="167">
        <v>55</v>
      </c>
      <c r="B131" s="168" t="s">
        <v>517</v>
      </c>
      <c r="C131" s="184" t="s">
        <v>518</v>
      </c>
      <c r="D131" s="169" t="s">
        <v>276</v>
      </c>
      <c r="E131" s="170">
        <v>0.5</v>
      </c>
      <c r="F131" s="171"/>
      <c r="G131" s="172">
        <f>ROUND(E131*F131,2)</f>
        <v>0</v>
      </c>
      <c r="H131" s="171"/>
      <c r="I131" s="172">
        <f>ROUND(E131*H131,2)</f>
        <v>0</v>
      </c>
      <c r="J131" s="171"/>
      <c r="K131" s="172">
        <f>ROUND(E131*J131,2)</f>
        <v>0</v>
      </c>
      <c r="L131" s="172">
        <v>21</v>
      </c>
      <c r="M131" s="172">
        <f>G131*(1+L131/100)</f>
        <v>0</v>
      </c>
      <c r="N131" s="170">
        <v>2.5249999999999999</v>
      </c>
      <c r="O131" s="170">
        <f>ROUND(E131*N131,2)</f>
        <v>1.26</v>
      </c>
      <c r="P131" s="170">
        <v>0</v>
      </c>
      <c r="Q131" s="170">
        <f>ROUND(E131*P131,2)</f>
        <v>0</v>
      </c>
      <c r="R131" s="172" t="s">
        <v>408</v>
      </c>
      <c r="S131" s="172" t="s">
        <v>164</v>
      </c>
      <c r="T131" s="173" t="s">
        <v>164</v>
      </c>
      <c r="U131" s="159">
        <v>1.3</v>
      </c>
      <c r="V131" s="159">
        <f>ROUND(E131*U131,2)</f>
        <v>0.65</v>
      </c>
      <c r="W131" s="159"/>
      <c r="X131" s="159" t="s">
        <v>234</v>
      </c>
      <c r="Y131" s="149"/>
      <c r="Z131" s="149"/>
      <c r="AA131" s="149"/>
      <c r="AB131" s="149"/>
      <c r="AC131" s="149"/>
      <c r="AD131" s="149"/>
      <c r="AE131" s="149"/>
      <c r="AF131" s="149"/>
      <c r="AG131" s="149" t="s">
        <v>235</v>
      </c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1" x14ac:dyDescent="0.2">
      <c r="A132" s="156"/>
      <c r="B132" s="157"/>
      <c r="C132" s="254" t="s">
        <v>458</v>
      </c>
      <c r="D132" s="255"/>
      <c r="E132" s="255"/>
      <c r="F132" s="255"/>
      <c r="G132" s="255"/>
      <c r="H132" s="159"/>
      <c r="I132" s="159"/>
      <c r="J132" s="159"/>
      <c r="K132" s="159"/>
      <c r="L132" s="159"/>
      <c r="M132" s="159"/>
      <c r="N132" s="158"/>
      <c r="O132" s="158"/>
      <c r="P132" s="158"/>
      <c r="Q132" s="158"/>
      <c r="R132" s="159"/>
      <c r="S132" s="159"/>
      <c r="T132" s="159"/>
      <c r="U132" s="159"/>
      <c r="V132" s="159"/>
      <c r="W132" s="159"/>
      <c r="X132" s="159"/>
      <c r="Y132" s="149"/>
      <c r="Z132" s="149"/>
      <c r="AA132" s="149"/>
      <c r="AB132" s="149"/>
      <c r="AC132" s="149"/>
      <c r="AD132" s="149"/>
      <c r="AE132" s="149"/>
      <c r="AF132" s="149"/>
      <c r="AG132" s="149" t="s">
        <v>237</v>
      </c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1" x14ac:dyDescent="0.2">
      <c r="A133" s="174">
        <v>56</v>
      </c>
      <c r="B133" s="175" t="s">
        <v>521</v>
      </c>
      <c r="C133" s="183" t="s">
        <v>522</v>
      </c>
      <c r="D133" s="176" t="s">
        <v>224</v>
      </c>
      <c r="E133" s="177">
        <v>1</v>
      </c>
      <c r="F133" s="178"/>
      <c r="G133" s="179">
        <f t="shared" ref="G133:G144" si="0">ROUND(E133*F133,2)</f>
        <v>0</v>
      </c>
      <c r="H133" s="178"/>
      <c r="I133" s="179">
        <f t="shared" ref="I133:I144" si="1">ROUND(E133*H133,2)</f>
        <v>0</v>
      </c>
      <c r="J133" s="178"/>
      <c r="K133" s="179">
        <f t="shared" ref="K133:K144" si="2">ROUND(E133*J133,2)</f>
        <v>0</v>
      </c>
      <c r="L133" s="179">
        <v>21</v>
      </c>
      <c r="M133" s="179">
        <f t="shared" ref="M133:M144" si="3">G133*(1+L133/100)</f>
        <v>0</v>
      </c>
      <c r="N133" s="177">
        <v>0</v>
      </c>
      <c r="O133" s="177">
        <f t="shared" ref="O133:O144" si="4">ROUND(E133*N133,2)</f>
        <v>0</v>
      </c>
      <c r="P133" s="177">
        <v>0</v>
      </c>
      <c r="Q133" s="177">
        <f t="shared" ref="Q133:Q144" si="5">ROUND(E133*P133,2)</f>
        <v>0</v>
      </c>
      <c r="R133" s="179"/>
      <c r="S133" s="179" t="s">
        <v>179</v>
      </c>
      <c r="T133" s="180" t="s">
        <v>165</v>
      </c>
      <c r="U133" s="159">
        <v>0</v>
      </c>
      <c r="V133" s="159">
        <f t="shared" ref="V133:V144" si="6">ROUND(E133*U133,2)</f>
        <v>0</v>
      </c>
      <c r="W133" s="159"/>
      <c r="X133" s="159" t="s">
        <v>374</v>
      </c>
      <c r="Y133" s="149"/>
      <c r="Z133" s="149"/>
      <c r="AA133" s="149"/>
      <c r="AB133" s="149"/>
      <c r="AC133" s="149"/>
      <c r="AD133" s="149"/>
      <c r="AE133" s="149"/>
      <c r="AF133" s="149"/>
      <c r="AG133" s="149" t="s">
        <v>375</v>
      </c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outlineLevel="1" x14ac:dyDescent="0.2">
      <c r="A134" s="174">
        <v>57</v>
      </c>
      <c r="B134" s="175" t="s">
        <v>525</v>
      </c>
      <c r="C134" s="183" t="s">
        <v>526</v>
      </c>
      <c r="D134" s="176" t="s">
        <v>224</v>
      </c>
      <c r="E134" s="177">
        <v>1</v>
      </c>
      <c r="F134" s="178"/>
      <c r="G134" s="179">
        <f t="shared" si="0"/>
        <v>0</v>
      </c>
      <c r="H134" s="178"/>
      <c r="I134" s="179">
        <f t="shared" si="1"/>
        <v>0</v>
      </c>
      <c r="J134" s="178"/>
      <c r="K134" s="179">
        <f t="shared" si="2"/>
        <v>0</v>
      </c>
      <c r="L134" s="179">
        <v>21</v>
      </c>
      <c r="M134" s="179">
        <f t="shared" si="3"/>
        <v>0</v>
      </c>
      <c r="N134" s="177">
        <v>0</v>
      </c>
      <c r="O134" s="177">
        <f t="shared" si="4"/>
        <v>0</v>
      </c>
      <c r="P134" s="177">
        <v>0</v>
      </c>
      <c r="Q134" s="177">
        <f t="shared" si="5"/>
        <v>0</v>
      </c>
      <c r="R134" s="179"/>
      <c r="S134" s="179" t="s">
        <v>179</v>
      </c>
      <c r="T134" s="180" t="s">
        <v>165</v>
      </c>
      <c r="U134" s="159">
        <v>0</v>
      </c>
      <c r="V134" s="159">
        <f t="shared" si="6"/>
        <v>0</v>
      </c>
      <c r="W134" s="159"/>
      <c r="X134" s="159" t="s">
        <v>374</v>
      </c>
      <c r="Y134" s="149"/>
      <c r="Z134" s="149"/>
      <c r="AA134" s="149"/>
      <c r="AB134" s="149"/>
      <c r="AC134" s="149"/>
      <c r="AD134" s="149"/>
      <c r="AE134" s="149"/>
      <c r="AF134" s="149"/>
      <c r="AG134" s="149" t="s">
        <v>375</v>
      </c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outlineLevel="1" x14ac:dyDescent="0.2">
      <c r="A135" s="174">
        <v>58</v>
      </c>
      <c r="B135" s="175" t="s">
        <v>527</v>
      </c>
      <c r="C135" s="183" t="s">
        <v>528</v>
      </c>
      <c r="D135" s="176" t="s">
        <v>381</v>
      </c>
      <c r="E135" s="177">
        <v>2</v>
      </c>
      <c r="F135" s="178"/>
      <c r="G135" s="179">
        <f t="shared" si="0"/>
        <v>0</v>
      </c>
      <c r="H135" s="178"/>
      <c r="I135" s="179">
        <f t="shared" si="1"/>
        <v>0</v>
      </c>
      <c r="J135" s="178"/>
      <c r="K135" s="179">
        <f t="shared" si="2"/>
        <v>0</v>
      </c>
      <c r="L135" s="179">
        <v>21</v>
      </c>
      <c r="M135" s="179">
        <f t="shared" si="3"/>
        <v>0</v>
      </c>
      <c r="N135" s="177">
        <v>0</v>
      </c>
      <c r="O135" s="177">
        <f t="shared" si="4"/>
        <v>0</v>
      </c>
      <c r="P135" s="177">
        <v>0</v>
      </c>
      <c r="Q135" s="177">
        <f t="shared" si="5"/>
        <v>0</v>
      </c>
      <c r="R135" s="179"/>
      <c r="S135" s="179" t="s">
        <v>179</v>
      </c>
      <c r="T135" s="180" t="s">
        <v>165</v>
      </c>
      <c r="U135" s="159">
        <v>0</v>
      </c>
      <c r="V135" s="159">
        <f t="shared" si="6"/>
        <v>0</v>
      </c>
      <c r="W135" s="159"/>
      <c r="X135" s="159" t="s">
        <v>374</v>
      </c>
      <c r="Y135" s="149"/>
      <c r="Z135" s="149"/>
      <c r="AA135" s="149"/>
      <c r="AB135" s="149"/>
      <c r="AC135" s="149"/>
      <c r="AD135" s="149"/>
      <c r="AE135" s="149"/>
      <c r="AF135" s="149"/>
      <c r="AG135" s="149" t="s">
        <v>375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outlineLevel="1" x14ac:dyDescent="0.2">
      <c r="A136" s="174">
        <v>59</v>
      </c>
      <c r="B136" s="175" t="s">
        <v>529</v>
      </c>
      <c r="C136" s="183" t="s">
        <v>530</v>
      </c>
      <c r="D136" s="176" t="s">
        <v>381</v>
      </c>
      <c r="E136" s="177">
        <v>1</v>
      </c>
      <c r="F136" s="178"/>
      <c r="G136" s="179">
        <f t="shared" si="0"/>
        <v>0</v>
      </c>
      <c r="H136" s="178"/>
      <c r="I136" s="179">
        <f t="shared" si="1"/>
        <v>0</v>
      </c>
      <c r="J136" s="178"/>
      <c r="K136" s="179">
        <f t="shared" si="2"/>
        <v>0</v>
      </c>
      <c r="L136" s="179">
        <v>21</v>
      </c>
      <c r="M136" s="179">
        <f t="shared" si="3"/>
        <v>0</v>
      </c>
      <c r="N136" s="177">
        <v>0</v>
      </c>
      <c r="O136" s="177">
        <f t="shared" si="4"/>
        <v>0</v>
      </c>
      <c r="P136" s="177">
        <v>0</v>
      </c>
      <c r="Q136" s="177">
        <f t="shared" si="5"/>
        <v>0</v>
      </c>
      <c r="R136" s="179"/>
      <c r="S136" s="179" t="s">
        <v>179</v>
      </c>
      <c r="T136" s="180" t="s">
        <v>165</v>
      </c>
      <c r="U136" s="159">
        <v>0</v>
      </c>
      <c r="V136" s="159">
        <f t="shared" si="6"/>
        <v>0</v>
      </c>
      <c r="W136" s="159"/>
      <c r="X136" s="159" t="s">
        <v>374</v>
      </c>
      <c r="Y136" s="149"/>
      <c r="Z136" s="149"/>
      <c r="AA136" s="149"/>
      <c r="AB136" s="149"/>
      <c r="AC136" s="149"/>
      <c r="AD136" s="149"/>
      <c r="AE136" s="149"/>
      <c r="AF136" s="149"/>
      <c r="AG136" s="149" t="s">
        <v>375</v>
      </c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ht="22.5" outlineLevel="1" x14ac:dyDescent="0.2">
      <c r="A137" s="174">
        <v>60</v>
      </c>
      <c r="B137" s="175" t="s">
        <v>791</v>
      </c>
      <c r="C137" s="183" t="s">
        <v>792</v>
      </c>
      <c r="D137" s="176" t="s">
        <v>324</v>
      </c>
      <c r="E137" s="177">
        <v>1.0149999999999999</v>
      </c>
      <c r="F137" s="178"/>
      <c r="G137" s="179">
        <f t="shared" si="0"/>
        <v>0</v>
      </c>
      <c r="H137" s="178"/>
      <c r="I137" s="179">
        <f t="shared" si="1"/>
        <v>0</v>
      </c>
      <c r="J137" s="178"/>
      <c r="K137" s="179">
        <f t="shared" si="2"/>
        <v>0</v>
      </c>
      <c r="L137" s="179">
        <v>21</v>
      </c>
      <c r="M137" s="179">
        <f t="shared" si="3"/>
        <v>0</v>
      </c>
      <c r="N137" s="177">
        <v>0.09</v>
      </c>
      <c r="O137" s="177">
        <f t="shared" si="4"/>
        <v>0.09</v>
      </c>
      <c r="P137" s="177">
        <v>0</v>
      </c>
      <c r="Q137" s="177">
        <f t="shared" si="5"/>
        <v>0</v>
      </c>
      <c r="R137" s="179" t="s">
        <v>401</v>
      </c>
      <c r="S137" s="179" t="s">
        <v>164</v>
      </c>
      <c r="T137" s="180" t="s">
        <v>164</v>
      </c>
      <c r="U137" s="159">
        <v>0</v>
      </c>
      <c r="V137" s="159">
        <f t="shared" si="6"/>
        <v>0</v>
      </c>
      <c r="W137" s="159"/>
      <c r="X137" s="159" t="s">
        <v>403</v>
      </c>
      <c r="Y137" s="149"/>
      <c r="Z137" s="149"/>
      <c r="AA137" s="149"/>
      <c r="AB137" s="149"/>
      <c r="AC137" s="149"/>
      <c r="AD137" s="149"/>
      <c r="AE137" s="149"/>
      <c r="AF137" s="149"/>
      <c r="AG137" s="149" t="s">
        <v>404</v>
      </c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outlineLevel="1" x14ac:dyDescent="0.2">
      <c r="A138" s="174">
        <v>61</v>
      </c>
      <c r="B138" s="175" t="s">
        <v>671</v>
      </c>
      <c r="C138" s="183" t="s">
        <v>672</v>
      </c>
      <c r="D138" s="176" t="s">
        <v>324</v>
      </c>
      <c r="E138" s="177">
        <v>2.0299999999999998</v>
      </c>
      <c r="F138" s="178"/>
      <c r="G138" s="179">
        <f t="shared" si="0"/>
        <v>0</v>
      </c>
      <c r="H138" s="178"/>
      <c r="I138" s="179">
        <f t="shared" si="1"/>
        <v>0</v>
      </c>
      <c r="J138" s="178"/>
      <c r="K138" s="179">
        <f t="shared" si="2"/>
        <v>0</v>
      </c>
      <c r="L138" s="179">
        <v>21</v>
      </c>
      <c r="M138" s="179">
        <f t="shared" si="3"/>
        <v>0</v>
      </c>
      <c r="N138" s="177">
        <v>1.6900000000000001E-3</v>
      </c>
      <c r="O138" s="177">
        <f t="shared" si="4"/>
        <v>0</v>
      </c>
      <c r="P138" s="177">
        <v>0</v>
      </c>
      <c r="Q138" s="177">
        <f t="shared" si="5"/>
        <v>0</v>
      </c>
      <c r="R138" s="179" t="s">
        <v>401</v>
      </c>
      <c r="S138" s="179" t="s">
        <v>673</v>
      </c>
      <c r="T138" s="180" t="s">
        <v>673</v>
      </c>
      <c r="U138" s="159">
        <v>0</v>
      </c>
      <c r="V138" s="159">
        <f t="shared" si="6"/>
        <v>0</v>
      </c>
      <c r="W138" s="159"/>
      <c r="X138" s="159" t="s">
        <v>403</v>
      </c>
      <c r="Y138" s="149"/>
      <c r="Z138" s="149"/>
      <c r="AA138" s="149"/>
      <c r="AB138" s="149"/>
      <c r="AC138" s="149"/>
      <c r="AD138" s="149"/>
      <c r="AE138" s="149"/>
      <c r="AF138" s="149"/>
      <c r="AG138" s="149" t="s">
        <v>404</v>
      </c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outlineLevel="1" x14ac:dyDescent="0.2">
      <c r="A139" s="174">
        <v>62</v>
      </c>
      <c r="B139" s="175" t="s">
        <v>674</v>
      </c>
      <c r="C139" s="183" t="s">
        <v>675</v>
      </c>
      <c r="D139" s="176" t="s">
        <v>324</v>
      </c>
      <c r="E139" s="177">
        <v>1.0149999999999999</v>
      </c>
      <c r="F139" s="178"/>
      <c r="G139" s="179">
        <f t="shared" si="0"/>
        <v>0</v>
      </c>
      <c r="H139" s="178"/>
      <c r="I139" s="179">
        <f t="shared" si="1"/>
        <v>0</v>
      </c>
      <c r="J139" s="178"/>
      <c r="K139" s="179">
        <f t="shared" si="2"/>
        <v>0</v>
      </c>
      <c r="L139" s="179">
        <v>21</v>
      </c>
      <c r="M139" s="179">
        <f t="shared" si="3"/>
        <v>0</v>
      </c>
      <c r="N139" s="177">
        <v>1.2999999999999999E-3</v>
      </c>
      <c r="O139" s="177">
        <f t="shared" si="4"/>
        <v>0</v>
      </c>
      <c r="P139" s="177">
        <v>0</v>
      </c>
      <c r="Q139" s="177">
        <f t="shared" si="5"/>
        <v>0</v>
      </c>
      <c r="R139" s="179" t="s">
        <v>401</v>
      </c>
      <c r="S139" s="179" t="s">
        <v>676</v>
      </c>
      <c r="T139" s="180" t="s">
        <v>676</v>
      </c>
      <c r="U139" s="159">
        <v>0</v>
      </c>
      <c r="V139" s="159">
        <f t="shared" si="6"/>
        <v>0</v>
      </c>
      <c r="W139" s="159"/>
      <c r="X139" s="159" t="s">
        <v>403</v>
      </c>
      <c r="Y139" s="149"/>
      <c r="Z139" s="149"/>
      <c r="AA139" s="149"/>
      <c r="AB139" s="149"/>
      <c r="AC139" s="149"/>
      <c r="AD139" s="149"/>
      <c r="AE139" s="149"/>
      <c r="AF139" s="149"/>
      <c r="AG139" s="149" t="s">
        <v>404</v>
      </c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outlineLevel="1" x14ac:dyDescent="0.2">
      <c r="A140" s="174">
        <v>63</v>
      </c>
      <c r="B140" s="175" t="s">
        <v>793</v>
      </c>
      <c r="C140" s="183" t="s">
        <v>794</v>
      </c>
      <c r="D140" s="176" t="s">
        <v>324</v>
      </c>
      <c r="E140" s="177">
        <v>1.0149999999999999</v>
      </c>
      <c r="F140" s="178"/>
      <c r="G140" s="179">
        <f t="shared" si="0"/>
        <v>0</v>
      </c>
      <c r="H140" s="178"/>
      <c r="I140" s="179">
        <f t="shared" si="1"/>
        <v>0</v>
      </c>
      <c r="J140" s="178"/>
      <c r="K140" s="179">
        <f t="shared" si="2"/>
        <v>0</v>
      </c>
      <c r="L140" s="179">
        <v>21</v>
      </c>
      <c r="M140" s="179">
        <f t="shared" si="3"/>
        <v>0</v>
      </c>
      <c r="N140" s="177">
        <v>6.6E-4</v>
      </c>
      <c r="O140" s="177">
        <f t="shared" si="4"/>
        <v>0</v>
      </c>
      <c r="P140" s="177">
        <v>0</v>
      </c>
      <c r="Q140" s="177">
        <f t="shared" si="5"/>
        <v>0</v>
      </c>
      <c r="R140" s="179" t="s">
        <v>401</v>
      </c>
      <c r="S140" s="179" t="s">
        <v>164</v>
      </c>
      <c r="T140" s="180" t="s">
        <v>164</v>
      </c>
      <c r="U140" s="159">
        <v>0</v>
      </c>
      <c r="V140" s="159">
        <f t="shared" si="6"/>
        <v>0</v>
      </c>
      <c r="W140" s="159"/>
      <c r="X140" s="159" t="s">
        <v>403</v>
      </c>
      <c r="Y140" s="149"/>
      <c r="Z140" s="149"/>
      <c r="AA140" s="149"/>
      <c r="AB140" s="149"/>
      <c r="AC140" s="149"/>
      <c r="AD140" s="149"/>
      <c r="AE140" s="149"/>
      <c r="AF140" s="149"/>
      <c r="AG140" s="149" t="s">
        <v>404</v>
      </c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ht="22.5" outlineLevel="1" x14ac:dyDescent="0.2">
      <c r="A141" s="174">
        <v>64</v>
      </c>
      <c r="B141" s="175" t="s">
        <v>677</v>
      </c>
      <c r="C141" s="183" t="s">
        <v>678</v>
      </c>
      <c r="D141" s="176" t="s">
        <v>324</v>
      </c>
      <c r="E141" s="177">
        <v>1</v>
      </c>
      <c r="F141" s="178"/>
      <c r="G141" s="179">
        <f t="shared" si="0"/>
        <v>0</v>
      </c>
      <c r="H141" s="178"/>
      <c r="I141" s="179">
        <f t="shared" si="1"/>
        <v>0</v>
      </c>
      <c r="J141" s="178"/>
      <c r="K141" s="179">
        <f t="shared" si="2"/>
        <v>0</v>
      </c>
      <c r="L141" s="179">
        <v>21</v>
      </c>
      <c r="M141" s="179">
        <f t="shared" si="3"/>
        <v>0</v>
      </c>
      <c r="N141" s="177">
        <v>0.158</v>
      </c>
      <c r="O141" s="177">
        <f t="shared" si="4"/>
        <v>0.16</v>
      </c>
      <c r="P141" s="177">
        <v>0</v>
      </c>
      <c r="Q141" s="177">
        <f t="shared" si="5"/>
        <v>0</v>
      </c>
      <c r="R141" s="179" t="s">
        <v>401</v>
      </c>
      <c r="S141" s="179" t="s">
        <v>164</v>
      </c>
      <c r="T141" s="180" t="s">
        <v>164</v>
      </c>
      <c r="U141" s="159">
        <v>0</v>
      </c>
      <c r="V141" s="159">
        <f t="shared" si="6"/>
        <v>0</v>
      </c>
      <c r="W141" s="159"/>
      <c r="X141" s="159" t="s">
        <v>403</v>
      </c>
      <c r="Y141" s="149"/>
      <c r="Z141" s="149"/>
      <c r="AA141" s="149"/>
      <c r="AB141" s="149"/>
      <c r="AC141" s="149"/>
      <c r="AD141" s="149"/>
      <c r="AE141" s="149"/>
      <c r="AF141" s="149"/>
      <c r="AG141" s="149" t="s">
        <v>404</v>
      </c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ht="22.5" outlineLevel="1" x14ac:dyDescent="0.2">
      <c r="A142" s="174">
        <v>65</v>
      </c>
      <c r="B142" s="175" t="s">
        <v>795</v>
      </c>
      <c r="C142" s="183" t="s">
        <v>796</v>
      </c>
      <c r="D142" s="176" t="s">
        <v>324</v>
      </c>
      <c r="E142" s="177">
        <v>1</v>
      </c>
      <c r="F142" s="178"/>
      <c r="G142" s="179">
        <f t="shared" si="0"/>
        <v>0</v>
      </c>
      <c r="H142" s="178"/>
      <c r="I142" s="179">
        <f t="shared" si="1"/>
        <v>0</v>
      </c>
      <c r="J142" s="178"/>
      <c r="K142" s="179">
        <f t="shared" si="2"/>
        <v>0</v>
      </c>
      <c r="L142" s="179">
        <v>21</v>
      </c>
      <c r="M142" s="179">
        <f t="shared" si="3"/>
        <v>0</v>
      </c>
      <c r="N142" s="177">
        <v>1.6140000000000001</v>
      </c>
      <c r="O142" s="177">
        <f t="shared" si="4"/>
        <v>1.61</v>
      </c>
      <c r="P142" s="177">
        <v>0</v>
      </c>
      <c r="Q142" s="177">
        <f t="shared" si="5"/>
        <v>0</v>
      </c>
      <c r="R142" s="179" t="s">
        <v>401</v>
      </c>
      <c r="S142" s="179" t="s">
        <v>164</v>
      </c>
      <c r="T142" s="180" t="s">
        <v>164</v>
      </c>
      <c r="U142" s="159">
        <v>0</v>
      </c>
      <c r="V142" s="159">
        <f t="shared" si="6"/>
        <v>0</v>
      </c>
      <c r="W142" s="159"/>
      <c r="X142" s="159" t="s">
        <v>403</v>
      </c>
      <c r="Y142" s="149"/>
      <c r="Z142" s="149"/>
      <c r="AA142" s="149"/>
      <c r="AB142" s="149"/>
      <c r="AC142" s="149"/>
      <c r="AD142" s="149"/>
      <c r="AE142" s="149"/>
      <c r="AF142" s="149"/>
      <c r="AG142" s="149" t="s">
        <v>404</v>
      </c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ht="22.5" outlineLevel="1" x14ac:dyDescent="0.2">
      <c r="A143" s="174">
        <v>66</v>
      </c>
      <c r="B143" s="175" t="s">
        <v>541</v>
      </c>
      <c r="C143" s="183" t="s">
        <v>542</v>
      </c>
      <c r="D143" s="176" t="s">
        <v>324</v>
      </c>
      <c r="E143" s="177">
        <v>1.01</v>
      </c>
      <c r="F143" s="178"/>
      <c r="G143" s="179">
        <f t="shared" si="0"/>
        <v>0</v>
      </c>
      <c r="H143" s="178"/>
      <c r="I143" s="179">
        <f t="shared" si="1"/>
        <v>0</v>
      </c>
      <c r="J143" s="178"/>
      <c r="K143" s="179">
        <f t="shared" si="2"/>
        <v>0</v>
      </c>
      <c r="L143" s="179">
        <v>21</v>
      </c>
      <c r="M143" s="179">
        <f t="shared" si="3"/>
        <v>0</v>
      </c>
      <c r="N143" s="177">
        <v>0.56999999999999995</v>
      </c>
      <c r="O143" s="177">
        <f t="shared" si="4"/>
        <v>0.57999999999999996</v>
      </c>
      <c r="P143" s="177">
        <v>0</v>
      </c>
      <c r="Q143" s="177">
        <f t="shared" si="5"/>
        <v>0</v>
      </c>
      <c r="R143" s="179" t="s">
        <v>401</v>
      </c>
      <c r="S143" s="179" t="s">
        <v>164</v>
      </c>
      <c r="T143" s="180" t="s">
        <v>164</v>
      </c>
      <c r="U143" s="159">
        <v>0</v>
      </c>
      <c r="V143" s="159">
        <f t="shared" si="6"/>
        <v>0</v>
      </c>
      <c r="W143" s="159"/>
      <c r="X143" s="159" t="s">
        <v>403</v>
      </c>
      <c r="Y143" s="149"/>
      <c r="Z143" s="149"/>
      <c r="AA143" s="149"/>
      <c r="AB143" s="149"/>
      <c r="AC143" s="149"/>
      <c r="AD143" s="149"/>
      <c r="AE143" s="149"/>
      <c r="AF143" s="149"/>
      <c r="AG143" s="149" t="s">
        <v>404</v>
      </c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ht="22.5" outlineLevel="1" x14ac:dyDescent="0.2">
      <c r="A144" s="174">
        <v>67</v>
      </c>
      <c r="B144" s="175" t="s">
        <v>744</v>
      </c>
      <c r="C144" s="183" t="s">
        <v>745</v>
      </c>
      <c r="D144" s="176" t="s">
        <v>324</v>
      </c>
      <c r="E144" s="177">
        <v>1.01</v>
      </c>
      <c r="F144" s="178"/>
      <c r="G144" s="179">
        <f t="shared" si="0"/>
        <v>0</v>
      </c>
      <c r="H144" s="178"/>
      <c r="I144" s="179">
        <f t="shared" si="1"/>
        <v>0</v>
      </c>
      <c r="J144" s="178"/>
      <c r="K144" s="179">
        <f t="shared" si="2"/>
        <v>0</v>
      </c>
      <c r="L144" s="179">
        <v>21</v>
      </c>
      <c r="M144" s="179">
        <f t="shared" si="3"/>
        <v>0</v>
      </c>
      <c r="N144" s="177">
        <v>0.5</v>
      </c>
      <c r="O144" s="177">
        <f t="shared" si="4"/>
        <v>0.51</v>
      </c>
      <c r="P144" s="177">
        <v>0</v>
      </c>
      <c r="Q144" s="177">
        <f t="shared" si="5"/>
        <v>0</v>
      </c>
      <c r="R144" s="179" t="s">
        <v>401</v>
      </c>
      <c r="S144" s="179" t="s">
        <v>164</v>
      </c>
      <c r="T144" s="180" t="s">
        <v>164</v>
      </c>
      <c r="U144" s="159">
        <v>0</v>
      </c>
      <c r="V144" s="159">
        <f t="shared" si="6"/>
        <v>0</v>
      </c>
      <c r="W144" s="159"/>
      <c r="X144" s="159" t="s">
        <v>403</v>
      </c>
      <c r="Y144" s="149"/>
      <c r="Z144" s="149"/>
      <c r="AA144" s="149"/>
      <c r="AB144" s="149"/>
      <c r="AC144" s="149"/>
      <c r="AD144" s="149"/>
      <c r="AE144" s="149"/>
      <c r="AF144" s="149"/>
      <c r="AG144" s="149" t="s">
        <v>404</v>
      </c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x14ac:dyDescent="0.2">
      <c r="A145" s="161" t="s">
        <v>159</v>
      </c>
      <c r="B145" s="162" t="s">
        <v>113</v>
      </c>
      <c r="C145" s="182" t="s">
        <v>114</v>
      </c>
      <c r="D145" s="163"/>
      <c r="E145" s="164"/>
      <c r="F145" s="165"/>
      <c r="G145" s="165">
        <f>SUMIF(AG146:AG149,"&lt;&gt;NOR",G146:G149)</f>
        <v>0</v>
      </c>
      <c r="H145" s="165"/>
      <c r="I145" s="165">
        <f>SUM(I146:I149)</f>
        <v>0</v>
      </c>
      <c r="J145" s="165"/>
      <c r="K145" s="165">
        <f>SUM(K146:K149)</f>
        <v>0</v>
      </c>
      <c r="L145" s="165"/>
      <c r="M145" s="165">
        <f>SUM(M146:M149)</f>
        <v>0</v>
      </c>
      <c r="N145" s="164"/>
      <c r="O145" s="164">
        <f>SUM(O146:O149)</f>
        <v>3</v>
      </c>
      <c r="P145" s="164"/>
      <c r="Q145" s="164">
        <f>SUM(Q146:Q149)</f>
        <v>0</v>
      </c>
      <c r="R145" s="165"/>
      <c r="S145" s="165"/>
      <c r="T145" s="166"/>
      <c r="U145" s="160"/>
      <c r="V145" s="160">
        <f>SUM(V146:V149)</f>
        <v>1.1299999999999999</v>
      </c>
      <c r="W145" s="160"/>
      <c r="X145" s="160"/>
      <c r="AG145" t="s">
        <v>160</v>
      </c>
    </row>
    <row r="146" spans="1:60" outlineLevel="1" x14ac:dyDescent="0.2">
      <c r="A146" s="167">
        <v>68</v>
      </c>
      <c r="B146" s="168" t="s">
        <v>545</v>
      </c>
      <c r="C146" s="184" t="s">
        <v>546</v>
      </c>
      <c r="D146" s="169" t="s">
        <v>442</v>
      </c>
      <c r="E146" s="170">
        <v>4</v>
      </c>
      <c r="F146" s="171"/>
      <c r="G146" s="172">
        <f>ROUND(E146*F146,2)</f>
        <v>0</v>
      </c>
      <c r="H146" s="171"/>
      <c r="I146" s="172">
        <f>ROUND(E146*H146,2)</f>
        <v>0</v>
      </c>
      <c r="J146" s="171"/>
      <c r="K146" s="172">
        <f>ROUND(E146*J146,2)</f>
        <v>0</v>
      </c>
      <c r="L146" s="172">
        <v>21</v>
      </c>
      <c r="M146" s="172">
        <f>G146*(1+L146/100)</f>
        <v>0</v>
      </c>
      <c r="N146" s="170">
        <v>0.5</v>
      </c>
      <c r="O146" s="170">
        <f>ROUND(E146*N146,2)</f>
        <v>2</v>
      </c>
      <c r="P146" s="170">
        <v>0</v>
      </c>
      <c r="Q146" s="170">
        <f>ROUND(E146*P146,2)</f>
        <v>0</v>
      </c>
      <c r="R146" s="172"/>
      <c r="S146" s="172" t="s">
        <v>179</v>
      </c>
      <c r="T146" s="173" t="s">
        <v>165</v>
      </c>
      <c r="U146" s="159">
        <v>0.19</v>
      </c>
      <c r="V146" s="159">
        <f>ROUND(E146*U146,2)</f>
        <v>0.76</v>
      </c>
      <c r="W146" s="159"/>
      <c r="X146" s="159" t="s">
        <v>374</v>
      </c>
      <c r="Y146" s="149"/>
      <c r="Z146" s="149"/>
      <c r="AA146" s="149"/>
      <c r="AB146" s="149"/>
      <c r="AC146" s="149"/>
      <c r="AD146" s="149"/>
      <c r="AE146" s="149"/>
      <c r="AF146" s="149"/>
      <c r="AG146" s="149" t="s">
        <v>375</v>
      </c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outlineLevel="1" x14ac:dyDescent="0.2">
      <c r="A147" s="156"/>
      <c r="B147" s="157"/>
      <c r="C147" s="191" t="s">
        <v>797</v>
      </c>
      <c r="D147" s="188"/>
      <c r="E147" s="189">
        <v>2</v>
      </c>
      <c r="F147" s="159"/>
      <c r="G147" s="159"/>
      <c r="H147" s="159"/>
      <c r="I147" s="159"/>
      <c r="J147" s="159"/>
      <c r="K147" s="159"/>
      <c r="L147" s="159"/>
      <c r="M147" s="159"/>
      <c r="N147" s="158"/>
      <c r="O147" s="158"/>
      <c r="P147" s="158"/>
      <c r="Q147" s="158"/>
      <c r="R147" s="159"/>
      <c r="S147" s="159"/>
      <c r="T147" s="159"/>
      <c r="U147" s="159"/>
      <c r="V147" s="159"/>
      <c r="W147" s="159"/>
      <c r="X147" s="159"/>
      <c r="Y147" s="149"/>
      <c r="Z147" s="149"/>
      <c r="AA147" s="149"/>
      <c r="AB147" s="149"/>
      <c r="AC147" s="149"/>
      <c r="AD147" s="149"/>
      <c r="AE147" s="149"/>
      <c r="AF147" s="149"/>
      <c r="AG147" s="149" t="s">
        <v>261</v>
      </c>
      <c r="AH147" s="149">
        <v>0</v>
      </c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outlineLevel="1" x14ac:dyDescent="0.2">
      <c r="A148" s="156"/>
      <c r="B148" s="157"/>
      <c r="C148" s="191" t="s">
        <v>798</v>
      </c>
      <c r="D148" s="188"/>
      <c r="E148" s="189">
        <v>2</v>
      </c>
      <c r="F148" s="159"/>
      <c r="G148" s="159"/>
      <c r="H148" s="159"/>
      <c r="I148" s="159"/>
      <c r="J148" s="159"/>
      <c r="K148" s="159"/>
      <c r="L148" s="159"/>
      <c r="M148" s="159"/>
      <c r="N148" s="158"/>
      <c r="O148" s="158"/>
      <c r="P148" s="158"/>
      <c r="Q148" s="158"/>
      <c r="R148" s="159"/>
      <c r="S148" s="159"/>
      <c r="T148" s="159"/>
      <c r="U148" s="159"/>
      <c r="V148" s="159"/>
      <c r="W148" s="159"/>
      <c r="X148" s="159"/>
      <c r="Y148" s="149"/>
      <c r="Z148" s="149"/>
      <c r="AA148" s="149"/>
      <c r="AB148" s="149"/>
      <c r="AC148" s="149"/>
      <c r="AD148" s="149"/>
      <c r="AE148" s="149"/>
      <c r="AF148" s="149"/>
      <c r="AG148" s="149" t="s">
        <v>261</v>
      </c>
      <c r="AH148" s="149">
        <v>0</v>
      </c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outlineLevel="1" x14ac:dyDescent="0.2">
      <c r="A149" s="174">
        <v>69</v>
      </c>
      <c r="B149" s="175" t="s">
        <v>547</v>
      </c>
      <c r="C149" s="183" t="s">
        <v>548</v>
      </c>
      <c r="D149" s="176" t="s">
        <v>442</v>
      </c>
      <c r="E149" s="177">
        <v>2</v>
      </c>
      <c r="F149" s="178"/>
      <c r="G149" s="179">
        <f>ROUND(E149*F149,2)</f>
        <v>0</v>
      </c>
      <c r="H149" s="178"/>
      <c r="I149" s="179">
        <f>ROUND(E149*H149,2)</f>
        <v>0</v>
      </c>
      <c r="J149" s="178"/>
      <c r="K149" s="179">
        <f>ROUND(E149*J149,2)</f>
        <v>0</v>
      </c>
      <c r="L149" s="179">
        <v>21</v>
      </c>
      <c r="M149" s="179">
        <f>G149*(1+L149/100)</f>
        <v>0</v>
      </c>
      <c r="N149" s="177">
        <v>0.5</v>
      </c>
      <c r="O149" s="177">
        <f>ROUND(E149*N149,2)</f>
        <v>1</v>
      </c>
      <c r="P149" s="177">
        <v>0</v>
      </c>
      <c r="Q149" s="177">
        <f>ROUND(E149*P149,2)</f>
        <v>0</v>
      </c>
      <c r="R149" s="179"/>
      <c r="S149" s="179" t="s">
        <v>179</v>
      </c>
      <c r="T149" s="180" t="s">
        <v>165</v>
      </c>
      <c r="U149" s="159">
        <v>0.187</v>
      </c>
      <c r="V149" s="159">
        <f>ROUND(E149*U149,2)</f>
        <v>0.37</v>
      </c>
      <c r="W149" s="159"/>
      <c r="X149" s="159" t="s">
        <v>374</v>
      </c>
      <c r="Y149" s="149"/>
      <c r="Z149" s="149"/>
      <c r="AA149" s="149"/>
      <c r="AB149" s="149"/>
      <c r="AC149" s="149"/>
      <c r="AD149" s="149"/>
      <c r="AE149" s="149"/>
      <c r="AF149" s="149"/>
      <c r="AG149" s="149" t="s">
        <v>375</v>
      </c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x14ac:dyDescent="0.2">
      <c r="A150" s="161" t="s">
        <v>159</v>
      </c>
      <c r="B150" s="162" t="s">
        <v>115</v>
      </c>
      <c r="C150" s="182" t="s">
        <v>116</v>
      </c>
      <c r="D150" s="163"/>
      <c r="E150" s="164"/>
      <c r="F150" s="165"/>
      <c r="G150" s="165">
        <f>SUMIF(AG151:AG151,"&lt;&gt;NOR",G151:G151)</f>
        <v>0</v>
      </c>
      <c r="H150" s="165"/>
      <c r="I150" s="165">
        <f>SUM(I151:I151)</f>
        <v>0</v>
      </c>
      <c r="J150" s="165"/>
      <c r="K150" s="165">
        <f>SUM(K151:K151)</f>
        <v>0</v>
      </c>
      <c r="L150" s="165"/>
      <c r="M150" s="165">
        <f>SUM(M151:M151)</f>
        <v>0</v>
      </c>
      <c r="N150" s="164"/>
      <c r="O150" s="164">
        <f>SUM(O151:O151)</f>
        <v>0</v>
      </c>
      <c r="P150" s="164"/>
      <c r="Q150" s="164">
        <f>SUM(Q151:Q151)</f>
        <v>0</v>
      </c>
      <c r="R150" s="165"/>
      <c r="S150" s="165"/>
      <c r="T150" s="166"/>
      <c r="U150" s="160"/>
      <c r="V150" s="160">
        <f>SUM(V151:V151)</f>
        <v>0.19</v>
      </c>
      <c r="W150" s="160"/>
      <c r="X150" s="160"/>
      <c r="AG150" t="s">
        <v>160</v>
      </c>
    </row>
    <row r="151" spans="1:60" outlineLevel="1" x14ac:dyDescent="0.2">
      <c r="A151" s="174">
        <v>70</v>
      </c>
      <c r="B151" s="175" t="s">
        <v>545</v>
      </c>
      <c r="C151" s="183" t="s">
        <v>748</v>
      </c>
      <c r="D151" s="176" t="s">
        <v>749</v>
      </c>
      <c r="E151" s="177">
        <v>1</v>
      </c>
      <c r="F151" s="178"/>
      <c r="G151" s="179">
        <f>ROUND(E151*F151,2)</f>
        <v>0</v>
      </c>
      <c r="H151" s="178"/>
      <c r="I151" s="179">
        <f>ROUND(E151*H151,2)</f>
        <v>0</v>
      </c>
      <c r="J151" s="178"/>
      <c r="K151" s="179">
        <f>ROUND(E151*J151,2)</f>
        <v>0</v>
      </c>
      <c r="L151" s="179">
        <v>21</v>
      </c>
      <c r="M151" s="179">
        <f>G151*(1+L151/100)</f>
        <v>0</v>
      </c>
      <c r="N151" s="177">
        <v>0</v>
      </c>
      <c r="O151" s="177">
        <f>ROUND(E151*N151,2)</f>
        <v>0</v>
      </c>
      <c r="P151" s="177">
        <v>0</v>
      </c>
      <c r="Q151" s="177">
        <f>ROUND(E151*P151,2)</f>
        <v>0</v>
      </c>
      <c r="R151" s="179"/>
      <c r="S151" s="179" t="s">
        <v>179</v>
      </c>
      <c r="T151" s="180" t="s">
        <v>165</v>
      </c>
      <c r="U151" s="159">
        <v>0.19</v>
      </c>
      <c r="V151" s="159">
        <f>ROUND(E151*U151,2)</f>
        <v>0.19</v>
      </c>
      <c r="W151" s="159"/>
      <c r="X151" s="159" t="s">
        <v>550</v>
      </c>
      <c r="Y151" s="149"/>
      <c r="Z151" s="149"/>
      <c r="AA151" s="149"/>
      <c r="AB151" s="149"/>
      <c r="AC151" s="149"/>
      <c r="AD151" s="149"/>
      <c r="AE151" s="149"/>
      <c r="AF151" s="149"/>
      <c r="AG151" s="149" t="s">
        <v>551</v>
      </c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x14ac:dyDescent="0.2">
      <c r="A152" s="161" t="s">
        <v>159</v>
      </c>
      <c r="B152" s="162" t="s">
        <v>118</v>
      </c>
      <c r="C152" s="182" t="s">
        <v>119</v>
      </c>
      <c r="D152" s="163"/>
      <c r="E152" s="164"/>
      <c r="F152" s="165"/>
      <c r="G152" s="165">
        <f>SUMIF(AG153:AG157,"&lt;&gt;NOR",G153:G157)</f>
        <v>0</v>
      </c>
      <c r="H152" s="165"/>
      <c r="I152" s="165">
        <f>SUM(I153:I157)</f>
        <v>0</v>
      </c>
      <c r="J152" s="165"/>
      <c r="K152" s="165">
        <f>SUM(K153:K157)</f>
        <v>0</v>
      </c>
      <c r="L152" s="165"/>
      <c r="M152" s="165">
        <f>SUM(M153:M157)</f>
        <v>0</v>
      </c>
      <c r="N152" s="164"/>
      <c r="O152" s="164">
        <f>SUM(O153:O157)</f>
        <v>0</v>
      </c>
      <c r="P152" s="164"/>
      <c r="Q152" s="164">
        <f>SUM(Q153:Q157)</f>
        <v>0</v>
      </c>
      <c r="R152" s="165"/>
      <c r="S152" s="165"/>
      <c r="T152" s="166"/>
      <c r="U152" s="160"/>
      <c r="V152" s="160">
        <f>SUM(V153:V157)</f>
        <v>12.25</v>
      </c>
      <c r="W152" s="160"/>
      <c r="X152" s="160"/>
      <c r="AG152" t="s">
        <v>160</v>
      </c>
    </row>
    <row r="153" spans="1:60" outlineLevel="1" x14ac:dyDescent="0.2">
      <c r="A153" s="167">
        <v>71</v>
      </c>
      <c r="B153" s="168" t="s">
        <v>690</v>
      </c>
      <c r="C153" s="184" t="s">
        <v>691</v>
      </c>
      <c r="D153" s="169" t="s">
        <v>247</v>
      </c>
      <c r="E153" s="170">
        <v>70</v>
      </c>
      <c r="F153" s="171"/>
      <c r="G153" s="172">
        <f>ROUND(E153*F153,2)</f>
        <v>0</v>
      </c>
      <c r="H153" s="171"/>
      <c r="I153" s="172">
        <f>ROUND(E153*H153,2)</f>
        <v>0</v>
      </c>
      <c r="J153" s="171"/>
      <c r="K153" s="172">
        <f>ROUND(E153*J153,2)</f>
        <v>0</v>
      </c>
      <c r="L153" s="172">
        <v>21</v>
      </c>
      <c r="M153" s="172">
        <f>G153*(1+L153/100)</f>
        <v>0</v>
      </c>
      <c r="N153" s="170">
        <v>0</v>
      </c>
      <c r="O153" s="170">
        <f>ROUND(E153*N153,2)</f>
        <v>0</v>
      </c>
      <c r="P153" s="170">
        <v>0</v>
      </c>
      <c r="Q153" s="170">
        <f>ROUND(E153*P153,2)</f>
        <v>0</v>
      </c>
      <c r="R153" s="172" t="s">
        <v>233</v>
      </c>
      <c r="S153" s="172" t="s">
        <v>164</v>
      </c>
      <c r="T153" s="173" t="s">
        <v>164</v>
      </c>
      <c r="U153" s="159">
        <v>0.12</v>
      </c>
      <c r="V153" s="159">
        <f>ROUND(E153*U153,2)</f>
        <v>8.4</v>
      </c>
      <c r="W153" s="159"/>
      <c r="X153" s="159" t="s">
        <v>234</v>
      </c>
      <c r="Y153" s="149"/>
      <c r="Z153" s="149"/>
      <c r="AA153" s="149"/>
      <c r="AB153" s="149"/>
      <c r="AC153" s="149"/>
      <c r="AD153" s="149"/>
      <c r="AE153" s="149"/>
      <c r="AF153" s="149"/>
      <c r="AG153" s="149" t="s">
        <v>235</v>
      </c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outlineLevel="1" x14ac:dyDescent="0.2">
      <c r="A154" s="156"/>
      <c r="B154" s="157"/>
      <c r="C154" s="254" t="s">
        <v>692</v>
      </c>
      <c r="D154" s="255"/>
      <c r="E154" s="255"/>
      <c r="F154" s="255"/>
      <c r="G154" s="255"/>
      <c r="H154" s="159"/>
      <c r="I154" s="159"/>
      <c r="J154" s="159"/>
      <c r="K154" s="159"/>
      <c r="L154" s="159"/>
      <c r="M154" s="159"/>
      <c r="N154" s="158"/>
      <c r="O154" s="158"/>
      <c r="P154" s="158"/>
      <c r="Q154" s="158"/>
      <c r="R154" s="159"/>
      <c r="S154" s="159"/>
      <c r="T154" s="159"/>
      <c r="U154" s="159"/>
      <c r="V154" s="159"/>
      <c r="W154" s="159"/>
      <c r="X154" s="159"/>
      <c r="Y154" s="149"/>
      <c r="Z154" s="149"/>
      <c r="AA154" s="149"/>
      <c r="AB154" s="149"/>
      <c r="AC154" s="149"/>
      <c r="AD154" s="149"/>
      <c r="AE154" s="149"/>
      <c r="AF154" s="149"/>
      <c r="AG154" s="149" t="s">
        <v>237</v>
      </c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outlineLevel="1" x14ac:dyDescent="0.2">
      <c r="A155" s="167">
        <v>72</v>
      </c>
      <c r="B155" s="168" t="s">
        <v>556</v>
      </c>
      <c r="C155" s="184" t="s">
        <v>557</v>
      </c>
      <c r="D155" s="169" t="s">
        <v>247</v>
      </c>
      <c r="E155" s="170">
        <v>70</v>
      </c>
      <c r="F155" s="171"/>
      <c r="G155" s="172">
        <f>ROUND(E155*F155,2)</f>
        <v>0</v>
      </c>
      <c r="H155" s="171"/>
      <c r="I155" s="172">
        <f>ROUND(E155*H155,2)</f>
        <v>0</v>
      </c>
      <c r="J155" s="171"/>
      <c r="K155" s="172">
        <f>ROUND(E155*J155,2)</f>
        <v>0</v>
      </c>
      <c r="L155" s="172">
        <v>21</v>
      </c>
      <c r="M155" s="172">
        <f>G155*(1+L155/100)</f>
        <v>0</v>
      </c>
      <c r="N155" s="170">
        <v>0</v>
      </c>
      <c r="O155" s="170">
        <f>ROUND(E155*N155,2)</f>
        <v>0</v>
      </c>
      <c r="P155" s="170">
        <v>0</v>
      </c>
      <c r="Q155" s="170">
        <f>ROUND(E155*P155,2)</f>
        <v>0</v>
      </c>
      <c r="R155" s="172" t="s">
        <v>233</v>
      </c>
      <c r="S155" s="172" t="s">
        <v>164</v>
      </c>
      <c r="T155" s="173" t="s">
        <v>164</v>
      </c>
      <c r="U155" s="159">
        <v>5.5E-2</v>
      </c>
      <c r="V155" s="159">
        <f>ROUND(E155*U155,2)</f>
        <v>3.85</v>
      </c>
      <c r="W155" s="159"/>
      <c r="X155" s="159" t="s">
        <v>234</v>
      </c>
      <c r="Y155" s="149"/>
      <c r="Z155" s="149"/>
      <c r="AA155" s="149"/>
      <c r="AB155" s="149"/>
      <c r="AC155" s="149"/>
      <c r="AD155" s="149"/>
      <c r="AE155" s="149"/>
      <c r="AF155" s="149"/>
      <c r="AG155" s="149" t="s">
        <v>235</v>
      </c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outlineLevel="1" x14ac:dyDescent="0.2">
      <c r="A156" s="156"/>
      <c r="B156" s="157"/>
      <c r="C156" s="254" t="s">
        <v>558</v>
      </c>
      <c r="D156" s="255"/>
      <c r="E156" s="255"/>
      <c r="F156" s="255"/>
      <c r="G156" s="255"/>
      <c r="H156" s="159"/>
      <c r="I156" s="159"/>
      <c r="J156" s="159"/>
      <c r="K156" s="159"/>
      <c r="L156" s="159"/>
      <c r="M156" s="159"/>
      <c r="N156" s="158"/>
      <c r="O156" s="158"/>
      <c r="P156" s="158"/>
      <c r="Q156" s="158"/>
      <c r="R156" s="159"/>
      <c r="S156" s="159"/>
      <c r="T156" s="159"/>
      <c r="U156" s="159"/>
      <c r="V156" s="159"/>
      <c r="W156" s="159"/>
      <c r="X156" s="159"/>
      <c r="Y156" s="149"/>
      <c r="Z156" s="149"/>
      <c r="AA156" s="149"/>
      <c r="AB156" s="149"/>
      <c r="AC156" s="149"/>
      <c r="AD156" s="149"/>
      <c r="AE156" s="149"/>
      <c r="AF156" s="149"/>
      <c r="AG156" s="149" t="s">
        <v>237</v>
      </c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ht="33.75" outlineLevel="1" x14ac:dyDescent="0.2">
      <c r="A157" s="174">
        <v>73</v>
      </c>
      <c r="B157" s="175" t="s">
        <v>750</v>
      </c>
      <c r="C157" s="183" t="s">
        <v>751</v>
      </c>
      <c r="D157" s="176" t="s">
        <v>442</v>
      </c>
      <c r="E157" s="177">
        <v>70</v>
      </c>
      <c r="F157" s="178"/>
      <c r="G157" s="179">
        <f>ROUND(E157*F157,2)</f>
        <v>0</v>
      </c>
      <c r="H157" s="178"/>
      <c r="I157" s="179">
        <f>ROUND(E157*H157,2)</f>
        <v>0</v>
      </c>
      <c r="J157" s="178"/>
      <c r="K157" s="179">
        <f>ROUND(E157*J157,2)</f>
        <v>0</v>
      </c>
      <c r="L157" s="179">
        <v>21</v>
      </c>
      <c r="M157" s="179">
        <f>G157*(1+L157/100)</f>
        <v>0</v>
      </c>
      <c r="N157" s="177">
        <v>0</v>
      </c>
      <c r="O157" s="177">
        <f>ROUND(E157*N157,2)</f>
        <v>0</v>
      </c>
      <c r="P157" s="177">
        <v>0</v>
      </c>
      <c r="Q157" s="177">
        <f>ROUND(E157*P157,2)</f>
        <v>0</v>
      </c>
      <c r="R157" s="179"/>
      <c r="S157" s="179" t="s">
        <v>179</v>
      </c>
      <c r="T157" s="180" t="s">
        <v>165</v>
      </c>
      <c r="U157" s="159">
        <v>0</v>
      </c>
      <c r="V157" s="159">
        <f>ROUND(E157*U157,2)</f>
        <v>0</v>
      </c>
      <c r="W157" s="159"/>
      <c r="X157" s="159" t="s">
        <v>374</v>
      </c>
      <c r="Y157" s="149"/>
      <c r="Z157" s="149"/>
      <c r="AA157" s="149"/>
      <c r="AB157" s="149"/>
      <c r="AC157" s="149"/>
      <c r="AD157" s="149"/>
      <c r="AE157" s="149"/>
      <c r="AF157" s="149"/>
      <c r="AG157" s="149" t="s">
        <v>375</v>
      </c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x14ac:dyDescent="0.2">
      <c r="A158" s="161" t="s">
        <v>159</v>
      </c>
      <c r="B158" s="162" t="s">
        <v>122</v>
      </c>
      <c r="C158" s="182" t="s">
        <v>123</v>
      </c>
      <c r="D158" s="163"/>
      <c r="E158" s="164"/>
      <c r="F158" s="165"/>
      <c r="G158" s="165">
        <f>SUMIF(AG159:AG160,"&lt;&gt;NOR",G159:G160)</f>
        <v>0</v>
      </c>
      <c r="H158" s="165"/>
      <c r="I158" s="165">
        <f>SUM(I159:I160)</f>
        <v>0</v>
      </c>
      <c r="J158" s="165"/>
      <c r="K158" s="165">
        <f>SUM(K159:K160)</f>
        <v>0</v>
      </c>
      <c r="L158" s="165"/>
      <c r="M158" s="165">
        <f>SUM(M159:M160)</f>
        <v>0</v>
      </c>
      <c r="N158" s="164"/>
      <c r="O158" s="164">
        <f>SUM(O159:O160)</f>
        <v>0.02</v>
      </c>
      <c r="P158" s="164"/>
      <c r="Q158" s="164">
        <f>SUM(Q159:Q160)</f>
        <v>3.26</v>
      </c>
      <c r="R158" s="165"/>
      <c r="S158" s="165"/>
      <c r="T158" s="166"/>
      <c r="U158" s="160"/>
      <c r="V158" s="160">
        <f>SUM(V159:V160)</f>
        <v>22.51</v>
      </c>
      <c r="W158" s="160"/>
      <c r="X158" s="160"/>
      <c r="AG158" t="s">
        <v>160</v>
      </c>
    </row>
    <row r="159" spans="1:60" outlineLevel="1" x14ac:dyDescent="0.2">
      <c r="A159" s="167">
        <v>74</v>
      </c>
      <c r="B159" s="168" t="s">
        <v>693</v>
      </c>
      <c r="C159" s="184" t="s">
        <v>694</v>
      </c>
      <c r="D159" s="169" t="s">
        <v>247</v>
      </c>
      <c r="E159" s="170">
        <v>35</v>
      </c>
      <c r="F159" s="171"/>
      <c r="G159" s="172">
        <f>ROUND(E159*F159,2)</f>
        <v>0</v>
      </c>
      <c r="H159" s="171"/>
      <c r="I159" s="172">
        <f>ROUND(E159*H159,2)</f>
        <v>0</v>
      </c>
      <c r="J159" s="171"/>
      <c r="K159" s="172">
        <f>ROUND(E159*J159,2)</f>
        <v>0</v>
      </c>
      <c r="L159" s="172">
        <v>21</v>
      </c>
      <c r="M159" s="172">
        <f>G159*(1+L159/100)</f>
        <v>0</v>
      </c>
      <c r="N159" s="170">
        <v>5.9000000000000003E-4</v>
      </c>
      <c r="O159" s="170">
        <f>ROUND(E159*N159,2)</f>
        <v>0.02</v>
      </c>
      <c r="P159" s="170">
        <v>9.2999999999999999E-2</v>
      </c>
      <c r="Q159" s="170">
        <f>ROUND(E159*P159,2)</f>
        <v>3.26</v>
      </c>
      <c r="R159" s="172" t="s">
        <v>569</v>
      </c>
      <c r="S159" s="172" t="s">
        <v>164</v>
      </c>
      <c r="T159" s="173" t="s">
        <v>164</v>
      </c>
      <c r="U159" s="159">
        <v>0.64300000000000002</v>
      </c>
      <c r="V159" s="159">
        <f>ROUND(E159*U159,2)</f>
        <v>22.51</v>
      </c>
      <c r="W159" s="159"/>
      <c r="X159" s="159" t="s">
        <v>234</v>
      </c>
      <c r="Y159" s="149"/>
      <c r="Z159" s="149"/>
      <c r="AA159" s="149"/>
      <c r="AB159" s="149"/>
      <c r="AC159" s="149"/>
      <c r="AD159" s="149"/>
      <c r="AE159" s="149"/>
      <c r="AF159" s="149"/>
      <c r="AG159" s="149" t="s">
        <v>235</v>
      </c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outlineLevel="1" x14ac:dyDescent="0.2">
      <c r="A160" s="156"/>
      <c r="B160" s="157"/>
      <c r="C160" s="254" t="s">
        <v>695</v>
      </c>
      <c r="D160" s="255"/>
      <c r="E160" s="255"/>
      <c r="F160" s="255"/>
      <c r="G160" s="255"/>
      <c r="H160" s="159"/>
      <c r="I160" s="159"/>
      <c r="J160" s="159"/>
      <c r="K160" s="159"/>
      <c r="L160" s="159"/>
      <c r="M160" s="159"/>
      <c r="N160" s="158"/>
      <c r="O160" s="158"/>
      <c r="P160" s="158"/>
      <c r="Q160" s="158"/>
      <c r="R160" s="159"/>
      <c r="S160" s="159"/>
      <c r="T160" s="159"/>
      <c r="U160" s="159"/>
      <c r="V160" s="159"/>
      <c r="W160" s="159"/>
      <c r="X160" s="159"/>
      <c r="Y160" s="149"/>
      <c r="Z160" s="149"/>
      <c r="AA160" s="149"/>
      <c r="AB160" s="149"/>
      <c r="AC160" s="149"/>
      <c r="AD160" s="149"/>
      <c r="AE160" s="149"/>
      <c r="AF160" s="149"/>
      <c r="AG160" s="149" t="s">
        <v>237</v>
      </c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x14ac:dyDescent="0.2">
      <c r="A161" s="161" t="s">
        <v>159</v>
      </c>
      <c r="B161" s="162" t="s">
        <v>124</v>
      </c>
      <c r="C161" s="182" t="s">
        <v>125</v>
      </c>
      <c r="D161" s="163"/>
      <c r="E161" s="164"/>
      <c r="F161" s="165"/>
      <c r="G161" s="165">
        <f>SUMIF(AG162:AG169,"&lt;&gt;NOR",G162:G169)</f>
        <v>0</v>
      </c>
      <c r="H161" s="165"/>
      <c r="I161" s="165">
        <f>SUM(I162:I169)</f>
        <v>0</v>
      </c>
      <c r="J161" s="165"/>
      <c r="K161" s="165">
        <f>SUM(K162:K169)</f>
        <v>0</v>
      </c>
      <c r="L161" s="165"/>
      <c r="M161" s="165">
        <f>SUM(M162:M169)</f>
        <v>0</v>
      </c>
      <c r="N161" s="164"/>
      <c r="O161" s="164">
        <f>SUM(O162:O169)</f>
        <v>0</v>
      </c>
      <c r="P161" s="164"/>
      <c r="Q161" s="164">
        <f>SUM(Q162:Q169)</f>
        <v>0</v>
      </c>
      <c r="R161" s="165"/>
      <c r="S161" s="165"/>
      <c r="T161" s="166"/>
      <c r="U161" s="160"/>
      <c r="V161" s="160">
        <f>SUM(V162:V169)</f>
        <v>14.2</v>
      </c>
      <c r="W161" s="160"/>
      <c r="X161" s="160"/>
      <c r="AG161" t="s">
        <v>160</v>
      </c>
    </row>
    <row r="162" spans="1:60" ht="22.5" outlineLevel="1" x14ac:dyDescent="0.2">
      <c r="A162" s="167">
        <v>75</v>
      </c>
      <c r="B162" s="168" t="s">
        <v>577</v>
      </c>
      <c r="C162" s="184" t="s">
        <v>578</v>
      </c>
      <c r="D162" s="169" t="s">
        <v>400</v>
      </c>
      <c r="E162" s="170">
        <v>41.755000000000003</v>
      </c>
      <c r="F162" s="171"/>
      <c r="G162" s="172">
        <f>ROUND(E162*F162,2)</f>
        <v>0</v>
      </c>
      <c r="H162" s="171"/>
      <c r="I162" s="172">
        <f>ROUND(E162*H162,2)</f>
        <v>0</v>
      </c>
      <c r="J162" s="171"/>
      <c r="K162" s="172">
        <f>ROUND(E162*J162,2)</f>
        <v>0</v>
      </c>
      <c r="L162" s="172">
        <v>21</v>
      </c>
      <c r="M162" s="172">
        <f>G162*(1+L162/100)</f>
        <v>0</v>
      </c>
      <c r="N162" s="170">
        <v>0</v>
      </c>
      <c r="O162" s="170">
        <f>ROUND(E162*N162,2)</f>
        <v>0</v>
      </c>
      <c r="P162" s="170">
        <v>0</v>
      </c>
      <c r="Q162" s="170">
        <f>ROUND(E162*P162,2)</f>
        <v>0</v>
      </c>
      <c r="R162" s="172" t="s">
        <v>579</v>
      </c>
      <c r="S162" s="172" t="s">
        <v>164</v>
      </c>
      <c r="T162" s="173" t="s">
        <v>164</v>
      </c>
      <c r="U162" s="159">
        <v>0.28000000000000003</v>
      </c>
      <c r="V162" s="159">
        <f>ROUND(E162*U162,2)</f>
        <v>11.69</v>
      </c>
      <c r="W162" s="159"/>
      <c r="X162" s="159" t="s">
        <v>234</v>
      </c>
      <c r="Y162" s="149"/>
      <c r="Z162" s="149"/>
      <c r="AA162" s="149"/>
      <c r="AB162" s="149"/>
      <c r="AC162" s="149"/>
      <c r="AD162" s="149"/>
      <c r="AE162" s="149"/>
      <c r="AF162" s="149"/>
      <c r="AG162" s="149" t="s">
        <v>235</v>
      </c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outlineLevel="1" x14ac:dyDescent="0.2">
      <c r="A163" s="156"/>
      <c r="B163" s="157"/>
      <c r="C163" s="254" t="s">
        <v>580</v>
      </c>
      <c r="D163" s="255"/>
      <c r="E163" s="255"/>
      <c r="F163" s="255"/>
      <c r="G163" s="255"/>
      <c r="H163" s="159"/>
      <c r="I163" s="159"/>
      <c r="J163" s="159"/>
      <c r="K163" s="159"/>
      <c r="L163" s="159"/>
      <c r="M163" s="159"/>
      <c r="N163" s="158"/>
      <c r="O163" s="158"/>
      <c r="P163" s="158"/>
      <c r="Q163" s="158"/>
      <c r="R163" s="159"/>
      <c r="S163" s="159"/>
      <c r="T163" s="159"/>
      <c r="U163" s="159"/>
      <c r="V163" s="159"/>
      <c r="W163" s="159"/>
      <c r="X163" s="159"/>
      <c r="Y163" s="149"/>
      <c r="Z163" s="149"/>
      <c r="AA163" s="149"/>
      <c r="AB163" s="149"/>
      <c r="AC163" s="149"/>
      <c r="AD163" s="149"/>
      <c r="AE163" s="149"/>
      <c r="AF163" s="149"/>
      <c r="AG163" s="149" t="s">
        <v>237</v>
      </c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outlineLevel="1" x14ac:dyDescent="0.2">
      <c r="A164" s="174">
        <v>76</v>
      </c>
      <c r="B164" s="175" t="s">
        <v>581</v>
      </c>
      <c r="C164" s="183" t="s">
        <v>582</v>
      </c>
      <c r="D164" s="176" t="s">
        <v>400</v>
      </c>
      <c r="E164" s="177">
        <v>41.755000000000003</v>
      </c>
      <c r="F164" s="178"/>
      <c r="G164" s="179">
        <f>ROUND(E164*F164,2)</f>
        <v>0</v>
      </c>
      <c r="H164" s="178"/>
      <c r="I164" s="179">
        <f>ROUND(E164*H164,2)</f>
        <v>0</v>
      </c>
      <c r="J164" s="178"/>
      <c r="K164" s="179">
        <f>ROUND(E164*J164,2)</f>
        <v>0</v>
      </c>
      <c r="L164" s="179">
        <v>21</v>
      </c>
      <c r="M164" s="179">
        <f>G164*(1+L164/100)</f>
        <v>0</v>
      </c>
      <c r="N164" s="177">
        <v>0</v>
      </c>
      <c r="O164" s="177">
        <f>ROUND(E164*N164,2)</f>
        <v>0</v>
      </c>
      <c r="P164" s="177">
        <v>0</v>
      </c>
      <c r="Q164" s="177">
        <f>ROUND(E164*P164,2)</f>
        <v>0</v>
      </c>
      <c r="R164" s="179" t="s">
        <v>583</v>
      </c>
      <c r="S164" s="179" t="s">
        <v>164</v>
      </c>
      <c r="T164" s="180" t="s">
        <v>164</v>
      </c>
      <c r="U164" s="159">
        <v>0.05</v>
      </c>
      <c r="V164" s="159">
        <f>ROUND(E164*U164,2)</f>
        <v>2.09</v>
      </c>
      <c r="W164" s="159"/>
      <c r="X164" s="159" t="s">
        <v>234</v>
      </c>
      <c r="Y164" s="149"/>
      <c r="Z164" s="149"/>
      <c r="AA164" s="149"/>
      <c r="AB164" s="149"/>
      <c r="AC164" s="149"/>
      <c r="AD164" s="149"/>
      <c r="AE164" s="149"/>
      <c r="AF164" s="149"/>
      <c r="AG164" s="149" t="s">
        <v>235</v>
      </c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outlineLevel="1" x14ac:dyDescent="0.2">
      <c r="A165" s="174">
        <v>77</v>
      </c>
      <c r="B165" s="175" t="s">
        <v>584</v>
      </c>
      <c r="C165" s="183" t="s">
        <v>585</v>
      </c>
      <c r="D165" s="176" t="s">
        <v>400</v>
      </c>
      <c r="E165" s="177">
        <v>41.755000000000003</v>
      </c>
      <c r="F165" s="178"/>
      <c r="G165" s="179">
        <f>ROUND(E165*F165,2)</f>
        <v>0</v>
      </c>
      <c r="H165" s="178"/>
      <c r="I165" s="179">
        <f>ROUND(E165*H165,2)</f>
        <v>0</v>
      </c>
      <c r="J165" s="178"/>
      <c r="K165" s="179">
        <f>ROUND(E165*J165,2)</f>
        <v>0</v>
      </c>
      <c r="L165" s="179">
        <v>21</v>
      </c>
      <c r="M165" s="179">
        <f>G165*(1+L165/100)</f>
        <v>0</v>
      </c>
      <c r="N165" s="177">
        <v>0</v>
      </c>
      <c r="O165" s="177">
        <f>ROUND(E165*N165,2)</f>
        <v>0</v>
      </c>
      <c r="P165" s="177">
        <v>0</v>
      </c>
      <c r="Q165" s="177">
        <f>ROUND(E165*P165,2)</f>
        <v>0</v>
      </c>
      <c r="R165" s="179" t="s">
        <v>583</v>
      </c>
      <c r="S165" s="179" t="s">
        <v>164</v>
      </c>
      <c r="T165" s="180" t="s">
        <v>164</v>
      </c>
      <c r="U165" s="159">
        <v>0</v>
      </c>
      <c r="V165" s="159">
        <f>ROUND(E165*U165,2)</f>
        <v>0</v>
      </c>
      <c r="W165" s="159"/>
      <c r="X165" s="159" t="s">
        <v>234</v>
      </c>
      <c r="Y165" s="149"/>
      <c r="Z165" s="149"/>
      <c r="AA165" s="149"/>
      <c r="AB165" s="149"/>
      <c r="AC165" s="149"/>
      <c r="AD165" s="149"/>
      <c r="AE165" s="149"/>
      <c r="AF165" s="149"/>
      <c r="AG165" s="149" t="s">
        <v>235</v>
      </c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outlineLevel="1" x14ac:dyDescent="0.2">
      <c r="A166" s="167">
        <v>78</v>
      </c>
      <c r="B166" s="168" t="s">
        <v>586</v>
      </c>
      <c r="C166" s="184" t="s">
        <v>587</v>
      </c>
      <c r="D166" s="169" t="s">
        <v>400</v>
      </c>
      <c r="E166" s="170">
        <v>41.755000000000003</v>
      </c>
      <c r="F166" s="171"/>
      <c r="G166" s="172">
        <f>ROUND(E166*F166,2)</f>
        <v>0</v>
      </c>
      <c r="H166" s="171"/>
      <c r="I166" s="172">
        <f>ROUND(E166*H166,2)</f>
        <v>0</v>
      </c>
      <c r="J166" s="171"/>
      <c r="K166" s="172">
        <f>ROUND(E166*J166,2)</f>
        <v>0</v>
      </c>
      <c r="L166" s="172">
        <v>21</v>
      </c>
      <c r="M166" s="172">
        <f>G166*(1+L166/100)</f>
        <v>0</v>
      </c>
      <c r="N166" s="170">
        <v>0</v>
      </c>
      <c r="O166" s="170">
        <f>ROUND(E166*N166,2)</f>
        <v>0</v>
      </c>
      <c r="P166" s="170">
        <v>0</v>
      </c>
      <c r="Q166" s="170">
        <f>ROUND(E166*P166,2)</f>
        <v>0</v>
      </c>
      <c r="R166" s="172" t="s">
        <v>583</v>
      </c>
      <c r="S166" s="172" t="s">
        <v>164</v>
      </c>
      <c r="T166" s="173" t="s">
        <v>164</v>
      </c>
      <c r="U166" s="159">
        <v>0.01</v>
      </c>
      <c r="V166" s="159">
        <f>ROUND(E166*U166,2)</f>
        <v>0.42</v>
      </c>
      <c r="W166" s="159"/>
      <c r="X166" s="159" t="s">
        <v>234</v>
      </c>
      <c r="Y166" s="149"/>
      <c r="Z166" s="149"/>
      <c r="AA166" s="149"/>
      <c r="AB166" s="149"/>
      <c r="AC166" s="149"/>
      <c r="AD166" s="149"/>
      <c r="AE166" s="149"/>
      <c r="AF166" s="149"/>
      <c r="AG166" s="149" t="s">
        <v>235</v>
      </c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outlineLevel="1" x14ac:dyDescent="0.2">
      <c r="A167" s="156"/>
      <c r="B167" s="157"/>
      <c r="C167" s="254" t="s">
        <v>588</v>
      </c>
      <c r="D167" s="255"/>
      <c r="E167" s="255"/>
      <c r="F167" s="255"/>
      <c r="G167" s="255"/>
      <c r="H167" s="159"/>
      <c r="I167" s="159"/>
      <c r="J167" s="159"/>
      <c r="K167" s="159"/>
      <c r="L167" s="159"/>
      <c r="M167" s="159"/>
      <c r="N167" s="158"/>
      <c r="O167" s="158"/>
      <c r="P167" s="158"/>
      <c r="Q167" s="158"/>
      <c r="R167" s="159"/>
      <c r="S167" s="159"/>
      <c r="T167" s="159"/>
      <c r="U167" s="159"/>
      <c r="V167" s="159"/>
      <c r="W167" s="159"/>
      <c r="X167" s="159"/>
      <c r="Y167" s="149"/>
      <c r="Z167" s="149"/>
      <c r="AA167" s="149"/>
      <c r="AB167" s="149"/>
      <c r="AC167" s="149"/>
      <c r="AD167" s="149"/>
      <c r="AE167" s="149"/>
      <c r="AF167" s="149"/>
      <c r="AG167" s="149" t="s">
        <v>237</v>
      </c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ht="33.75" outlineLevel="1" x14ac:dyDescent="0.2">
      <c r="A168" s="167">
        <v>79</v>
      </c>
      <c r="B168" s="168" t="s">
        <v>589</v>
      </c>
      <c r="C168" s="184" t="s">
        <v>590</v>
      </c>
      <c r="D168" s="169" t="s">
        <v>400</v>
      </c>
      <c r="E168" s="170">
        <v>41.755000000000003</v>
      </c>
      <c r="F168" s="171"/>
      <c r="G168" s="172">
        <f>ROUND(E168*F168,2)</f>
        <v>0</v>
      </c>
      <c r="H168" s="171"/>
      <c r="I168" s="172">
        <f>ROUND(E168*H168,2)</f>
        <v>0</v>
      </c>
      <c r="J168" s="171"/>
      <c r="K168" s="172">
        <f>ROUND(E168*J168,2)</f>
        <v>0</v>
      </c>
      <c r="L168" s="172">
        <v>21</v>
      </c>
      <c r="M168" s="172">
        <f>G168*(1+L168/100)</f>
        <v>0</v>
      </c>
      <c r="N168" s="170">
        <v>0</v>
      </c>
      <c r="O168" s="170">
        <f>ROUND(E168*N168,2)</f>
        <v>0</v>
      </c>
      <c r="P168" s="170">
        <v>0</v>
      </c>
      <c r="Q168" s="170">
        <f>ROUND(E168*P168,2)</f>
        <v>0</v>
      </c>
      <c r="R168" s="172" t="s">
        <v>579</v>
      </c>
      <c r="S168" s="172" t="s">
        <v>164</v>
      </c>
      <c r="T168" s="173" t="s">
        <v>164</v>
      </c>
      <c r="U168" s="159">
        <v>0</v>
      </c>
      <c r="V168" s="159">
        <f>ROUND(E168*U168,2)</f>
        <v>0</v>
      </c>
      <c r="W168" s="159"/>
      <c r="X168" s="159" t="s">
        <v>591</v>
      </c>
      <c r="Y168" s="149"/>
      <c r="Z168" s="149"/>
      <c r="AA168" s="149"/>
      <c r="AB168" s="149"/>
      <c r="AC168" s="149"/>
      <c r="AD168" s="149"/>
      <c r="AE168" s="149"/>
      <c r="AF168" s="149"/>
      <c r="AG168" s="149" t="s">
        <v>592</v>
      </c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outlineLevel="1" x14ac:dyDescent="0.2">
      <c r="A169" s="156"/>
      <c r="B169" s="157"/>
      <c r="C169" s="254" t="s">
        <v>580</v>
      </c>
      <c r="D169" s="255"/>
      <c r="E169" s="255"/>
      <c r="F169" s="255"/>
      <c r="G169" s="255"/>
      <c r="H169" s="159"/>
      <c r="I169" s="159"/>
      <c r="J169" s="159"/>
      <c r="K169" s="159"/>
      <c r="L169" s="159"/>
      <c r="M169" s="159"/>
      <c r="N169" s="158"/>
      <c r="O169" s="158"/>
      <c r="P169" s="158"/>
      <c r="Q169" s="158"/>
      <c r="R169" s="159"/>
      <c r="S169" s="159"/>
      <c r="T169" s="159"/>
      <c r="U169" s="159"/>
      <c r="V169" s="159"/>
      <c r="W169" s="159"/>
      <c r="X169" s="159"/>
      <c r="Y169" s="149"/>
      <c r="Z169" s="149"/>
      <c r="AA169" s="149"/>
      <c r="AB169" s="149"/>
      <c r="AC169" s="149"/>
      <c r="AD169" s="149"/>
      <c r="AE169" s="149"/>
      <c r="AF169" s="149"/>
      <c r="AG169" s="149" t="s">
        <v>237</v>
      </c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x14ac:dyDescent="0.2">
      <c r="A170" s="161" t="s">
        <v>159</v>
      </c>
      <c r="B170" s="162" t="s">
        <v>126</v>
      </c>
      <c r="C170" s="182" t="s">
        <v>127</v>
      </c>
      <c r="D170" s="163"/>
      <c r="E170" s="164"/>
      <c r="F170" s="165"/>
      <c r="G170" s="165">
        <f>SUMIF(AG171:AG172,"&lt;&gt;NOR",G171:G172)</f>
        <v>0</v>
      </c>
      <c r="H170" s="165"/>
      <c r="I170" s="165">
        <f>SUM(I171:I172)</f>
        <v>0</v>
      </c>
      <c r="J170" s="165"/>
      <c r="K170" s="165">
        <f>SUM(K171:K172)</f>
        <v>0</v>
      </c>
      <c r="L170" s="165"/>
      <c r="M170" s="165">
        <f>SUM(M171:M172)</f>
        <v>0</v>
      </c>
      <c r="N170" s="164"/>
      <c r="O170" s="164">
        <f>SUM(O171:O172)</f>
        <v>0</v>
      </c>
      <c r="P170" s="164"/>
      <c r="Q170" s="164">
        <f>SUM(Q171:Q172)</f>
        <v>0</v>
      </c>
      <c r="R170" s="165"/>
      <c r="S170" s="165"/>
      <c r="T170" s="166"/>
      <c r="U170" s="160"/>
      <c r="V170" s="160">
        <f>SUM(V171:V172)</f>
        <v>40.14</v>
      </c>
      <c r="W170" s="160"/>
      <c r="X170" s="160"/>
      <c r="AG170" t="s">
        <v>160</v>
      </c>
    </row>
    <row r="171" spans="1:60" ht="22.5" outlineLevel="1" x14ac:dyDescent="0.2">
      <c r="A171" s="167">
        <v>80</v>
      </c>
      <c r="B171" s="168" t="s">
        <v>799</v>
      </c>
      <c r="C171" s="184" t="s">
        <v>800</v>
      </c>
      <c r="D171" s="169" t="s">
        <v>400</v>
      </c>
      <c r="E171" s="170">
        <v>189.77517</v>
      </c>
      <c r="F171" s="171"/>
      <c r="G171" s="172">
        <f>ROUND(E171*F171,2)</f>
        <v>0</v>
      </c>
      <c r="H171" s="171"/>
      <c r="I171" s="172">
        <f>ROUND(E171*H171,2)</f>
        <v>0</v>
      </c>
      <c r="J171" s="171"/>
      <c r="K171" s="172">
        <f>ROUND(E171*J171,2)</f>
        <v>0</v>
      </c>
      <c r="L171" s="172">
        <v>21</v>
      </c>
      <c r="M171" s="172">
        <f>G171*(1+L171/100)</f>
        <v>0</v>
      </c>
      <c r="N171" s="170">
        <v>0</v>
      </c>
      <c r="O171" s="170">
        <f>ROUND(E171*N171,2)</f>
        <v>0</v>
      </c>
      <c r="P171" s="170">
        <v>0</v>
      </c>
      <c r="Q171" s="170">
        <f>ROUND(E171*P171,2)</f>
        <v>0</v>
      </c>
      <c r="R171" s="172" t="s">
        <v>408</v>
      </c>
      <c r="S171" s="172" t="s">
        <v>164</v>
      </c>
      <c r="T171" s="173" t="s">
        <v>164</v>
      </c>
      <c r="U171" s="159">
        <v>0.21149999999999999</v>
      </c>
      <c r="V171" s="159">
        <f>ROUND(E171*U171,2)</f>
        <v>40.14</v>
      </c>
      <c r="W171" s="159"/>
      <c r="X171" s="159" t="s">
        <v>595</v>
      </c>
      <c r="Y171" s="149"/>
      <c r="Z171" s="149"/>
      <c r="AA171" s="149"/>
      <c r="AB171" s="149"/>
      <c r="AC171" s="149"/>
      <c r="AD171" s="149"/>
      <c r="AE171" s="149"/>
      <c r="AF171" s="149"/>
      <c r="AG171" s="149" t="s">
        <v>596</v>
      </c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outlineLevel="1" x14ac:dyDescent="0.2">
      <c r="A172" s="156"/>
      <c r="B172" s="157"/>
      <c r="C172" s="254" t="s">
        <v>801</v>
      </c>
      <c r="D172" s="255"/>
      <c r="E172" s="255"/>
      <c r="F172" s="255"/>
      <c r="G172" s="255"/>
      <c r="H172" s="159"/>
      <c r="I172" s="159"/>
      <c r="J172" s="159"/>
      <c r="K172" s="159"/>
      <c r="L172" s="159"/>
      <c r="M172" s="159"/>
      <c r="N172" s="158"/>
      <c r="O172" s="158"/>
      <c r="P172" s="158"/>
      <c r="Q172" s="158"/>
      <c r="R172" s="159"/>
      <c r="S172" s="159"/>
      <c r="T172" s="159"/>
      <c r="U172" s="159"/>
      <c r="V172" s="159"/>
      <c r="W172" s="159"/>
      <c r="X172" s="159"/>
      <c r="Y172" s="149"/>
      <c r="Z172" s="149"/>
      <c r="AA172" s="149"/>
      <c r="AB172" s="149"/>
      <c r="AC172" s="149"/>
      <c r="AD172" s="149"/>
      <c r="AE172" s="149"/>
      <c r="AF172" s="149"/>
      <c r="AG172" s="149" t="s">
        <v>237</v>
      </c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x14ac:dyDescent="0.2">
      <c r="A173" s="3"/>
      <c r="B173" s="4"/>
      <c r="C173" s="185"/>
      <c r="D173" s="6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AE173">
        <v>15</v>
      </c>
      <c r="AF173">
        <v>21</v>
      </c>
      <c r="AG173" t="s">
        <v>146</v>
      </c>
    </row>
    <row r="174" spans="1:60" x14ac:dyDescent="0.2">
      <c r="A174" s="152"/>
      <c r="B174" s="153" t="s">
        <v>29</v>
      </c>
      <c r="C174" s="186"/>
      <c r="D174" s="154"/>
      <c r="E174" s="155"/>
      <c r="F174" s="155"/>
      <c r="G174" s="181">
        <f>G8+G91+G95+G104+G111+G145+G150+G152+G158+G161+G170</f>
        <v>0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AE174">
        <f>SUMIF(L7:L172,AE173,G7:G172)</f>
        <v>0</v>
      </c>
      <c r="AF174">
        <f>SUMIF(L7:L172,AF173,G7:G172)</f>
        <v>0</v>
      </c>
      <c r="AG174" t="s">
        <v>227</v>
      </c>
    </row>
    <row r="175" spans="1:60" x14ac:dyDescent="0.2">
      <c r="C175" s="187"/>
      <c r="D175" s="10"/>
      <c r="AG175" t="s">
        <v>228</v>
      </c>
    </row>
    <row r="176" spans="1:60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E14A" sheet="1"/>
  <mergeCells count="50">
    <mergeCell ref="C14:G14"/>
    <mergeCell ref="A1:G1"/>
    <mergeCell ref="C2:G2"/>
    <mergeCell ref="C3:G3"/>
    <mergeCell ref="C4:G4"/>
    <mergeCell ref="C12:G12"/>
    <mergeCell ref="C44:G44"/>
    <mergeCell ref="C16:G16"/>
    <mergeCell ref="C18:G18"/>
    <mergeCell ref="C21:G21"/>
    <mergeCell ref="C23:G23"/>
    <mergeCell ref="C25:G25"/>
    <mergeCell ref="C27:G27"/>
    <mergeCell ref="C29:G29"/>
    <mergeCell ref="C31:G31"/>
    <mergeCell ref="C33:G33"/>
    <mergeCell ref="C37:G37"/>
    <mergeCell ref="C41:G41"/>
    <mergeCell ref="C83:G83"/>
    <mergeCell ref="C47:G47"/>
    <mergeCell ref="C50:G50"/>
    <mergeCell ref="C53:G53"/>
    <mergeCell ref="C55:G55"/>
    <mergeCell ref="C57:G57"/>
    <mergeCell ref="C60:G60"/>
    <mergeCell ref="C63:G63"/>
    <mergeCell ref="C66:G66"/>
    <mergeCell ref="C69:G69"/>
    <mergeCell ref="C72:G72"/>
    <mergeCell ref="C78:G78"/>
    <mergeCell ref="C129:G129"/>
    <mergeCell ref="C97:G97"/>
    <mergeCell ref="C100:G100"/>
    <mergeCell ref="C106:G106"/>
    <mergeCell ref="C109:G109"/>
    <mergeCell ref="C113:G113"/>
    <mergeCell ref="C115:G115"/>
    <mergeCell ref="C117:G117"/>
    <mergeCell ref="C119:G119"/>
    <mergeCell ref="C121:G121"/>
    <mergeCell ref="C123:G123"/>
    <mergeCell ref="C127:G127"/>
    <mergeCell ref="C169:G169"/>
    <mergeCell ref="C172:G172"/>
    <mergeCell ref="C132:G132"/>
    <mergeCell ref="C154:G154"/>
    <mergeCell ref="C156:G156"/>
    <mergeCell ref="C160:G160"/>
    <mergeCell ref="C163:G163"/>
    <mergeCell ref="C167:G167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63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7" t="s">
        <v>229</v>
      </c>
      <c r="B1" s="247"/>
      <c r="C1" s="247"/>
      <c r="D1" s="247"/>
      <c r="E1" s="247"/>
      <c r="F1" s="247"/>
      <c r="G1" s="247"/>
      <c r="AG1" t="s">
        <v>133</v>
      </c>
    </row>
    <row r="2" spans="1:60" ht="24.95" customHeight="1" x14ac:dyDescent="0.2">
      <c r="A2" s="141" t="s">
        <v>7</v>
      </c>
      <c r="B2" s="49" t="s">
        <v>43</v>
      </c>
      <c r="C2" s="248" t="s">
        <v>44</v>
      </c>
      <c r="D2" s="249"/>
      <c r="E2" s="249"/>
      <c r="F2" s="249"/>
      <c r="G2" s="250"/>
      <c r="AG2" t="s">
        <v>134</v>
      </c>
    </row>
    <row r="3" spans="1:60" ht="24.95" customHeight="1" x14ac:dyDescent="0.2">
      <c r="A3" s="141" t="s">
        <v>8</v>
      </c>
      <c r="B3" s="49" t="s">
        <v>60</v>
      </c>
      <c r="C3" s="248" t="s">
        <v>61</v>
      </c>
      <c r="D3" s="249"/>
      <c r="E3" s="249"/>
      <c r="F3" s="249"/>
      <c r="G3" s="250"/>
      <c r="AC3" s="123" t="s">
        <v>134</v>
      </c>
      <c r="AG3" t="s">
        <v>136</v>
      </c>
    </row>
    <row r="4" spans="1:60" ht="24.95" customHeight="1" x14ac:dyDescent="0.2">
      <c r="A4" s="142" t="s">
        <v>9</v>
      </c>
      <c r="B4" s="143" t="s">
        <v>62</v>
      </c>
      <c r="C4" s="251" t="s">
        <v>63</v>
      </c>
      <c r="D4" s="252"/>
      <c r="E4" s="252"/>
      <c r="F4" s="252"/>
      <c r="G4" s="253"/>
      <c r="AG4" t="s">
        <v>137</v>
      </c>
    </row>
    <row r="5" spans="1:60" x14ac:dyDescent="0.2">
      <c r="D5" s="10"/>
    </row>
    <row r="6" spans="1:60" ht="38.25" x14ac:dyDescent="0.2">
      <c r="A6" s="145" t="s">
        <v>138</v>
      </c>
      <c r="B6" s="147" t="s">
        <v>139</v>
      </c>
      <c r="C6" s="147" t="s">
        <v>140</v>
      </c>
      <c r="D6" s="146" t="s">
        <v>141</v>
      </c>
      <c r="E6" s="145" t="s">
        <v>142</v>
      </c>
      <c r="F6" s="144" t="s">
        <v>143</v>
      </c>
      <c r="G6" s="145" t="s">
        <v>29</v>
      </c>
      <c r="H6" s="148" t="s">
        <v>30</v>
      </c>
      <c r="I6" s="148" t="s">
        <v>144</v>
      </c>
      <c r="J6" s="148" t="s">
        <v>31</v>
      </c>
      <c r="K6" s="148" t="s">
        <v>145</v>
      </c>
      <c r="L6" s="148" t="s">
        <v>146</v>
      </c>
      <c r="M6" s="148" t="s">
        <v>147</v>
      </c>
      <c r="N6" s="148" t="s">
        <v>148</v>
      </c>
      <c r="O6" s="148" t="s">
        <v>149</v>
      </c>
      <c r="P6" s="148" t="s">
        <v>150</v>
      </c>
      <c r="Q6" s="148" t="s">
        <v>151</v>
      </c>
      <c r="R6" s="148" t="s">
        <v>152</v>
      </c>
      <c r="S6" s="148" t="s">
        <v>153</v>
      </c>
      <c r="T6" s="148" t="s">
        <v>154</v>
      </c>
      <c r="U6" s="148" t="s">
        <v>155</v>
      </c>
      <c r="V6" s="148" t="s">
        <v>156</v>
      </c>
      <c r="W6" s="148" t="s">
        <v>157</v>
      </c>
      <c r="X6" s="148" t="s">
        <v>158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1" t="s">
        <v>159</v>
      </c>
      <c r="B8" s="162" t="s">
        <v>99</v>
      </c>
      <c r="C8" s="182" t="s">
        <v>100</v>
      </c>
      <c r="D8" s="163"/>
      <c r="E8" s="164"/>
      <c r="F8" s="165"/>
      <c r="G8" s="165">
        <f>SUMIF(AG9:AG83,"&lt;&gt;NOR",G9:G83)</f>
        <v>0</v>
      </c>
      <c r="H8" s="165"/>
      <c r="I8" s="165">
        <f>SUM(I9:I83)</f>
        <v>0</v>
      </c>
      <c r="J8" s="165"/>
      <c r="K8" s="165">
        <f>SUM(K9:K83)</f>
        <v>0</v>
      </c>
      <c r="L8" s="165"/>
      <c r="M8" s="165">
        <f>SUM(M9:M83)</f>
        <v>0</v>
      </c>
      <c r="N8" s="164"/>
      <c r="O8" s="164">
        <f>SUM(O9:O83)</f>
        <v>707.47</v>
      </c>
      <c r="P8" s="164"/>
      <c r="Q8" s="164">
        <f>SUM(Q9:Q83)</f>
        <v>217.36</v>
      </c>
      <c r="R8" s="165"/>
      <c r="S8" s="165"/>
      <c r="T8" s="166"/>
      <c r="U8" s="160"/>
      <c r="V8" s="160">
        <f>SUM(V9:V83)</f>
        <v>1154.23</v>
      </c>
      <c r="W8" s="160"/>
      <c r="X8" s="160"/>
      <c r="AG8" t="s">
        <v>160</v>
      </c>
    </row>
    <row r="9" spans="1:60" ht="22.5" outlineLevel="1" x14ac:dyDescent="0.2">
      <c r="A9" s="174">
        <v>1</v>
      </c>
      <c r="B9" s="175" t="s">
        <v>238</v>
      </c>
      <c r="C9" s="183" t="s">
        <v>239</v>
      </c>
      <c r="D9" s="176" t="s">
        <v>232</v>
      </c>
      <c r="E9" s="177">
        <v>247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7">
        <v>0</v>
      </c>
      <c r="O9" s="177">
        <f>ROUND(E9*N9,2)</f>
        <v>0</v>
      </c>
      <c r="P9" s="177">
        <v>0.66</v>
      </c>
      <c r="Q9" s="177">
        <f>ROUND(E9*P9,2)</f>
        <v>163.02000000000001</v>
      </c>
      <c r="R9" s="179" t="s">
        <v>233</v>
      </c>
      <c r="S9" s="179" t="s">
        <v>164</v>
      </c>
      <c r="T9" s="180" t="s">
        <v>164</v>
      </c>
      <c r="U9" s="159">
        <v>0.1</v>
      </c>
      <c r="V9" s="159">
        <f>ROUND(E9*U9,2)</f>
        <v>24.7</v>
      </c>
      <c r="W9" s="159"/>
      <c r="X9" s="159" t="s">
        <v>234</v>
      </c>
      <c r="Y9" s="149"/>
      <c r="Z9" s="149"/>
      <c r="AA9" s="149"/>
      <c r="AB9" s="149"/>
      <c r="AC9" s="149"/>
      <c r="AD9" s="149"/>
      <c r="AE9" s="149"/>
      <c r="AF9" s="149"/>
      <c r="AG9" s="149" t="s">
        <v>235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22.5" outlineLevel="1" x14ac:dyDescent="0.2">
      <c r="A10" s="174">
        <v>2</v>
      </c>
      <c r="B10" s="175" t="s">
        <v>802</v>
      </c>
      <c r="C10" s="183" t="s">
        <v>803</v>
      </c>
      <c r="D10" s="176" t="s">
        <v>232</v>
      </c>
      <c r="E10" s="177">
        <v>247</v>
      </c>
      <c r="F10" s="178"/>
      <c r="G10" s="179">
        <f>ROUND(E10*F10,2)</f>
        <v>0</v>
      </c>
      <c r="H10" s="178"/>
      <c r="I10" s="179">
        <f>ROUND(E10*H10,2)</f>
        <v>0</v>
      </c>
      <c r="J10" s="178"/>
      <c r="K10" s="179">
        <f>ROUND(E10*J10,2)</f>
        <v>0</v>
      </c>
      <c r="L10" s="179">
        <v>21</v>
      </c>
      <c r="M10" s="179">
        <f>G10*(1+L10/100)</f>
        <v>0</v>
      </c>
      <c r="N10" s="177">
        <v>0</v>
      </c>
      <c r="O10" s="177">
        <f>ROUND(E10*N10,2)</f>
        <v>0</v>
      </c>
      <c r="P10" s="177">
        <v>0.22</v>
      </c>
      <c r="Q10" s="177">
        <f>ROUND(E10*P10,2)</f>
        <v>54.34</v>
      </c>
      <c r="R10" s="179" t="s">
        <v>233</v>
      </c>
      <c r="S10" s="179" t="s">
        <v>164</v>
      </c>
      <c r="T10" s="180" t="s">
        <v>164</v>
      </c>
      <c r="U10" s="159">
        <v>0.375</v>
      </c>
      <c r="V10" s="159">
        <f>ROUND(E10*U10,2)</f>
        <v>92.63</v>
      </c>
      <c r="W10" s="159"/>
      <c r="X10" s="159" t="s">
        <v>234</v>
      </c>
      <c r="Y10" s="149"/>
      <c r="Z10" s="149"/>
      <c r="AA10" s="149"/>
      <c r="AB10" s="149"/>
      <c r="AC10" s="149"/>
      <c r="AD10" s="149"/>
      <c r="AE10" s="149"/>
      <c r="AF10" s="149"/>
      <c r="AG10" s="149" t="s">
        <v>235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ht="22.5" outlineLevel="1" x14ac:dyDescent="0.2">
      <c r="A11" s="167">
        <v>3</v>
      </c>
      <c r="B11" s="168" t="s">
        <v>265</v>
      </c>
      <c r="C11" s="184" t="s">
        <v>266</v>
      </c>
      <c r="D11" s="169" t="s">
        <v>247</v>
      </c>
      <c r="E11" s="170">
        <v>247</v>
      </c>
      <c r="F11" s="171"/>
      <c r="G11" s="172">
        <f>ROUND(E11*F11,2)</f>
        <v>0</v>
      </c>
      <c r="H11" s="171"/>
      <c r="I11" s="172">
        <f>ROUND(E11*H11,2)</f>
        <v>0</v>
      </c>
      <c r="J11" s="171"/>
      <c r="K11" s="172">
        <f>ROUND(E11*J11,2)</f>
        <v>0</v>
      </c>
      <c r="L11" s="172">
        <v>21</v>
      </c>
      <c r="M11" s="172">
        <f>G11*(1+L11/100)</f>
        <v>0</v>
      </c>
      <c r="N11" s="170">
        <v>1.0699999999999999E-2</v>
      </c>
      <c r="O11" s="170">
        <f>ROUND(E11*N11,2)</f>
        <v>2.64</v>
      </c>
      <c r="P11" s="170">
        <v>0</v>
      </c>
      <c r="Q11" s="170">
        <f>ROUND(E11*P11,2)</f>
        <v>0</v>
      </c>
      <c r="R11" s="172" t="s">
        <v>248</v>
      </c>
      <c r="S11" s="172" t="s">
        <v>164</v>
      </c>
      <c r="T11" s="173" t="s">
        <v>164</v>
      </c>
      <c r="U11" s="159">
        <v>0.91</v>
      </c>
      <c r="V11" s="159">
        <f>ROUND(E11*U11,2)</f>
        <v>224.77</v>
      </c>
      <c r="W11" s="159"/>
      <c r="X11" s="159" t="s">
        <v>234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235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ht="22.5" outlineLevel="1" x14ac:dyDescent="0.2">
      <c r="A12" s="156"/>
      <c r="B12" s="157"/>
      <c r="C12" s="254" t="s">
        <v>267</v>
      </c>
      <c r="D12" s="255"/>
      <c r="E12" s="255"/>
      <c r="F12" s="255"/>
      <c r="G12" s="255"/>
      <c r="H12" s="159"/>
      <c r="I12" s="159"/>
      <c r="J12" s="159"/>
      <c r="K12" s="159"/>
      <c r="L12" s="159"/>
      <c r="M12" s="159"/>
      <c r="N12" s="158"/>
      <c r="O12" s="158"/>
      <c r="P12" s="158"/>
      <c r="Q12" s="158"/>
      <c r="R12" s="159"/>
      <c r="S12" s="159"/>
      <c r="T12" s="159"/>
      <c r="U12" s="159"/>
      <c r="V12" s="159"/>
      <c r="W12" s="159"/>
      <c r="X12" s="159"/>
      <c r="Y12" s="149"/>
      <c r="Z12" s="149"/>
      <c r="AA12" s="149"/>
      <c r="AB12" s="149"/>
      <c r="AC12" s="149"/>
      <c r="AD12" s="149"/>
      <c r="AE12" s="149"/>
      <c r="AF12" s="149"/>
      <c r="AG12" s="149" t="s">
        <v>237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90" t="str">
        <f>C12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67">
        <v>4</v>
      </c>
      <c r="B13" s="168" t="s">
        <v>272</v>
      </c>
      <c r="C13" s="184" t="s">
        <v>273</v>
      </c>
      <c r="D13" s="169" t="s">
        <v>247</v>
      </c>
      <c r="E13" s="170">
        <v>30</v>
      </c>
      <c r="F13" s="171"/>
      <c r="G13" s="172">
        <f>ROUND(E13*F13,2)</f>
        <v>0</v>
      </c>
      <c r="H13" s="171"/>
      <c r="I13" s="172">
        <f>ROUND(E13*H13,2)</f>
        <v>0</v>
      </c>
      <c r="J13" s="171"/>
      <c r="K13" s="172">
        <f>ROUND(E13*J13,2)</f>
        <v>0</v>
      </c>
      <c r="L13" s="172">
        <v>21</v>
      </c>
      <c r="M13" s="172">
        <f>G13*(1+L13/100)</f>
        <v>0</v>
      </c>
      <c r="N13" s="170">
        <v>2.478E-2</v>
      </c>
      <c r="O13" s="170">
        <f>ROUND(E13*N13,2)</f>
        <v>0.74</v>
      </c>
      <c r="P13" s="170">
        <v>0</v>
      </c>
      <c r="Q13" s="170">
        <f>ROUND(E13*P13,2)</f>
        <v>0</v>
      </c>
      <c r="R13" s="172" t="s">
        <v>248</v>
      </c>
      <c r="S13" s="172" t="s">
        <v>164</v>
      </c>
      <c r="T13" s="173" t="s">
        <v>164</v>
      </c>
      <c r="U13" s="159">
        <v>0.55000000000000004</v>
      </c>
      <c r="V13" s="159">
        <f>ROUND(E13*U13,2)</f>
        <v>16.5</v>
      </c>
      <c r="W13" s="159"/>
      <c r="X13" s="159" t="s">
        <v>234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235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22.5" outlineLevel="1" x14ac:dyDescent="0.2">
      <c r="A14" s="156"/>
      <c r="B14" s="157"/>
      <c r="C14" s="254" t="s">
        <v>267</v>
      </c>
      <c r="D14" s="255"/>
      <c r="E14" s="255"/>
      <c r="F14" s="255"/>
      <c r="G14" s="255"/>
      <c r="H14" s="159"/>
      <c r="I14" s="159"/>
      <c r="J14" s="159"/>
      <c r="K14" s="159"/>
      <c r="L14" s="159"/>
      <c r="M14" s="159"/>
      <c r="N14" s="158"/>
      <c r="O14" s="158"/>
      <c r="P14" s="158"/>
      <c r="Q14" s="158"/>
      <c r="R14" s="159"/>
      <c r="S14" s="159"/>
      <c r="T14" s="159"/>
      <c r="U14" s="159"/>
      <c r="V14" s="159"/>
      <c r="W14" s="159"/>
      <c r="X14" s="159"/>
      <c r="Y14" s="149"/>
      <c r="Z14" s="149"/>
      <c r="AA14" s="149"/>
      <c r="AB14" s="149"/>
      <c r="AC14" s="149"/>
      <c r="AD14" s="149"/>
      <c r="AE14" s="149"/>
      <c r="AF14" s="149"/>
      <c r="AG14" s="149" t="s">
        <v>237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90" t="str">
        <f>C14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67">
        <v>5</v>
      </c>
      <c r="B15" s="168" t="s">
        <v>274</v>
      </c>
      <c r="C15" s="184" t="s">
        <v>275</v>
      </c>
      <c r="D15" s="169" t="s">
        <v>276</v>
      </c>
      <c r="E15" s="170">
        <v>45</v>
      </c>
      <c r="F15" s="171"/>
      <c r="G15" s="172">
        <f>ROUND(E15*F15,2)</f>
        <v>0</v>
      </c>
      <c r="H15" s="171"/>
      <c r="I15" s="172">
        <f>ROUND(E15*H15,2)</f>
        <v>0</v>
      </c>
      <c r="J15" s="171"/>
      <c r="K15" s="172">
        <f>ROUND(E15*J15,2)</f>
        <v>0</v>
      </c>
      <c r="L15" s="172">
        <v>21</v>
      </c>
      <c r="M15" s="172">
        <f>G15*(1+L15/100)</f>
        <v>0</v>
      </c>
      <c r="N15" s="170">
        <v>0</v>
      </c>
      <c r="O15" s="170">
        <f>ROUND(E15*N15,2)</f>
        <v>0</v>
      </c>
      <c r="P15" s="170">
        <v>0</v>
      </c>
      <c r="Q15" s="170">
        <f>ROUND(E15*P15,2)</f>
        <v>0</v>
      </c>
      <c r="R15" s="172" t="s">
        <v>248</v>
      </c>
      <c r="S15" s="172" t="s">
        <v>164</v>
      </c>
      <c r="T15" s="173" t="s">
        <v>164</v>
      </c>
      <c r="U15" s="159">
        <v>1.55</v>
      </c>
      <c r="V15" s="159">
        <f>ROUND(E15*U15,2)</f>
        <v>69.75</v>
      </c>
      <c r="W15" s="159"/>
      <c r="X15" s="159" t="s">
        <v>234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235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254" t="s">
        <v>277</v>
      </c>
      <c r="D16" s="255"/>
      <c r="E16" s="255"/>
      <c r="F16" s="255"/>
      <c r="G16" s="255"/>
      <c r="H16" s="159"/>
      <c r="I16" s="159"/>
      <c r="J16" s="159"/>
      <c r="K16" s="159"/>
      <c r="L16" s="159"/>
      <c r="M16" s="159"/>
      <c r="N16" s="158"/>
      <c r="O16" s="158"/>
      <c r="P16" s="158"/>
      <c r="Q16" s="158"/>
      <c r="R16" s="159"/>
      <c r="S16" s="159"/>
      <c r="T16" s="159"/>
      <c r="U16" s="159"/>
      <c r="V16" s="159"/>
      <c r="W16" s="159"/>
      <c r="X16" s="159"/>
      <c r="Y16" s="149"/>
      <c r="Z16" s="149"/>
      <c r="AA16" s="149"/>
      <c r="AB16" s="149"/>
      <c r="AC16" s="149"/>
      <c r="AD16" s="149"/>
      <c r="AE16" s="149"/>
      <c r="AF16" s="149"/>
      <c r="AG16" s="149" t="s">
        <v>237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90" t="str">
        <f>C16</f>
        <v>příplatek k cenám vykopávek za ztížení vykopávky v blízkosti podzemního vedení nebo výbušnin v horninách jakékoliv třídy,</v>
      </c>
      <c r="BB16" s="149"/>
      <c r="BC16" s="149"/>
      <c r="BD16" s="149"/>
      <c r="BE16" s="149"/>
      <c r="BF16" s="149"/>
      <c r="BG16" s="149"/>
      <c r="BH16" s="149"/>
    </row>
    <row r="17" spans="1:60" ht="22.5" outlineLevel="1" x14ac:dyDescent="0.2">
      <c r="A17" s="167">
        <v>6</v>
      </c>
      <c r="B17" s="168" t="s">
        <v>279</v>
      </c>
      <c r="C17" s="184" t="s">
        <v>280</v>
      </c>
      <c r="D17" s="169" t="s">
        <v>276</v>
      </c>
      <c r="E17" s="170">
        <v>0.75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21</v>
      </c>
      <c r="M17" s="172">
        <f>G17*(1+L17/100)</f>
        <v>0</v>
      </c>
      <c r="N17" s="170">
        <v>0</v>
      </c>
      <c r="O17" s="170">
        <f>ROUND(E17*N17,2)</f>
        <v>0</v>
      </c>
      <c r="P17" s="170">
        <v>0</v>
      </c>
      <c r="Q17" s="170">
        <f>ROUND(E17*P17,2)</f>
        <v>0</v>
      </c>
      <c r="R17" s="172" t="s">
        <v>248</v>
      </c>
      <c r="S17" s="172" t="s">
        <v>164</v>
      </c>
      <c r="T17" s="173" t="s">
        <v>164</v>
      </c>
      <c r="U17" s="159">
        <v>16.54</v>
      </c>
      <c r="V17" s="159">
        <f>ROUND(E17*U17,2)</f>
        <v>12.41</v>
      </c>
      <c r="W17" s="159"/>
      <c r="X17" s="159" t="s">
        <v>234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235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ht="22.5" outlineLevel="1" x14ac:dyDescent="0.2">
      <c r="A18" s="156"/>
      <c r="B18" s="157"/>
      <c r="C18" s="254" t="s">
        <v>281</v>
      </c>
      <c r="D18" s="255"/>
      <c r="E18" s="255"/>
      <c r="F18" s="255"/>
      <c r="G18" s="255"/>
      <c r="H18" s="159"/>
      <c r="I18" s="159"/>
      <c r="J18" s="159"/>
      <c r="K18" s="159"/>
      <c r="L18" s="159"/>
      <c r="M18" s="159"/>
      <c r="N18" s="158"/>
      <c r="O18" s="158"/>
      <c r="P18" s="158"/>
      <c r="Q18" s="158"/>
      <c r="R18" s="159"/>
      <c r="S18" s="159"/>
      <c r="T18" s="159"/>
      <c r="U18" s="159"/>
      <c r="V18" s="159"/>
      <c r="W18" s="159"/>
      <c r="X18" s="159"/>
      <c r="Y18" s="149"/>
      <c r="Z18" s="149"/>
      <c r="AA18" s="149"/>
      <c r="AB18" s="149"/>
      <c r="AC18" s="149"/>
      <c r="AD18" s="149"/>
      <c r="AE18" s="149"/>
      <c r="AF18" s="149"/>
      <c r="AG18" s="149" t="s">
        <v>237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90" t="str">
        <f>C18</f>
        <v>korytech vodotečí, melioračních kanálech s přemístěním suti na hromady na vzdálenost do 20 m nebo s naložením na dopravní prostředek,</v>
      </c>
      <c r="BB18" s="149"/>
      <c r="BC18" s="149"/>
      <c r="BD18" s="149"/>
      <c r="BE18" s="149"/>
      <c r="BF18" s="149"/>
      <c r="BG18" s="149"/>
      <c r="BH18" s="149"/>
    </row>
    <row r="19" spans="1:60" ht="22.5" outlineLevel="1" x14ac:dyDescent="0.2">
      <c r="A19" s="167">
        <v>7</v>
      </c>
      <c r="B19" s="168" t="s">
        <v>282</v>
      </c>
      <c r="C19" s="184" t="s">
        <v>283</v>
      </c>
      <c r="D19" s="169" t="s">
        <v>276</v>
      </c>
      <c r="E19" s="170">
        <v>1.5</v>
      </c>
      <c r="F19" s="171"/>
      <c r="G19" s="172">
        <f>ROUND(E19*F19,2)</f>
        <v>0</v>
      </c>
      <c r="H19" s="171"/>
      <c r="I19" s="172">
        <f>ROUND(E19*H19,2)</f>
        <v>0</v>
      </c>
      <c r="J19" s="171"/>
      <c r="K19" s="172">
        <f>ROUND(E19*J19,2)</f>
        <v>0</v>
      </c>
      <c r="L19" s="172">
        <v>21</v>
      </c>
      <c r="M19" s="172">
        <f>G19*(1+L19/100)</f>
        <v>0</v>
      </c>
      <c r="N19" s="170">
        <v>0</v>
      </c>
      <c r="O19" s="170">
        <f>ROUND(E19*N19,2)</f>
        <v>0</v>
      </c>
      <c r="P19" s="170">
        <v>0</v>
      </c>
      <c r="Q19" s="170">
        <f>ROUND(E19*P19,2)</f>
        <v>0</v>
      </c>
      <c r="R19" s="172" t="s">
        <v>248</v>
      </c>
      <c r="S19" s="172" t="s">
        <v>164</v>
      </c>
      <c r="T19" s="173" t="s">
        <v>164</v>
      </c>
      <c r="U19" s="159">
        <v>0.77</v>
      </c>
      <c r="V19" s="159">
        <f>ROUND(E19*U19,2)</f>
        <v>1.1599999999999999</v>
      </c>
      <c r="W19" s="159"/>
      <c r="X19" s="159" t="s">
        <v>234</v>
      </c>
      <c r="Y19" s="149"/>
      <c r="Z19" s="149"/>
      <c r="AA19" s="149"/>
      <c r="AB19" s="149"/>
      <c r="AC19" s="149"/>
      <c r="AD19" s="149"/>
      <c r="AE19" s="149"/>
      <c r="AF19" s="149"/>
      <c r="AG19" s="149" t="s">
        <v>235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56"/>
      <c r="B20" s="157"/>
      <c r="C20" s="254" t="s">
        <v>281</v>
      </c>
      <c r="D20" s="255"/>
      <c r="E20" s="255"/>
      <c r="F20" s="255"/>
      <c r="G20" s="255"/>
      <c r="H20" s="159"/>
      <c r="I20" s="159"/>
      <c r="J20" s="159"/>
      <c r="K20" s="159"/>
      <c r="L20" s="159"/>
      <c r="M20" s="159"/>
      <c r="N20" s="158"/>
      <c r="O20" s="158"/>
      <c r="P20" s="158"/>
      <c r="Q20" s="158"/>
      <c r="R20" s="159"/>
      <c r="S20" s="159"/>
      <c r="T20" s="159"/>
      <c r="U20" s="159"/>
      <c r="V20" s="159"/>
      <c r="W20" s="159"/>
      <c r="X20" s="159"/>
      <c r="Y20" s="149"/>
      <c r="Z20" s="149"/>
      <c r="AA20" s="149"/>
      <c r="AB20" s="149"/>
      <c r="AC20" s="149"/>
      <c r="AD20" s="149"/>
      <c r="AE20" s="149"/>
      <c r="AF20" s="149"/>
      <c r="AG20" s="149" t="s">
        <v>237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90" t="str">
        <f>C20</f>
        <v>korytech vodotečí, melioračních kanálech s přemístěním suti na hromady na vzdálenost do 20 m nebo s naložením na dopravní prostředek,</v>
      </c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67">
        <v>8</v>
      </c>
      <c r="B21" s="168" t="s">
        <v>285</v>
      </c>
      <c r="C21" s="184" t="s">
        <v>286</v>
      </c>
      <c r="D21" s="169" t="s">
        <v>276</v>
      </c>
      <c r="E21" s="170">
        <v>60.03</v>
      </c>
      <c r="F21" s="171"/>
      <c r="G21" s="172">
        <f>ROUND(E21*F21,2)</f>
        <v>0</v>
      </c>
      <c r="H21" s="171"/>
      <c r="I21" s="172">
        <f>ROUND(E21*H21,2)</f>
        <v>0</v>
      </c>
      <c r="J21" s="171"/>
      <c r="K21" s="172">
        <f>ROUND(E21*J21,2)</f>
        <v>0</v>
      </c>
      <c r="L21" s="172">
        <v>21</v>
      </c>
      <c r="M21" s="172">
        <f>G21*(1+L21/100)</f>
        <v>0</v>
      </c>
      <c r="N21" s="170">
        <v>0</v>
      </c>
      <c r="O21" s="170">
        <f>ROUND(E21*N21,2)</f>
        <v>0</v>
      </c>
      <c r="P21" s="170">
        <v>0</v>
      </c>
      <c r="Q21" s="170">
        <f>ROUND(E21*P21,2)</f>
        <v>0</v>
      </c>
      <c r="R21" s="172" t="s">
        <v>248</v>
      </c>
      <c r="S21" s="172" t="s">
        <v>164</v>
      </c>
      <c r="T21" s="173" t="s">
        <v>164</v>
      </c>
      <c r="U21" s="159">
        <v>0.2</v>
      </c>
      <c r="V21" s="159">
        <f>ROUND(E21*U21,2)</f>
        <v>12.01</v>
      </c>
      <c r="W21" s="159"/>
      <c r="X21" s="159" t="s">
        <v>234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235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ht="33.75" outlineLevel="1" x14ac:dyDescent="0.2">
      <c r="A22" s="156"/>
      <c r="B22" s="157"/>
      <c r="C22" s="254" t="s">
        <v>287</v>
      </c>
      <c r="D22" s="255"/>
      <c r="E22" s="255"/>
      <c r="F22" s="255"/>
      <c r="G22" s="255"/>
      <c r="H22" s="159"/>
      <c r="I22" s="159"/>
      <c r="J22" s="159"/>
      <c r="K22" s="159"/>
      <c r="L22" s="159"/>
      <c r="M22" s="159"/>
      <c r="N22" s="158"/>
      <c r="O22" s="158"/>
      <c r="P22" s="158"/>
      <c r="Q22" s="158"/>
      <c r="R22" s="159"/>
      <c r="S22" s="159"/>
      <c r="T22" s="159"/>
      <c r="U22" s="159"/>
      <c r="V22" s="159"/>
      <c r="W22" s="159"/>
      <c r="X22" s="159"/>
      <c r="Y22" s="149"/>
      <c r="Z22" s="149"/>
      <c r="AA22" s="149"/>
      <c r="AB22" s="149"/>
      <c r="AC22" s="149"/>
      <c r="AD22" s="149"/>
      <c r="AE22" s="149"/>
      <c r="AF22" s="149"/>
      <c r="AG22" s="149" t="s">
        <v>237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90" t="str">
        <f>C22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91" t="s">
        <v>804</v>
      </c>
      <c r="D23" s="188"/>
      <c r="E23" s="189">
        <v>60.03</v>
      </c>
      <c r="F23" s="159"/>
      <c r="G23" s="159"/>
      <c r="H23" s="159"/>
      <c r="I23" s="159"/>
      <c r="J23" s="159"/>
      <c r="K23" s="159"/>
      <c r="L23" s="159"/>
      <c r="M23" s="159"/>
      <c r="N23" s="158"/>
      <c r="O23" s="158"/>
      <c r="P23" s="158"/>
      <c r="Q23" s="158"/>
      <c r="R23" s="159"/>
      <c r="S23" s="159"/>
      <c r="T23" s="159"/>
      <c r="U23" s="159"/>
      <c r="V23" s="159"/>
      <c r="W23" s="159"/>
      <c r="X23" s="159"/>
      <c r="Y23" s="149"/>
      <c r="Z23" s="149"/>
      <c r="AA23" s="149"/>
      <c r="AB23" s="149"/>
      <c r="AC23" s="149"/>
      <c r="AD23" s="149"/>
      <c r="AE23" s="149"/>
      <c r="AF23" s="149"/>
      <c r="AG23" s="149" t="s">
        <v>261</v>
      </c>
      <c r="AH23" s="149">
        <v>0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67">
        <v>9</v>
      </c>
      <c r="B24" s="168" t="s">
        <v>294</v>
      </c>
      <c r="C24" s="184" t="s">
        <v>295</v>
      </c>
      <c r="D24" s="169" t="s">
        <v>276</v>
      </c>
      <c r="E24" s="170">
        <v>60.03</v>
      </c>
      <c r="F24" s="171"/>
      <c r="G24" s="172">
        <f>ROUND(E24*F24,2)</f>
        <v>0</v>
      </c>
      <c r="H24" s="171"/>
      <c r="I24" s="172">
        <f>ROUND(E24*H24,2)</f>
        <v>0</v>
      </c>
      <c r="J24" s="171"/>
      <c r="K24" s="172">
        <f>ROUND(E24*J24,2)</f>
        <v>0</v>
      </c>
      <c r="L24" s="172">
        <v>21</v>
      </c>
      <c r="M24" s="172">
        <f>G24*(1+L24/100)</f>
        <v>0</v>
      </c>
      <c r="N24" s="170">
        <v>0</v>
      </c>
      <c r="O24" s="170">
        <f>ROUND(E24*N24,2)</f>
        <v>0</v>
      </c>
      <c r="P24" s="170">
        <v>0</v>
      </c>
      <c r="Q24" s="170">
        <f>ROUND(E24*P24,2)</f>
        <v>0</v>
      </c>
      <c r="R24" s="172" t="s">
        <v>248</v>
      </c>
      <c r="S24" s="172" t="s">
        <v>164</v>
      </c>
      <c r="T24" s="173" t="s">
        <v>164</v>
      </c>
      <c r="U24" s="159">
        <v>0.08</v>
      </c>
      <c r="V24" s="159">
        <f>ROUND(E24*U24,2)</f>
        <v>4.8</v>
      </c>
      <c r="W24" s="159"/>
      <c r="X24" s="159" t="s">
        <v>234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235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ht="33.75" outlineLevel="1" x14ac:dyDescent="0.2">
      <c r="A25" s="156"/>
      <c r="B25" s="157"/>
      <c r="C25" s="254" t="s">
        <v>287</v>
      </c>
      <c r="D25" s="255"/>
      <c r="E25" s="255"/>
      <c r="F25" s="255"/>
      <c r="G25" s="255"/>
      <c r="H25" s="159"/>
      <c r="I25" s="159"/>
      <c r="J25" s="159"/>
      <c r="K25" s="159"/>
      <c r="L25" s="159"/>
      <c r="M25" s="159"/>
      <c r="N25" s="158"/>
      <c r="O25" s="158"/>
      <c r="P25" s="158"/>
      <c r="Q25" s="158"/>
      <c r="R25" s="159"/>
      <c r="S25" s="159"/>
      <c r="T25" s="159"/>
      <c r="U25" s="159"/>
      <c r="V25" s="159"/>
      <c r="W25" s="159"/>
      <c r="X25" s="159"/>
      <c r="Y25" s="149"/>
      <c r="Z25" s="149"/>
      <c r="AA25" s="149"/>
      <c r="AB25" s="149"/>
      <c r="AC25" s="149"/>
      <c r="AD25" s="149"/>
      <c r="AE25" s="149"/>
      <c r="AF25" s="149"/>
      <c r="AG25" s="149" t="s">
        <v>237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90" t="str">
        <f>C25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56"/>
      <c r="B26" s="157"/>
      <c r="C26" s="191" t="s">
        <v>804</v>
      </c>
      <c r="D26" s="188"/>
      <c r="E26" s="189">
        <v>60.03</v>
      </c>
      <c r="F26" s="159"/>
      <c r="G26" s="159"/>
      <c r="H26" s="159"/>
      <c r="I26" s="159"/>
      <c r="J26" s="159"/>
      <c r="K26" s="159"/>
      <c r="L26" s="159"/>
      <c r="M26" s="159"/>
      <c r="N26" s="158"/>
      <c r="O26" s="158"/>
      <c r="P26" s="158"/>
      <c r="Q26" s="158"/>
      <c r="R26" s="159"/>
      <c r="S26" s="159"/>
      <c r="T26" s="159"/>
      <c r="U26" s="159"/>
      <c r="V26" s="159"/>
      <c r="W26" s="159"/>
      <c r="X26" s="159"/>
      <c r="Y26" s="149"/>
      <c r="Z26" s="149"/>
      <c r="AA26" s="149"/>
      <c r="AB26" s="149"/>
      <c r="AC26" s="149"/>
      <c r="AD26" s="149"/>
      <c r="AE26" s="149"/>
      <c r="AF26" s="149"/>
      <c r="AG26" s="149" t="s">
        <v>261</v>
      </c>
      <c r="AH26" s="149">
        <v>0</v>
      </c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67">
        <v>10</v>
      </c>
      <c r="B27" s="168" t="s">
        <v>296</v>
      </c>
      <c r="C27" s="184" t="s">
        <v>297</v>
      </c>
      <c r="D27" s="169" t="s">
        <v>276</v>
      </c>
      <c r="E27" s="170">
        <v>139.19999999999999</v>
      </c>
      <c r="F27" s="171"/>
      <c r="G27" s="172">
        <f>ROUND(E27*F27,2)</f>
        <v>0</v>
      </c>
      <c r="H27" s="171"/>
      <c r="I27" s="172">
        <f>ROUND(E27*H27,2)</f>
        <v>0</v>
      </c>
      <c r="J27" s="171"/>
      <c r="K27" s="172">
        <f>ROUND(E27*J27,2)</f>
        <v>0</v>
      </c>
      <c r="L27" s="172">
        <v>21</v>
      </c>
      <c r="M27" s="172">
        <f>G27*(1+L27/100)</f>
        <v>0</v>
      </c>
      <c r="N27" s="170">
        <v>0</v>
      </c>
      <c r="O27" s="170">
        <f>ROUND(E27*N27,2)</f>
        <v>0</v>
      </c>
      <c r="P27" s="170">
        <v>0</v>
      </c>
      <c r="Q27" s="170">
        <f>ROUND(E27*P27,2)</f>
        <v>0</v>
      </c>
      <c r="R27" s="172" t="s">
        <v>248</v>
      </c>
      <c r="S27" s="172" t="s">
        <v>164</v>
      </c>
      <c r="T27" s="173" t="s">
        <v>164</v>
      </c>
      <c r="U27" s="159">
        <v>0.35</v>
      </c>
      <c r="V27" s="159">
        <f>ROUND(E27*U27,2)</f>
        <v>48.72</v>
      </c>
      <c r="W27" s="159"/>
      <c r="X27" s="159" t="s">
        <v>234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235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33.75" outlineLevel="1" x14ac:dyDescent="0.2">
      <c r="A28" s="156"/>
      <c r="B28" s="157"/>
      <c r="C28" s="254" t="s">
        <v>287</v>
      </c>
      <c r="D28" s="255"/>
      <c r="E28" s="255"/>
      <c r="F28" s="255"/>
      <c r="G28" s="255"/>
      <c r="H28" s="159"/>
      <c r="I28" s="159"/>
      <c r="J28" s="159"/>
      <c r="K28" s="159"/>
      <c r="L28" s="159"/>
      <c r="M28" s="159"/>
      <c r="N28" s="158"/>
      <c r="O28" s="158"/>
      <c r="P28" s="158"/>
      <c r="Q28" s="158"/>
      <c r="R28" s="159"/>
      <c r="S28" s="159"/>
      <c r="T28" s="159"/>
      <c r="U28" s="159"/>
      <c r="V28" s="159"/>
      <c r="W28" s="159"/>
      <c r="X28" s="159"/>
      <c r="Y28" s="149"/>
      <c r="Z28" s="149"/>
      <c r="AA28" s="149"/>
      <c r="AB28" s="149"/>
      <c r="AC28" s="149"/>
      <c r="AD28" s="149"/>
      <c r="AE28" s="149"/>
      <c r="AF28" s="149"/>
      <c r="AG28" s="149" t="s">
        <v>237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90" t="str">
        <f>C28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191" t="s">
        <v>805</v>
      </c>
      <c r="D29" s="188"/>
      <c r="E29" s="189">
        <v>139.19999999999999</v>
      </c>
      <c r="F29" s="159"/>
      <c r="G29" s="159"/>
      <c r="H29" s="159"/>
      <c r="I29" s="159"/>
      <c r="J29" s="159"/>
      <c r="K29" s="159"/>
      <c r="L29" s="159"/>
      <c r="M29" s="159"/>
      <c r="N29" s="158"/>
      <c r="O29" s="158"/>
      <c r="P29" s="158"/>
      <c r="Q29" s="158"/>
      <c r="R29" s="159"/>
      <c r="S29" s="159"/>
      <c r="T29" s="159"/>
      <c r="U29" s="159"/>
      <c r="V29" s="159"/>
      <c r="W29" s="159"/>
      <c r="X29" s="159"/>
      <c r="Y29" s="149"/>
      <c r="Z29" s="149"/>
      <c r="AA29" s="149"/>
      <c r="AB29" s="149"/>
      <c r="AC29" s="149"/>
      <c r="AD29" s="149"/>
      <c r="AE29" s="149"/>
      <c r="AF29" s="149"/>
      <c r="AG29" s="149" t="s">
        <v>261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67">
        <v>11</v>
      </c>
      <c r="B30" s="168" t="s">
        <v>303</v>
      </c>
      <c r="C30" s="184" t="s">
        <v>304</v>
      </c>
      <c r="D30" s="169" t="s">
        <v>276</v>
      </c>
      <c r="E30" s="170">
        <v>139.19999999999999</v>
      </c>
      <c r="F30" s="171"/>
      <c r="G30" s="172">
        <f>ROUND(E30*F30,2)</f>
        <v>0</v>
      </c>
      <c r="H30" s="171"/>
      <c r="I30" s="172">
        <f>ROUND(E30*H30,2)</f>
        <v>0</v>
      </c>
      <c r="J30" s="171"/>
      <c r="K30" s="172">
        <f>ROUND(E30*J30,2)</f>
        <v>0</v>
      </c>
      <c r="L30" s="172">
        <v>21</v>
      </c>
      <c r="M30" s="172">
        <f>G30*(1+L30/100)</f>
        <v>0</v>
      </c>
      <c r="N30" s="170">
        <v>0</v>
      </c>
      <c r="O30" s="170">
        <f>ROUND(E30*N30,2)</f>
        <v>0</v>
      </c>
      <c r="P30" s="170">
        <v>0</v>
      </c>
      <c r="Q30" s="170">
        <f>ROUND(E30*P30,2)</f>
        <v>0</v>
      </c>
      <c r="R30" s="172" t="s">
        <v>248</v>
      </c>
      <c r="S30" s="172" t="s">
        <v>164</v>
      </c>
      <c r="T30" s="173" t="s">
        <v>164</v>
      </c>
      <c r="U30" s="159">
        <v>0.15</v>
      </c>
      <c r="V30" s="159">
        <f>ROUND(E30*U30,2)</f>
        <v>20.88</v>
      </c>
      <c r="W30" s="159"/>
      <c r="X30" s="159" t="s">
        <v>234</v>
      </c>
      <c r="Y30" s="149"/>
      <c r="Z30" s="149"/>
      <c r="AA30" s="149"/>
      <c r="AB30" s="149"/>
      <c r="AC30" s="149"/>
      <c r="AD30" s="149"/>
      <c r="AE30" s="149"/>
      <c r="AF30" s="149"/>
      <c r="AG30" s="149" t="s">
        <v>235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ht="33.75" outlineLevel="1" x14ac:dyDescent="0.2">
      <c r="A31" s="156"/>
      <c r="B31" s="157"/>
      <c r="C31" s="254" t="s">
        <v>287</v>
      </c>
      <c r="D31" s="255"/>
      <c r="E31" s="255"/>
      <c r="F31" s="255"/>
      <c r="G31" s="255"/>
      <c r="H31" s="159"/>
      <c r="I31" s="159"/>
      <c r="J31" s="159"/>
      <c r="K31" s="159"/>
      <c r="L31" s="159"/>
      <c r="M31" s="159"/>
      <c r="N31" s="158"/>
      <c r="O31" s="158"/>
      <c r="P31" s="158"/>
      <c r="Q31" s="158"/>
      <c r="R31" s="159"/>
      <c r="S31" s="159"/>
      <c r="T31" s="159"/>
      <c r="U31" s="159"/>
      <c r="V31" s="159"/>
      <c r="W31" s="159"/>
      <c r="X31" s="159"/>
      <c r="Y31" s="149"/>
      <c r="Z31" s="149"/>
      <c r="AA31" s="149"/>
      <c r="AB31" s="149"/>
      <c r="AC31" s="149"/>
      <c r="AD31" s="149"/>
      <c r="AE31" s="149"/>
      <c r="AF31" s="149"/>
      <c r="AG31" s="149" t="s">
        <v>237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90" t="str">
        <f>C31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191" t="s">
        <v>805</v>
      </c>
      <c r="D32" s="188"/>
      <c r="E32" s="189">
        <v>139.19999999999999</v>
      </c>
      <c r="F32" s="159"/>
      <c r="G32" s="159"/>
      <c r="H32" s="159"/>
      <c r="I32" s="159"/>
      <c r="J32" s="159"/>
      <c r="K32" s="159"/>
      <c r="L32" s="159"/>
      <c r="M32" s="159"/>
      <c r="N32" s="158"/>
      <c r="O32" s="158"/>
      <c r="P32" s="158"/>
      <c r="Q32" s="158"/>
      <c r="R32" s="159"/>
      <c r="S32" s="159"/>
      <c r="T32" s="159"/>
      <c r="U32" s="159"/>
      <c r="V32" s="159"/>
      <c r="W32" s="159"/>
      <c r="X32" s="159"/>
      <c r="Y32" s="149"/>
      <c r="Z32" s="149"/>
      <c r="AA32" s="149"/>
      <c r="AB32" s="149"/>
      <c r="AC32" s="149"/>
      <c r="AD32" s="149"/>
      <c r="AE32" s="149"/>
      <c r="AF32" s="149"/>
      <c r="AG32" s="149" t="s">
        <v>261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67">
        <v>12</v>
      </c>
      <c r="B33" s="168" t="s">
        <v>305</v>
      </c>
      <c r="C33" s="184" t="s">
        <v>306</v>
      </c>
      <c r="D33" s="169" t="s">
        <v>276</v>
      </c>
      <c r="E33" s="170">
        <v>55.68</v>
      </c>
      <c r="F33" s="171"/>
      <c r="G33" s="172">
        <f>ROUND(E33*F33,2)</f>
        <v>0</v>
      </c>
      <c r="H33" s="171"/>
      <c r="I33" s="172">
        <f>ROUND(E33*H33,2)</f>
        <v>0</v>
      </c>
      <c r="J33" s="171"/>
      <c r="K33" s="172">
        <f>ROUND(E33*J33,2)</f>
        <v>0</v>
      </c>
      <c r="L33" s="172">
        <v>21</v>
      </c>
      <c r="M33" s="172">
        <f>G33*(1+L33/100)</f>
        <v>0</v>
      </c>
      <c r="N33" s="170">
        <v>0</v>
      </c>
      <c r="O33" s="170">
        <f>ROUND(E33*N33,2)</f>
        <v>0</v>
      </c>
      <c r="P33" s="170">
        <v>0</v>
      </c>
      <c r="Q33" s="170">
        <f>ROUND(E33*P33,2)</f>
        <v>0</v>
      </c>
      <c r="R33" s="172" t="s">
        <v>248</v>
      </c>
      <c r="S33" s="172" t="s">
        <v>164</v>
      </c>
      <c r="T33" s="173" t="s">
        <v>164</v>
      </c>
      <c r="U33" s="159">
        <v>0.53</v>
      </c>
      <c r="V33" s="159">
        <f>ROUND(E33*U33,2)</f>
        <v>29.51</v>
      </c>
      <c r="W33" s="159"/>
      <c r="X33" s="159" t="s">
        <v>234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235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ht="33.75" outlineLevel="1" x14ac:dyDescent="0.2">
      <c r="A34" s="156"/>
      <c r="B34" s="157"/>
      <c r="C34" s="254" t="s">
        <v>287</v>
      </c>
      <c r="D34" s="255"/>
      <c r="E34" s="255"/>
      <c r="F34" s="255"/>
      <c r="G34" s="255"/>
      <c r="H34" s="159"/>
      <c r="I34" s="159"/>
      <c r="J34" s="159"/>
      <c r="K34" s="159"/>
      <c r="L34" s="159"/>
      <c r="M34" s="159"/>
      <c r="N34" s="158"/>
      <c r="O34" s="158"/>
      <c r="P34" s="158"/>
      <c r="Q34" s="158"/>
      <c r="R34" s="159"/>
      <c r="S34" s="159"/>
      <c r="T34" s="159"/>
      <c r="U34" s="159"/>
      <c r="V34" s="159"/>
      <c r="W34" s="159"/>
      <c r="X34" s="159"/>
      <c r="Y34" s="149"/>
      <c r="Z34" s="149"/>
      <c r="AA34" s="149"/>
      <c r="AB34" s="149"/>
      <c r="AC34" s="149"/>
      <c r="AD34" s="149"/>
      <c r="AE34" s="149"/>
      <c r="AF34" s="149"/>
      <c r="AG34" s="149" t="s">
        <v>237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90" t="str">
        <f>C34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191" t="s">
        <v>806</v>
      </c>
      <c r="D35" s="188"/>
      <c r="E35" s="189">
        <v>55.68</v>
      </c>
      <c r="F35" s="159"/>
      <c r="G35" s="159"/>
      <c r="H35" s="159"/>
      <c r="I35" s="159"/>
      <c r="J35" s="159"/>
      <c r="K35" s="159"/>
      <c r="L35" s="159"/>
      <c r="M35" s="159"/>
      <c r="N35" s="158"/>
      <c r="O35" s="158"/>
      <c r="P35" s="158"/>
      <c r="Q35" s="158"/>
      <c r="R35" s="159"/>
      <c r="S35" s="159"/>
      <c r="T35" s="159"/>
      <c r="U35" s="159"/>
      <c r="V35" s="159"/>
      <c r="W35" s="159"/>
      <c r="X35" s="159"/>
      <c r="Y35" s="149"/>
      <c r="Z35" s="149"/>
      <c r="AA35" s="149"/>
      <c r="AB35" s="149"/>
      <c r="AC35" s="149"/>
      <c r="AD35" s="149"/>
      <c r="AE35" s="149"/>
      <c r="AF35" s="149"/>
      <c r="AG35" s="149" t="s">
        <v>261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ht="22.5" outlineLevel="1" x14ac:dyDescent="0.2">
      <c r="A36" s="167">
        <v>13</v>
      </c>
      <c r="B36" s="168" t="s">
        <v>807</v>
      </c>
      <c r="C36" s="184" t="s">
        <v>808</v>
      </c>
      <c r="D36" s="169" t="s">
        <v>276</v>
      </c>
      <c r="E36" s="170">
        <v>24</v>
      </c>
      <c r="F36" s="171"/>
      <c r="G36" s="172">
        <f>ROUND(E36*F36,2)</f>
        <v>0</v>
      </c>
      <c r="H36" s="171"/>
      <c r="I36" s="172">
        <f>ROUND(E36*H36,2)</f>
        <v>0</v>
      </c>
      <c r="J36" s="171"/>
      <c r="K36" s="172">
        <f>ROUND(E36*J36,2)</f>
        <v>0</v>
      </c>
      <c r="L36" s="172">
        <v>21</v>
      </c>
      <c r="M36" s="172">
        <f>G36*(1+L36/100)</f>
        <v>0</v>
      </c>
      <c r="N36" s="170">
        <v>0</v>
      </c>
      <c r="O36" s="170">
        <f>ROUND(E36*N36,2)</f>
        <v>0</v>
      </c>
      <c r="P36" s="170">
        <v>0</v>
      </c>
      <c r="Q36" s="170">
        <f>ROUND(E36*P36,2)</f>
        <v>0</v>
      </c>
      <c r="R36" s="172" t="s">
        <v>248</v>
      </c>
      <c r="S36" s="172" t="s">
        <v>164</v>
      </c>
      <c r="T36" s="173" t="s">
        <v>164</v>
      </c>
      <c r="U36" s="159">
        <v>4.62</v>
      </c>
      <c r="V36" s="159">
        <f>ROUND(E36*U36,2)</f>
        <v>110.88</v>
      </c>
      <c r="W36" s="159"/>
      <c r="X36" s="159" t="s">
        <v>234</v>
      </c>
      <c r="Y36" s="149"/>
      <c r="Z36" s="149"/>
      <c r="AA36" s="149"/>
      <c r="AB36" s="149"/>
      <c r="AC36" s="149"/>
      <c r="AD36" s="149"/>
      <c r="AE36" s="149"/>
      <c r="AF36" s="149"/>
      <c r="AG36" s="149" t="s">
        <v>235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ht="33.75" outlineLevel="1" x14ac:dyDescent="0.2">
      <c r="A37" s="156"/>
      <c r="B37" s="157"/>
      <c r="C37" s="254" t="s">
        <v>809</v>
      </c>
      <c r="D37" s="255"/>
      <c r="E37" s="255"/>
      <c r="F37" s="255"/>
      <c r="G37" s="255"/>
      <c r="H37" s="159"/>
      <c r="I37" s="159"/>
      <c r="J37" s="159"/>
      <c r="K37" s="159"/>
      <c r="L37" s="159"/>
      <c r="M37" s="159"/>
      <c r="N37" s="158"/>
      <c r="O37" s="158"/>
      <c r="P37" s="158"/>
      <c r="Q37" s="158"/>
      <c r="R37" s="159"/>
      <c r="S37" s="159"/>
      <c r="T37" s="159"/>
      <c r="U37" s="159"/>
      <c r="V37" s="159"/>
      <c r="W37" s="159"/>
      <c r="X37" s="159"/>
      <c r="Y37" s="149"/>
      <c r="Z37" s="149"/>
      <c r="AA37" s="149"/>
      <c r="AB37" s="149"/>
      <c r="AC37" s="149"/>
      <c r="AD37" s="149"/>
      <c r="AE37" s="149"/>
      <c r="AF37" s="149"/>
      <c r="AG37" s="149" t="s">
        <v>237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90" t="str">
        <f>C37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56"/>
      <c r="B38" s="157"/>
      <c r="C38" s="191" t="s">
        <v>810</v>
      </c>
      <c r="D38" s="188"/>
      <c r="E38" s="189">
        <v>24</v>
      </c>
      <c r="F38" s="159"/>
      <c r="G38" s="159"/>
      <c r="H38" s="159"/>
      <c r="I38" s="159"/>
      <c r="J38" s="159"/>
      <c r="K38" s="159"/>
      <c r="L38" s="159"/>
      <c r="M38" s="159"/>
      <c r="N38" s="158"/>
      <c r="O38" s="158"/>
      <c r="P38" s="158"/>
      <c r="Q38" s="158"/>
      <c r="R38" s="159"/>
      <c r="S38" s="159"/>
      <c r="T38" s="159"/>
      <c r="U38" s="159"/>
      <c r="V38" s="159"/>
      <c r="W38" s="159"/>
      <c r="X38" s="159"/>
      <c r="Y38" s="149"/>
      <c r="Z38" s="149"/>
      <c r="AA38" s="149"/>
      <c r="AB38" s="149"/>
      <c r="AC38" s="149"/>
      <c r="AD38" s="149"/>
      <c r="AE38" s="149"/>
      <c r="AF38" s="149"/>
      <c r="AG38" s="149" t="s">
        <v>261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ht="22.5" outlineLevel="1" x14ac:dyDescent="0.2">
      <c r="A39" s="167">
        <v>14</v>
      </c>
      <c r="B39" s="168" t="s">
        <v>811</v>
      </c>
      <c r="C39" s="184" t="s">
        <v>812</v>
      </c>
      <c r="D39" s="169" t="s">
        <v>276</v>
      </c>
      <c r="E39" s="170">
        <v>24</v>
      </c>
      <c r="F39" s="171"/>
      <c r="G39" s="172">
        <f>ROUND(E39*F39,2)</f>
        <v>0</v>
      </c>
      <c r="H39" s="171"/>
      <c r="I39" s="172">
        <f>ROUND(E39*H39,2)</f>
        <v>0</v>
      </c>
      <c r="J39" s="171"/>
      <c r="K39" s="172">
        <f>ROUND(E39*J39,2)</f>
        <v>0</v>
      </c>
      <c r="L39" s="172">
        <v>21</v>
      </c>
      <c r="M39" s="172">
        <f>G39*(1+L39/100)</f>
        <v>0</v>
      </c>
      <c r="N39" s="170">
        <v>0</v>
      </c>
      <c r="O39" s="170">
        <f>ROUND(E39*N39,2)</f>
        <v>0</v>
      </c>
      <c r="P39" s="170">
        <v>0</v>
      </c>
      <c r="Q39" s="170">
        <f>ROUND(E39*P39,2)</f>
        <v>0</v>
      </c>
      <c r="R39" s="172" t="s">
        <v>248</v>
      </c>
      <c r="S39" s="172" t="s">
        <v>164</v>
      </c>
      <c r="T39" s="173" t="s">
        <v>164</v>
      </c>
      <c r="U39" s="159">
        <v>0.747</v>
      </c>
      <c r="V39" s="159">
        <f>ROUND(E39*U39,2)</f>
        <v>17.93</v>
      </c>
      <c r="W39" s="159"/>
      <c r="X39" s="159" t="s">
        <v>234</v>
      </c>
      <c r="Y39" s="149"/>
      <c r="Z39" s="149"/>
      <c r="AA39" s="149"/>
      <c r="AB39" s="149"/>
      <c r="AC39" s="149"/>
      <c r="AD39" s="149"/>
      <c r="AE39" s="149"/>
      <c r="AF39" s="149"/>
      <c r="AG39" s="149" t="s">
        <v>235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ht="33.75" outlineLevel="1" x14ac:dyDescent="0.2">
      <c r="A40" s="156"/>
      <c r="B40" s="157"/>
      <c r="C40" s="254" t="s">
        <v>809</v>
      </c>
      <c r="D40" s="255"/>
      <c r="E40" s="255"/>
      <c r="F40" s="255"/>
      <c r="G40" s="255"/>
      <c r="H40" s="159"/>
      <c r="I40" s="159"/>
      <c r="J40" s="159"/>
      <c r="K40" s="159"/>
      <c r="L40" s="159"/>
      <c r="M40" s="159"/>
      <c r="N40" s="158"/>
      <c r="O40" s="158"/>
      <c r="P40" s="158"/>
      <c r="Q40" s="158"/>
      <c r="R40" s="159"/>
      <c r="S40" s="159"/>
      <c r="T40" s="159"/>
      <c r="U40" s="159"/>
      <c r="V40" s="159"/>
      <c r="W40" s="159"/>
      <c r="X40" s="159"/>
      <c r="Y40" s="149"/>
      <c r="Z40" s="149"/>
      <c r="AA40" s="149"/>
      <c r="AB40" s="149"/>
      <c r="AC40" s="149"/>
      <c r="AD40" s="149"/>
      <c r="AE40" s="149"/>
      <c r="AF40" s="149"/>
      <c r="AG40" s="149" t="s">
        <v>237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90" t="str">
        <f>C40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91" t="s">
        <v>810</v>
      </c>
      <c r="D41" s="188"/>
      <c r="E41" s="189">
        <v>24</v>
      </c>
      <c r="F41" s="159"/>
      <c r="G41" s="159"/>
      <c r="H41" s="159"/>
      <c r="I41" s="159"/>
      <c r="J41" s="159"/>
      <c r="K41" s="159"/>
      <c r="L41" s="159"/>
      <c r="M41" s="159"/>
      <c r="N41" s="158"/>
      <c r="O41" s="158"/>
      <c r="P41" s="158"/>
      <c r="Q41" s="158"/>
      <c r="R41" s="159"/>
      <c r="S41" s="159"/>
      <c r="T41" s="159"/>
      <c r="U41" s="159"/>
      <c r="V41" s="159"/>
      <c r="W41" s="159"/>
      <c r="X41" s="159"/>
      <c r="Y41" s="149"/>
      <c r="Z41" s="149"/>
      <c r="AA41" s="149"/>
      <c r="AB41" s="149"/>
      <c r="AC41" s="149"/>
      <c r="AD41" s="149"/>
      <c r="AE41" s="149"/>
      <c r="AF41" s="149"/>
      <c r="AG41" s="149" t="s">
        <v>261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67">
        <v>15</v>
      </c>
      <c r="B42" s="168" t="s">
        <v>813</v>
      </c>
      <c r="C42" s="184" t="s">
        <v>814</v>
      </c>
      <c r="D42" s="169" t="s">
        <v>276</v>
      </c>
      <c r="E42" s="170">
        <v>6</v>
      </c>
      <c r="F42" s="171"/>
      <c r="G42" s="172">
        <f>ROUND(E42*F42,2)</f>
        <v>0</v>
      </c>
      <c r="H42" s="171"/>
      <c r="I42" s="172">
        <f>ROUND(E42*H42,2)</f>
        <v>0</v>
      </c>
      <c r="J42" s="171"/>
      <c r="K42" s="172">
        <f>ROUND(E42*J42,2)</f>
        <v>0</v>
      </c>
      <c r="L42" s="172">
        <v>21</v>
      </c>
      <c r="M42" s="172">
        <f>G42*(1+L42/100)</f>
        <v>0</v>
      </c>
      <c r="N42" s="170">
        <v>3.5300000000000002E-3</v>
      </c>
      <c r="O42" s="170">
        <f>ROUND(E42*N42,2)</f>
        <v>0.02</v>
      </c>
      <c r="P42" s="170">
        <v>0</v>
      </c>
      <c r="Q42" s="170">
        <f>ROUND(E42*P42,2)</f>
        <v>0</v>
      </c>
      <c r="R42" s="172" t="s">
        <v>248</v>
      </c>
      <c r="S42" s="172" t="s">
        <v>164</v>
      </c>
      <c r="T42" s="173" t="s">
        <v>164</v>
      </c>
      <c r="U42" s="159">
        <v>3.8559999999999999</v>
      </c>
      <c r="V42" s="159">
        <f>ROUND(E42*U42,2)</f>
        <v>23.14</v>
      </c>
      <c r="W42" s="159"/>
      <c r="X42" s="159" t="s">
        <v>234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235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ht="33.75" outlineLevel="1" x14ac:dyDescent="0.2">
      <c r="A43" s="156"/>
      <c r="B43" s="157"/>
      <c r="C43" s="254" t="s">
        <v>809</v>
      </c>
      <c r="D43" s="255"/>
      <c r="E43" s="255"/>
      <c r="F43" s="255"/>
      <c r="G43" s="255"/>
      <c r="H43" s="159"/>
      <c r="I43" s="159"/>
      <c r="J43" s="159"/>
      <c r="K43" s="159"/>
      <c r="L43" s="159"/>
      <c r="M43" s="159"/>
      <c r="N43" s="158"/>
      <c r="O43" s="158"/>
      <c r="P43" s="158"/>
      <c r="Q43" s="158"/>
      <c r="R43" s="159"/>
      <c r="S43" s="159"/>
      <c r="T43" s="159"/>
      <c r="U43" s="159"/>
      <c r="V43" s="159"/>
      <c r="W43" s="159"/>
      <c r="X43" s="159"/>
      <c r="Y43" s="149"/>
      <c r="Z43" s="149"/>
      <c r="AA43" s="149"/>
      <c r="AB43" s="149"/>
      <c r="AC43" s="149"/>
      <c r="AD43" s="149"/>
      <c r="AE43" s="149"/>
      <c r="AF43" s="149"/>
      <c r="AG43" s="149" t="s">
        <v>237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90" t="str">
        <f>C43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56"/>
      <c r="B44" s="157"/>
      <c r="C44" s="191" t="s">
        <v>815</v>
      </c>
      <c r="D44" s="188"/>
      <c r="E44" s="189">
        <v>6</v>
      </c>
      <c r="F44" s="159"/>
      <c r="G44" s="159"/>
      <c r="H44" s="159"/>
      <c r="I44" s="159"/>
      <c r="J44" s="159"/>
      <c r="K44" s="159"/>
      <c r="L44" s="159"/>
      <c r="M44" s="159"/>
      <c r="N44" s="158"/>
      <c r="O44" s="158"/>
      <c r="P44" s="158"/>
      <c r="Q44" s="158"/>
      <c r="R44" s="159"/>
      <c r="S44" s="159"/>
      <c r="T44" s="159"/>
      <c r="U44" s="159"/>
      <c r="V44" s="159"/>
      <c r="W44" s="159"/>
      <c r="X44" s="159"/>
      <c r="Y44" s="149"/>
      <c r="Z44" s="149"/>
      <c r="AA44" s="149"/>
      <c r="AB44" s="149"/>
      <c r="AC44" s="149"/>
      <c r="AD44" s="149"/>
      <c r="AE44" s="149"/>
      <c r="AF44" s="149"/>
      <c r="AG44" s="149" t="s">
        <v>261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ht="22.5" outlineLevel="1" x14ac:dyDescent="0.2">
      <c r="A45" s="167">
        <v>16</v>
      </c>
      <c r="B45" s="168" t="s">
        <v>816</v>
      </c>
      <c r="C45" s="184" t="s">
        <v>817</v>
      </c>
      <c r="D45" s="169" t="s">
        <v>232</v>
      </c>
      <c r="E45" s="170">
        <v>522</v>
      </c>
      <c r="F45" s="171"/>
      <c r="G45" s="172">
        <f>ROUND(E45*F45,2)</f>
        <v>0</v>
      </c>
      <c r="H45" s="171"/>
      <c r="I45" s="172">
        <f>ROUND(E45*H45,2)</f>
        <v>0</v>
      </c>
      <c r="J45" s="171"/>
      <c r="K45" s="172">
        <f>ROUND(E45*J45,2)</f>
        <v>0</v>
      </c>
      <c r="L45" s="172">
        <v>21</v>
      </c>
      <c r="M45" s="172">
        <f>G45*(1+L45/100)</f>
        <v>0</v>
      </c>
      <c r="N45" s="170">
        <v>9.8999999999999999E-4</v>
      </c>
      <c r="O45" s="170">
        <f>ROUND(E45*N45,2)</f>
        <v>0.52</v>
      </c>
      <c r="P45" s="170">
        <v>0</v>
      </c>
      <c r="Q45" s="170">
        <f>ROUND(E45*P45,2)</f>
        <v>0</v>
      </c>
      <c r="R45" s="172" t="s">
        <v>248</v>
      </c>
      <c r="S45" s="172" t="s">
        <v>164</v>
      </c>
      <c r="T45" s="173" t="s">
        <v>164</v>
      </c>
      <c r="U45" s="159">
        <v>0.24</v>
      </c>
      <c r="V45" s="159">
        <f>ROUND(E45*U45,2)</f>
        <v>125.28</v>
      </c>
      <c r="W45" s="159"/>
      <c r="X45" s="159" t="s">
        <v>234</v>
      </c>
      <c r="Y45" s="149"/>
      <c r="Z45" s="149"/>
      <c r="AA45" s="149"/>
      <c r="AB45" s="149"/>
      <c r="AC45" s="149"/>
      <c r="AD45" s="149"/>
      <c r="AE45" s="149"/>
      <c r="AF45" s="149"/>
      <c r="AG45" s="149" t="s">
        <v>235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56"/>
      <c r="B46" s="157"/>
      <c r="C46" s="254" t="s">
        <v>818</v>
      </c>
      <c r="D46" s="255"/>
      <c r="E46" s="255"/>
      <c r="F46" s="255"/>
      <c r="G46" s="255"/>
      <c r="H46" s="159"/>
      <c r="I46" s="159"/>
      <c r="J46" s="159"/>
      <c r="K46" s="159"/>
      <c r="L46" s="159"/>
      <c r="M46" s="159"/>
      <c r="N46" s="158"/>
      <c r="O46" s="158"/>
      <c r="P46" s="158"/>
      <c r="Q46" s="158"/>
      <c r="R46" s="159"/>
      <c r="S46" s="159"/>
      <c r="T46" s="159"/>
      <c r="U46" s="159"/>
      <c r="V46" s="159"/>
      <c r="W46" s="159"/>
      <c r="X46" s="159"/>
      <c r="Y46" s="149"/>
      <c r="Z46" s="149"/>
      <c r="AA46" s="149"/>
      <c r="AB46" s="149"/>
      <c r="AC46" s="149"/>
      <c r="AD46" s="149"/>
      <c r="AE46" s="149"/>
      <c r="AF46" s="149"/>
      <c r="AG46" s="149" t="s">
        <v>237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191" t="s">
        <v>819</v>
      </c>
      <c r="D47" s="188"/>
      <c r="E47" s="189">
        <v>522</v>
      </c>
      <c r="F47" s="159"/>
      <c r="G47" s="159"/>
      <c r="H47" s="159"/>
      <c r="I47" s="159"/>
      <c r="J47" s="159"/>
      <c r="K47" s="159"/>
      <c r="L47" s="159"/>
      <c r="M47" s="159"/>
      <c r="N47" s="158"/>
      <c r="O47" s="158"/>
      <c r="P47" s="158"/>
      <c r="Q47" s="158"/>
      <c r="R47" s="159"/>
      <c r="S47" s="159"/>
      <c r="T47" s="159"/>
      <c r="U47" s="159"/>
      <c r="V47" s="159"/>
      <c r="W47" s="159"/>
      <c r="X47" s="159"/>
      <c r="Y47" s="149"/>
      <c r="Z47" s="149"/>
      <c r="AA47" s="149"/>
      <c r="AB47" s="149"/>
      <c r="AC47" s="149"/>
      <c r="AD47" s="149"/>
      <c r="AE47" s="149"/>
      <c r="AF47" s="149"/>
      <c r="AG47" s="149" t="s">
        <v>261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67">
        <v>17</v>
      </c>
      <c r="B48" s="168" t="s">
        <v>820</v>
      </c>
      <c r="C48" s="184" t="s">
        <v>821</v>
      </c>
      <c r="D48" s="169" t="s">
        <v>232</v>
      </c>
      <c r="E48" s="170">
        <v>522</v>
      </c>
      <c r="F48" s="171"/>
      <c r="G48" s="172">
        <f>ROUND(E48*F48,2)</f>
        <v>0</v>
      </c>
      <c r="H48" s="171"/>
      <c r="I48" s="172">
        <f>ROUND(E48*H48,2)</f>
        <v>0</v>
      </c>
      <c r="J48" s="171"/>
      <c r="K48" s="172">
        <f>ROUND(E48*J48,2)</f>
        <v>0</v>
      </c>
      <c r="L48" s="172">
        <v>21</v>
      </c>
      <c r="M48" s="172">
        <f>G48*(1+L48/100)</f>
        <v>0</v>
      </c>
      <c r="N48" s="170">
        <v>0</v>
      </c>
      <c r="O48" s="170">
        <f>ROUND(E48*N48,2)</f>
        <v>0</v>
      </c>
      <c r="P48" s="170">
        <v>0</v>
      </c>
      <c r="Q48" s="170">
        <f>ROUND(E48*P48,2)</f>
        <v>0</v>
      </c>
      <c r="R48" s="172" t="s">
        <v>248</v>
      </c>
      <c r="S48" s="172" t="s">
        <v>164</v>
      </c>
      <c r="T48" s="173" t="s">
        <v>164</v>
      </c>
      <c r="U48" s="159">
        <v>7.0000000000000007E-2</v>
      </c>
      <c r="V48" s="159">
        <f>ROUND(E48*U48,2)</f>
        <v>36.54</v>
      </c>
      <c r="W48" s="159"/>
      <c r="X48" s="159" t="s">
        <v>234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235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254" t="s">
        <v>822</v>
      </c>
      <c r="D49" s="255"/>
      <c r="E49" s="255"/>
      <c r="F49" s="255"/>
      <c r="G49" s="255"/>
      <c r="H49" s="159"/>
      <c r="I49" s="159"/>
      <c r="J49" s="159"/>
      <c r="K49" s="159"/>
      <c r="L49" s="159"/>
      <c r="M49" s="159"/>
      <c r="N49" s="158"/>
      <c r="O49" s="158"/>
      <c r="P49" s="158"/>
      <c r="Q49" s="158"/>
      <c r="R49" s="159"/>
      <c r="S49" s="159"/>
      <c r="T49" s="159"/>
      <c r="U49" s="159"/>
      <c r="V49" s="159"/>
      <c r="W49" s="159"/>
      <c r="X49" s="159"/>
      <c r="Y49" s="149"/>
      <c r="Z49" s="149"/>
      <c r="AA49" s="149"/>
      <c r="AB49" s="149"/>
      <c r="AC49" s="149"/>
      <c r="AD49" s="149"/>
      <c r="AE49" s="149"/>
      <c r="AF49" s="149"/>
      <c r="AG49" s="149" t="s">
        <v>237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56"/>
      <c r="B50" s="157"/>
      <c r="C50" s="191" t="s">
        <v>819</v>
      </c>
      <c r="D50" s="188"/>
      <c r="E50" s="189">
        <v>522</v>
      </c>
      <c r="F50" s="159"/>
      <c r="G50" s="159"/>
      <c r="H50" s="159"/>
      <c r="I50" s="159"/>
      <c r="J50" s="159"/>
      <c r="K50" s="159"/>
      <c r="L50" s="159"/>
      <c r="M50" s="159"/>
      <c r="N50" s="158"/>
      <c r="O50" s="158"/>
      <c r="P50" s="158"/>
      <c r="Q50" s="158"/>
      <c r="R50" s="159"/>
      <c r="S50" s="159"/>
      <c r="T50" s="159"/>
      <c r="U50" s="159"/>
      <c r="V50" s="159"/>
      <c r="W50" s="159"/>
      <c r="X50" s="159"/>
      <c r="Y50" s="149"/>
      <c r="Z50" s="149"/>
      <c r="AA50" s="149"/>
      <c r="AB50" s="149"/>
      <c r="AC50" s="149"/>
      <c r="AD50" s="149"/>
      <c r="AE50" s="149"/>
      <c r="AF50" s="149"/>
      <c r="AG50" s="149" t="s">
        <v>261</v>
      </c>
      <c r="AH50" s="149">
        <v>0</v>
      </c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67">
        <v>18</v>
      </c>
      <c r="B51" s="168" t="s">
        <v>758</v>
      </c>
      <c r="C51" s="184" t="s">
        <v>759</v>
      </c>
      <c r="D51" s="169" t="s">
        <v>276</v>
      </c>
      <c r="E51" s="170">
        <v>223.23</v>
      </c>
      <c r="F51" s="171"/>
      <c r="G51" s="172">
        <f>ROUND(E51*F51,2)</f>
        <v>0</v>
      </c>
      <c r="H51" s="171"/>
      <c r="I51" s="172">
        <f>ROUND(E51*H51,2)</f>
        <v>0</v>
      </c>
      <c r="J51" s="171"/>
      <c r="K51" s="172">
        <f>ROUND(E51*J51,2)</f>
        <v>0</v>
      </c>
      <c r="L51" s="172">
        <v>21</v>
      </c>
      <c r="M51" s="172">
        <f>G51*(1+L51/100)</f>
        <v>0</v>
      </c>
      <c r="N51" s="170">
        <v>0</v>
      </c>
      <c r="O51" s="170">
        <f>ROUND(E51*N51,2)</f>
        <v>0</v>
      </c>
      <c r="P51" s="170">
        <v>0</v>
      </c>
      <c r="Q51" s="170">
        <f>ROUND(E51*P51,2)</f>
        <v>0</v>
      </c>
      <c r="R51" s="172" t="s">
        <v>248</v>
      </c>
      <c r="S51" s="172" t="s">
        <v>164</v>
      </c>
      <c r="T51" s="173" t="s">
        <v>164</v>
      </c>
      <c r="U51" s="159">
        <v>0.35</v>
      </c>
      <c r="V51" s="159">
        <f>ROUND(E51*U51,2)</f>
        <v>78.13</v>
      </c>
      <c r="W51" s="159"/>
      <c r="X51" s="159" t="s">
        <v>234</v>
      </c>
      <c r="Y51" s="149"/>
      <c r="Z51" s="149"/>
      <c r="AA51" s="149"/>
      <c r="AB51" s="149"/>
      <c r="AC51" s="149"/>
      <c r="AD51" s="149"/>
      <c r="AE51" s="149"/>
      <c r="AF51" s="149"/>
      <c r="AG51" s="149" t="s">
        <v>235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56"/>
      <c r="B52" s="157"/>
      <c r="C52" s="254" t="s">
        <v>330</v>
      </c>
      <c r="D52" s="255"/>
      <c r="E52" s="255"/>
      <c r="F52" s="255"/>
      <c r="G52" s="255"/>
      <c r="H52" s="159"/>
      <c r="I52" s="159"/>
      <c r="J52" s="159"/>
      <c r="K52" s="159"/>
      <c r="L52" s="159"/>
      <c r="M52" s="159"/>
      <c r="N52" s="158"/>
      <c r="O52" s="158"/>
      <c r="P52" s="158"/>
      <c r="Q52" s="158"/>
      <c r="R52" s="159"/>
      <c r="S52" s="159"/>
      <c r="T52" s="159"/>
      <c r="U52" s="159"/>
      <c r="V52" s="159"/>
      <c r="W52" s="159"/>
      <c r="X52" s="159"/>
      <c r="Y52" s="149"/>
      <c r="Z52" s="149"/>
      <c r="AA52" s="149"/>
      <c r="AB52" s="149"/>
      <c r="AC52" s="149"/>
      <c r="AD52" s="149"/>
      <c r="AE52" s="149"/>
      <c r="AF52" s="149"/>
      <c r="AG52" s="149" t="s">
        <v>237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90" t="str">
        <f>C52</f>
        <v>bez naložení do dopravní nádoby, ale s vyprázdněním dopravní nádoby na hromadu nebo na dopravní prostředek,</v>
      </c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56"/>
      <c r="B53" s="157"/>
      <c r="C53" s="191" t="s">
        <v>823</v>
      </c>
      <c r="D53" s="188"/>
      <c r="E53" s="189">
        <v>199.23</v>
      </c>
      <c r="F53" s="159"/>
      <c r="G53" s="159"/>
      <c r="H53" s="159"/>
      <c r="I53" s="159"/>
      <c r="J53" s="159"/>
      <c r="K53" s="159"/>
      <c r="L53" s="159"/>
      <c r="M53" s="159"/>
      <c r="N53" s="158"/>
      <c r="O53" s="158"/>
      <c r="P53" s="158"/>
      <c r="Q53" s="158"/>
      <c r="R53" s="159"/>
      <c r="S53" s="159"/>
      <c r="T53" s="159"/>
      <c r="U53" s="159"/>
      <c r="V53" s="159"/>
      <c r="W53" s="159"/>
      <c r="X53" s="159"/>
      <c r="Y53" s="149"/>
      <c r="Z53" s="149"/>
      <c r="AA53" s="149"/>
      <c r="AB53" s="149"/>
      <c r="AC53" s="149"/>
      <c r="AD53" s="149"/>
      <c r="AE53" s="149"/>
      <c r="AF53" s="149"/>
      <c r="AG53" s="149" t="s">
        <v>261</v>
      </c>
      <c r="AH53" s="149">
        <v>0</v>
      </c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191" t="s">
        <v>824</v>
      </c>
      <c r="D54" s="188"/>
      <c r="E54" s="189">
        <v>24</v>
      </c>
      <c r="F54" s="159"/>
      <c r="G54" s="159"/>
      <c r="H54" s="159"/>
      <c r="I54" s="159"/>
      <c r="J54" s="159"/>
      <c r="K54" s="159"/>
      <c r="L54" s="159"/>
      <c r="M54" s="159"/>
      <c r="N54" s="158"/>
      <c r="O54" s="158"/>
      <c r="P54" s="158"/>
      <c r="Q54" s="158"/>
      <c r="R54" s="159"/>
      <c r="S54" s="159"/>
      <c r="T54" s="159"/>
      <c r="U54" s="159"/>
      <c r="V54" s="159"/>
      <c r="W54" s="159"/>
      <c r="X54" s="159"/>
      <c r="Y54" s="149"/>
      <c r="Z54" s="149"/>
      <c r="AA54" s="149"/>
      <c r="AB54" s="149"/>
      <c r="AC54" s="149"/>
      <c r="AD54" s="149"/>
      <c r="AE54" s="149"/>
      <c r="AF54" s="149"/>
      <c r="AG54" s="149" t="s">
        <v>261</v>
      </c>
      <c r="AH54" s="149">
        <v>0</v>
      </c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67">
        <v>19</v>
      </c>
      <c r="B55" s="168" t="s">
        <v>761</v>
      </c>
      <c r="C55" s="184" t="s">
        <v>762</v>
      </c>
      <c r="D55" s="169" t="s">
        <v>276</v>
      </c>
      <c r="E55" s="170">
        <v>61.68</v>
      </c>
      <c r="F55" s="171"/>
      <c r="G55" s="172">
        <f>ROUND(E55*F55,2)</f>
        <v>0</v>
      </c>
      <c r="H55" s="171"/>
      <c r="I55" s="172">
        <f>ROUND(E55*H55,2)</f>
        <v>0</v>
      </c>
      <c r="J55" s="171"/>
      <c r="K55" s="172">
        <f>ROUND(E55*J55,2)</f>
        <v>0</v>
      </c>
      <c r="L55" s="172">
        <v>21</v>
      </c>
      <c r="M55" s="172">
        <f>G55*(1+L55/100)</f>
        <v>0</v>
      </c>
      <c r="N55" s="170">
        <v>0</v>
      </c>
      <c r="O55" s="170">
        <f>ROUND(E55*N55,2)</f>
        <v>0</v>
      </c>
      <c r="P55" s="170">
        <v>0</v>
      </c>
      <c r="Q55" s="170">
        <f>ROUND(E55*P55,2)</f>
        <v>0</v>
      </c>
      <c r="R55" s="172" t="s">
        <v>248</v>
      </c>
      <c r="S55" s="172" t="s">
        <v>164</v>
      </c>
      <c r="T55" s="173" t="s">
        <v>164</v>
      </c>
      <c r="U55" s="159">
        <v>0.48</v>
      </c>
      <c r="V55" s="159">
        <f>ROUND(E55*U55,2)</f>
        <v>29.61</v>
      </c>
      <c r="W55" s="159"/>
      <c r="X55" s="159" t="s">
        <v>234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235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56"/>
      <c r="B56" s="157"/>
      <c r="C56" s="254" t="s">
        <v>330</v>
      </c>
      <c r="D56" s="255"/>
      <c r="E56" s="255"/>
      <c r="F56" s="255"/>
      <c r="G56" s="255"/>
      <c r="H56" s="159"/>
      <c r="I56" s="159"/>
      <c r="J56" s="159"/>
      <c r="K56" s="159"/>
      <c r="L56" s="159"/>
      <c r="M56" s="159"/>
      <c r="N56" s="158"/>
      <c r="O56" s="158"/>
      <c r="P56" s="158"/>
      <c r="Q56" s="158"/>
      <c r="R56" s="159"/>
      <c r="S56" s="159"/>
      <c r="T56" s="159"/>
      <c r="U56" s="159"/>
      <c r="V56" s="159"/>
      <c r="W56" s="159"/>
      <c r="X56" s="159"/>
      <c r="Y56" s="149"/>
      <c r="Z56" s="149"/>
      <c r="AA56" s="149"/>
      <c r="AB56" s="149"/>
      <c r="AC56" s="149"/>
      <c r="AD56" s="149"/>
      <c r="AE56" s="149"/>
      <c r="AF56" s="149"/>
      <c r="AG56" s="149" t="s">
        <v>237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90" t="str">
        <f>C56</f>
        <v>bez naložení do dopravní nádoby, ale s vyprázdněním dopravní nádoby na hromadu nebo na dopravní prostředek,</v>
      </c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56"/>
      <c r="B57" s="157"/>
      <c r="C57" s="191" t="s">
        <v>825</v>
      </c>
      <c r="D57" s="188"/>
      <c r="E57" s="189">
        <v>55.68</v>
      </c>
      <c r="F57" s="159"/>
      <c r="G57" s="159"/>
      <c r="H57" s="159"/>
      <c r="I57" s="159"/>
      <c r="J57" s="159"/>
      <c r="K57" s="159"/>
      <c r="L57" s="159"/>
      <c r="M57" s="159"/>
      <c r="N57" s="158"/>
      <c r="O57" s="158"/>
      <c r="P57" s="158"/>
      <c r="Q57" s="158"/>
      <c r="R57" s="159"/>
      <c r="S57" s="159"/>
      <c r="T57" s="159"/>
      <c r="U57" s="159"/>
      <c r="V57" s="159"/>
      <c r="W57" s="159"/>
      <c r="X57" s="159"/>
      <c r="Y57" s="149"/>
      <c r="Z57" s="149"/>
      <c r="AA57" s="149"/>
      <c r="AB57" s="149"/>
      <c r="AC57" s="149"/>
      <c r="AD57" s="149"/>
      <c r="AE57" s="149"/>
      <c r="AF57" s="149"/>
      <c r="AG57" s="149" t="s">
        <v>261</v>
      </c>
      <c r="AH57" s="149">
        <v>0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191" t="s">
        <v>826</v>
      </c>
      <c r="D58" s="188"/>
      <c r="E58" s="189">
        <v>6</v>
      </c>
      <c r="F58" s="159"/>
      <c r="G58" s="159"/>
      <c r="H58" s="159"/>
      <c r="I58" s="159"/>
      <c r="J58" s="159"/>
      <c r="K58" s="159"/>
      <c r="L58" s="159"/>
      <c r="M58" s="159"/>
      <c r="N58" s="158"/>
      <c r="O58" s="158"/>
      <c r="P58" s="158"/>
      <c r="Q58" s="158"/>
      <c r="R58" s="159"/>
      <c r="S58" s="159"/>
      <c r="T58" s="159"/>
      <c r="U58" s="159"/>
      <c r="V58" s="159"/>
      <c r="W58" s="159"/>
      <c r="X58" s="159"/>
      <c r="Y58" s="149"/>
      <c r="Z58" s="149"/>
      <c r="AA58" s="149"/>
      <c r="AB58" s="149"/>
      <c r="AC58" s="149"/>
      <c r="AD58" s="149"/>
      <c r="AE58" s="149"/>
      <c r="AF58" s="149"/>
      <c r="AG58" s="149" t="s">
        <v>261</v>
      </c>
      <c r="AH58" s="149">
        <v>0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ht="22.5" outlineLevel="1" x14ac:dyDescent="0.2">
      <c r="A59" s="167">
        <v>20</v>
      </c>
      <c r="B59" s="168" t="s">
        <v>333</v>
      </c>
      <c r="C59" s="184" t="s">
        <v>334</v>
      </c>
      <c r="D59" s="169" t="s">
        <v>276</v>
      </c>
      <c r="E59" s="170">
        <v>223.23</v>
      </c>
      <c r="F59" s="171"/>
      <c r="G59" s="172">
        <f>ROUND(E59*F59,2)</f>
        <v>0</v>
      </c>
      <c r="H59" s="171"/>
      <c r="I59" s="172">
        <f>ROUND(E59*H59,2)</f>
        <v>0</v>
      </c>
      <c r="J59" s="171"/>
      <c r="K59" s="172">
        <f>ROUND(E59*J59,2)</f>
        <v>0</v>
      </c>
      <c r="L59" s="172">
        <v>21</v>
      </c>
      <c r="M59" s="172">
        <f>G59*(1+L59/100)</f>
        <v>0</v>
      </c>
      <c r="N59" s="170">
        <v>0</v>
      </c>
      <c r="O59" s="170">
        <f>ROUND(E59*N59,2)</f>
        <v>0</v>
      </c>
      <c r="P59" s="170">
        <v>0</v>
      </c>
      <c r="Q59" s="170">
        <f>ROUND(E59*P59,2)</f>
        <v>0</v>
      </c>
      <c r="R59" s="172" t="s">
        <v>248</v>
      </c>
      <c r="S59" s="172" t="s">
        <v>164</v>
      </c>
      <c r="T59" s="173" t="s">
        <v>164</v>
      </c>
      <c r="U59" s="159">
        <v>0.01</v>
      </c>
      <c r="V59" s="159">
        <f>ROUND(E59*U59,2)</f>
        <v>2.23</v>
      </c>
      <c r="W59" s="159"/>
      <c r="X59" s="159" t="s">
        <v>234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235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56"/>
      <c r="B60" s="157"/>
      <c r="C60" s="254" t="s">
        <v>335</v>
      </c>
      <c r="D60" s="255"/>
      <c r="E60" s="255"/>
      <c r="F60" s="255"/>
      <c r="G60" s="255"/>
      <c r="H60" s="159"/>
      <c r="I60" s="159"/>
      <c r="J60" s="159"/>
      <c r="K60" s="159"/>
      <c r="L60" s="159"/>
      <c r="M60" s="159"/>
      <c r="N60" s="158"/>
      <c r="O60" s="158"/>
      <c r="P60" s="158"/>
      <c r="Q60" s="158"/>
      <c r="R60" s="159"/>
      <c r="S60" s="159"/>
      <c r="T60" s="159"/>
      <c r="U60" s="159"/>
      <c r="V60" s="159"/>
      <c r="W60" s="159"/>
      <c r="X60" s="159"/>
      <c r="Y60" s="149"/>
      <c r="Z60" s="149"/>
      <c r="AA60" s="149"/>
      <c r="AB60" s="149"/>
      <c r="AC60" s="149"/>
      <c r="AD60" s="149"/>
      <c r="AE60" s="149"/>
      <c r="AF60" s="149"/>
      <c r="AG60" s="149" t="s">
        <v>237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ht="22.5" outlineLevel="1" x14ac:dyDescent="0.2">
      <c r="A61" s="167">
        <v>21</v>
      </c>
      <c r="B61" s="168" t="s">
        <v>337</v>
      </c>
      <c r="C61" s="184" t="s">
        <v>338</v>
      </c>
      <c r="D61" s="169" t="s">
        <v>276</v>
      </c>
      <c r="E61" s="170">
        <v>61.68</v>
      </c>
      <c r="F61" s="171"/>
      <c r="G61" s="172">
        <f>ROUND(E61*F61,2)</f>
        <v>0</v>
      </c>
      <c r="H61" s="171"/>
      <c r="I61" s="172">
        <f>ROUND(E61*H61,2)</f>
        <v>0</v>
      </c>
      <c r="J61" s="171"/>
      <c r="K61" s="172">
        <f>ROUND(E61*J61,2)</f>
        <v>0</v>
      </c>
      <c r="L61" s="172">
        <v>21</v>
      </c>
      <c r="M61" s="172">
        <f>G61*(1+L61/100)</f>
        <v>0</v>
      </c>
      <c r="N61" s="170">
        <v>0</v>
      </c>
      <c r="O61" s="170">
        <f>ROUND(E61*N61,2)</f>
        <v>0</v>
      </c>
      <c r="P61" s="170">
        <v>0</v>
      </c>
      <c r="Q61" s="170">
        <f>ROUND(E61*P61,2)</f>
        <v>0</v>
      </c>
      <c r="R61" s="172" t="s">
        <v>248</v>
      </c>
      <c r="S61" s="172" t="s">
        <v>164</v>
      </c>
      <c r="T61" s="173" t="s">
        <v>164</v>
      </c>
      <c r="U61" s="159">
        <v>0.01</v>
      </c>
      <c r="V61" s="159">
        <f>ROUND(E61*U61,2)</f>
        <v>0.62</v>
      </c>
      <c r="W61" s="159"/>
      <c r="X61" s="159" t="s">
        <v>234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235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254" t="s">
        <v>335</v>
      </c>
      <c r="D62" s="255"/>
      <c r="E62" s="255"/>
      <c r="F62" s="255"/>
      <c r="G62" s="255"/>
      <c r="H62" s="159"/>
      <c r="I62" s="159"/>
      <c r="J62" s="159"/>
      <c r="K62" s="159"/>
      <c r="L62" s="159"/>
      <c r="M62" s="159"/>
      <c r="N62" s="158"/>
      <c r="O62" s="158"/>
      <c r="P62" s="158"/>
      <c r="Q62" s="158"/>
      <c r="R62" s="159"/>
      <c r="S62" s="159"/>
      <c r="T62" s="159"/>
      <c r="U62" s="159"/>
      <c r="V62" s="159"/>
      <c r="W62" s="159"/>
      <c r="X62" s="159"/>
      <c r="Y62" s="149"/>
      <c r="Z62" s="149"/>
      <c r="AA62" s="149"/>
      <c r="AB62" s="149"/>
      <c r="AC62" s="149"/>
      <c r="AD62" s="149"/>
      <c r="AE62" s="149"/>
      <c r="AF62" s="149"/>
      <c r="AG62" s="149" t="s">
        <v>237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ht="33.75" outlineLevel="1" x14ac:dyDescent="0.2">
      <c r="A63" s="167">
        <v>22</v>
      </c>
      <c r="B63" s="168" t="s">
        <v>340</v>
      </c>
      <c r="C63" s="184" t="s">
        <v>341</v>
      </c>
      <c r="D63" s="169" t="s">
        <v>276</v>
      </c>
      <c r="E63" s="170">
        <v>1562.61</v>
      </c>
      <c r="F63" s="171"/>
      <c r="G63" s="172">
        <f>ROUND(E63*F63,2)</f>
        <v>0</v>
      </c>
      <c r="H63" s="171"/>
      <c r="I63" s="172">
        <f>ROUND(E63*H63,2)</f>
        <v>0</v>
      </c>
      <c r="J63" s="171"/>
      <c r="K63" s="172">
        <f>ROUND(E63*J63,2)</f>
        <v>0</v>
      </c>
      <c r="L63" s="172">
        <v>21</v>
      </c>
      <c r="M63" s="172">
        <f>G63*(1+L63/100)</f>
        <v>0</v>
      </c>
      <c r="N63" s="170">
        <v>0</v>
      </c>
      <c r="O63" s="170">
        <f>ROUND(E63*N63,2)</f>
        <v>0</v>
      </c>
      <c r="P63" s="170">
        <v>0</v>
      </c>
      <c r="Q63" s="170">
        <f>ROUND(E63*P63,2)</f>
        <v>0</v>
      </c>
      <c r="R63" s="172" t="s">
        <v>248</v>
      </c>
      <c r="S63" s="172" t="s">
        <v>164</v>
      </c>
      <c r="T63" s="173" t="s">
        <v>164</v>
      </c>
      <c r="U63" s="159">
        <v>0</v>
      </c>
      <c r="V63" s="159">
        <f>ROUND(E63*U63,2)</f>
        <v>0</v>
      </c>
      <c r="W63" s="159"/>
      <c r="X63" s="159" t="s">
        <v>234</v>
      </c>
      <c r="Y63" s="149"/>
      <c r="Z63" s="149"/>
      <c r="AA63" s="149"/>
      <c r="AB63" s="149"/>
      <c r="AC63" s="149"/>
      <c r="AD63" s="149"/>
      <c r="AE63" s="149"/>
      <c r="AF63" s="149"/>
      <c r="AG63" s="149" t="s">
        <v>235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254" t="s">
        <v>335</v>
      </c>
      <c r="D64" s="255"/>
      <c r="E64" s="255"/>
      <c r="F64" s="255"/>
      <c r="G64" s="255"/>
      <c r="H64" s="159"/>
      <c r="I64" s="159"/>
      <c r="J64" s="159"/>
      <c r="K64" s="159"/>
      <c r="L64" s="159"/>
      <c r="M64" s="159"/>
      <c r="N64" s="158"/>
      <c r="O64" s="158"/>
      <c r="P64" s="158"/>
      <c r="Q64" s="158"/>
      <c r="R64" s="159"/>
      <c r="S64" s="159"/>
      <c r="T64" s="159"/>
      <c r="U64" s="159"/>
      <c r="V64" s="159"/>
      <c r="W64" s="159"/>
      <c r="X64" s="159"/>
      <c r="Y64" s="149"/>
      <c r="Z64" s="149"/>
      <c r="AA64" s="149"/>
      <c r="AB64" s="149"/>
      <c r="AC64" s="149"/>
      <c r="AD64" s="149"/>
      <c r="AE64" s="149"/>
      <c r="AF64" s="149"/>
      <c r="AG64" s="149" t="s">
        <v>237</v>
      </c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56"/>
      <c r="B65" s="157"/>
      <c r="C65" s="191" t="s">
        <v>827</v>
      </c>
      <c r="D65" s="188"/>
      <c r="E65" s="189">
        <v>1562.61</v>
      </c>
      <c r="F65" s="159"/>
      <c r="G65" s="159"/>
      <c r="H65" s="159"/>
      <c r="I65" s="159"/>
      <c r="J65" s="159"/>
      <c r="K65" s="159"/>
      <c r="L65" s="159"/>
      <c r="M65" s="159"/>
      <c r="N65" s="158"/>
      <c r="O65" s="158"/>
      <c r="P65" s="158"/>
      <c r="Q65" s="158"/>
      <c r="R65" s="159"/>
      <c r="S65" s="159"/>
      <c r="T65" s="159"/>
      <c r="U65" s="159"/>
      <c r="V65" s="159"/>
      <c r="W65" s="159"/>
      <c r="X65" s="159"/>
      <c r="Y65" s="149"/>
      <c r="Z65" s="149"/>
      <c r="AA65" s="149"/>
      <c r="AB65" s="149"/>
      <c r="AC65" s="149"/>
      <c r="AD65" s="149"/>
      <c r="AE65" s="149"/>
      <c r="AF65" s="149"/>
      <c r="AG65" s="149" t="s">
        <v>261</v>
      </c>
      <c r="AH65" s="149">
        <v>0</v>
      </c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ht="33.75" outlineLevel="1" x14ac:dyDescent="0.2">
      <c r="A66" s="167">
        <v>23</v>
      </c>
      <c r="B66" s="168" t="s">
        <v>343</v>
      </c>
      <c r="C66" s="184" t="s">
        <v>344</v>
      </c>
      <c r="D66" s="169" t="s">
        <v>276</v>
      </c>
      <c r="E66" s="170">
        <v>431.76</v>
      </c>
      <c r="F66" s="171"/>
      <c r="G66" s="172">
        <f>ROUND(E66*F66,2)</f>
        <v>0</v>
      </c>
      <c r="H66" s="171"/>
      <c r="I66" s="172">
        <f>ROUND(E66*H66,2)</f>
        <v>0</v>
      </c>
      <c r="J66" s="171"/>
      <c r="K66" s="172">
        <f>ROUND(E66*J66,2)</f>
        <v>0</v>
      </c>
      <c r="L66" s="172">
        <v>21</v>
      </c>
      <c r="M66" s="172">
        <f>G66*(1+L66/100)</f>
        <v>0</v>
      </c>
      <c r="N66" s="170">
        <v>0</v>
      </c>
      <c r="O66" s="170">
        <f>ROUND(E66*N66,2)</f>
        <v>0</v>
      </c>
      <c r="P66" s="170">
        <v>0</v>
      </c>
      <c r="Q66" s="170">
        <f>ROUND(E66*P66,2)</f>
        <v>0</v>
      </c>
      <c r="R66" s="172" t="s">
        <v>248</v>
      </c>
      <c r="S66" s="172" t="s">
        <v>164</v>
      </c>
      <c r="T66" s="173" t="s">
        <v>164</v>
      </c>
      <c r="U66" s="159">
        <v>0</v>
      </c>
      <c r="V66" s="159">
        <f>ROUND(E66*U66,2)</f>
        <v>0</v>
      </c>
      <c r="W66" s="159"/>
      <c r="X66" s="159" t="s">
        <v>234</v>
      </c>
      <c r="Y66" s="149"/>
      <c r="Z66" s="149"/>
      <c r="AA66" s="149"/>
      <c r="AB66" s="149"/>
      <c r="AC66" s="149"/>
      <c r="AD66" s="149"/>
      <c r="AE66" s="149"/>
      <c r="AF66" s="149"/>
      <c r="AG66" s="149" t="s">
        <v>235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56"/>
      <c r="B67" s="157"/>
      <c r="C67" s="254" t="s">
        <v>335</v>
      </c>
      <c r="D67" s="255"/>
      <c r="E67" s="255"/>
      <c r="F67" s="255"/>
      <c r="G67" s="255"/>
      <c r="H67" s="159"/>
      <c r="I67" s="159"/>
      <c r="J67" s="159"/>
      <c r="K67" s="159"/>
      <c r="L67" s="159"/>
      <c r="M67" s="159"/>
      <c r="N67" s="158"/>
      <c r="O67" s="158"/>
      <c r="P67" s="158"/>
      <c r="Q67" s="158"/>
      <c r="R67" s="159"/>
      <c r="S67" s="159"/>
      <c r="T67" s="159"/>
      <c r="U67" s="159"/>
      <c r="V67" s="159"/>
      <c r="W67" s="159"/>
      <c r="X67" s="159"/>
      <c r="Y67" s="149"/>
      <c r="Z67" s="149"/>
      <c r="AA67" s="149"/>
      <c r="AB67" s="149"/>
      <c r="AC67" s="149"/>
      <c r="AD67" s="149"/>
      <c r="AE67" s="149"/>
      <c r="AF67" s="149"/>
      <c r="AG67" s="149" t="s">
        <v>237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56"/>
      <c r="B68" s="157"/>
      <c r="C68" s="191" t="s">
        <v>828</v>
      </c>
      <c r="D68" s="188"/>
      <c r="E68" s="189">
        <v>431.76</v>
      </c>
      <c r="F68" s="159"/>
      <c r="G68" s="159"/>
      <c r="H68" s="159"/>
      <c r="I68" s="159"/>
      <c r="J68" s="159"/>
      <c r="K68" s="159"/>
      <c r="L68" s="159"/>
      <c r="M68" s="159"/>
      <c r="N68" s="158"/>
      <c r="O68" s="158"/>
      <c r="P68" s="158"/>
      <c r="Q68" s="158"/>
      <c r="R68" s="159"/>
      <c r="S68" s="159"/>
      <c r="T68" s="159"/>
      <c r="U68" s="159"/>
      <c r="V68" s="159"/>
      <c r="W68" s="159"/>
      <c r="X68" s="159"/>
      <c r="Y68" s="149"/>
      <c r="Z68" s="149"/>
      <c r="AA68" s="149"/>
      <c r="AB68" s="149"/>
      <c r="AC68" s="149"/>
      <c r="AD68" s="149"/>
      <c r="AE68" s="149"/>
      <c r="AF68" s="149"/>
      <c r="AG68" s="149" t="s">
        <v>261</v>
      </c>
      <c r="AH68" s="149">
        <v>0</v>
      </c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ht="22.5" outlineLevel="1" x14ac:dyDescent="0.2">
      <c r="A69" s="167">
        <v>24</v>
      </c>
      <c r="B69" s="168" t="s">
        <v>346</v>
      </c>
      <c r="C69" s="184" t="s">
        <v>347</v>
      </c>
      <c r="D69" s="169" t="s">
        <v>276</v>
      </c>
      <c r="E69" s="170">
        <v>284.91000000000003</v>
      </c>
      <c r="F69" s="171"/>
      <c r="G69" s="172">
        <f>ROUND(E69*F69,2)</f>
        <v>0</v>
      </c>
      <c r="H69" s="171"/>
      <c r="I69" s="172">
        <f>ROUND(E69*H69,2)</f>
        <v>0</v>
      </c>
      <c r="J69" s="171"/>
      <c r="K69" s="172">
        <f>ROUND(E69*J69,2)</f>
        <v>0</v>
      </c>
      <c r="L69" s="172">
        <v>21</v>
      </c>
      <c r="M69" s="172">
        <f>G69*(1+L69/100)</f>
        <v>0</v>
      </c>
      <c r="N69" s="170">
        <v>0</v>
      </c>
      <c r="O69" s="170">
        <f>ROUND(E69*N69,2)</f>
        <v>0</v>
      </c>
      <c r="P69" s="170">
        <v>0</v>
      </c>
      <c r="Q69" s="170">
        <f>ROUND(E69*P69,2)</f>
        <v>0</v>
      </c>
      <c r="R69" s="172" t="s">
        <v>248</v>
      </c>
      <c r="S69" s="172" t="s">
        <v>164</v>
      </c>
      <c r="T69" s="173" t="s">
        <v>164</v>
      </c>
      <c r="U69" s="159">
        <v>0.01</v>
      </c>
      <c r="V69" s="159">
        <f>ROUND(E69*U69,2)</f>
        <v>2.85</v>
      </c>
      <c r="W69" s="159"/>
      <c r="X69" s="159" t="s">
        <v>234</v>
      </c>
      <c r="Y69" s="149"/>
      <c r="Z69" s="149"/>
      <c r="AA69" s="149"/>
      <c r="AB69" s="149"/>
      <c r="AC69" s="149"/>
      <c r="AD69" s="149"/>
      <c r="AE69" s="149"/>
      <c r="AF69" s="149"/>
      <c r="AG69" s="149" t="s">
        <v>235</v>
      </c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56"/>
      <c r="B70" s="157"/>
      <c r="C70" s="191" t="s">
        <v>829</v>
      </c>
      <c r="D70" s="188"/>
      <c r="E70" s="189">
        <v>284.91000000000003</v>
      </c>
      <c r="F70" s="159"/>
      <c r="G70" s="159"/>
      <c r="H70" s="159"/>
      <c r="I70" s="159"/>
      <c r="J70" s="159"/>
      <c r="K70" s="159"/>
      <c r="L70" s="159"/>
      <c r="M70" s="159"/>
      <c r="N70" s="158"/>
      <c r="O70" s="158"/>
      <c r="P70" s="158"/>
      <c r="Q70" s="158"/>
      <c r="R70" s="159"/>
      <c r="S70" s="159"/>
      <c r="T70" s="159"/>
      <c r="U70" s="159"/>
      <c r="V70" s="159"/>
      <c r="W70" s="159"/>
      <c r="X70" s="159"/>
      <c r="Y70" s="149"/>
      <c r="Z70" s="149"/>
      <c r="AA70" s="149"/>
      <c r="AB70" s="149"/>
      <c r="AC70" s="149"/>
      <c r="AD70" s="149"/>
      <c r="AE70" s="149"/>
      <c r="AF70" s="149"/>
      <c r="AG70" s="149" t="s">
        <v>261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ht="22.5" outlineLevel="1" x14ac:dyDescent="0.2">
      <c r="A71" s="167">
        <v>25</v>
      </c>
      <c r="B71" s="168" t="s">
        <v>348</v>
      </c>
      <c r="C71" s="184" t="s">
        <v>349</v>
      </c>
      <c r="D71" s="169" t="s">
        <v>276</v>
      </c>
      <c r="E71" s="170">
        <v>292.61599999999999</v>
      </c>
      <c r="F71" s="171"/>
      <c r="G71" s="172">
        <f>ROUND(E71*F71,2)</f>
        <v>0</v>
      </c>
      <c r="H71" s="171"/>
      <c r="I71" s="172">
        <f>ROUND(E71*H71,2)</f>
        <v>0</v>
      </c>
      <c r="J71" s="171"/>
      <c r="K71" s="172">
        <f>ROUND(E71*J71,2)</f>
        <v>0</v>
      </c>
      <c r="L71" s="172">
        <v>21</v>
      </c>
      <c r="M71" s="172">
        <f>G71*(1+L71/100)</f>
        <v>0</v>
      </c>
      <c r="N71" s="170">
        <v>0</v>
      </c>
      <c r="O71" s="170">
        <f>ROUND(E71*N71,2)</f>
        <v>0</v>
      </c>
      <c r="P71" s="170">
        <v>0</v>
      </c>
      <c r="Q71" s="170">
        <f>ROUND(E71*P71,2)</f>
        <v>0</v>
      </c>
      <c r="R71" s="172" t="s">
        <v>248</v>
      </c>
      <c r="S71" s="172" t="s">
        <v>164</v>
      </c>
      <c r="T71" s="173" t="s">
        <v>164</v>
      </c>
      <c r="U71" s="159">
        <v>0.2</v>
      </c>
      <c r="V71" s="159">
        <f>ROUND(E71*U71,2)</f>
        <v>58.52</v>
      </c>
      <c r="W71" s="159"/>
      <c r="X71" s="159" t="s">
        <v>234</v>
      </c>
      <c r="Y71" s="149"/>
      <c r="Z71" s="149"/>
      <c r="AA71" s="149"/>
      <c r="AB71" s="149"/>
      <c r="AC71" s="149"/>
      <c r="AD71" s="149"/>
      <c r="AE71" s="149"/>
      <c r="AF71" s="149"/>
      <c r="AG71" s="149" t="s">
        <v>235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56"/>
      <c r="B72" s="157"/>
      <c r="C72" s="254" t="s">
        <v>350</v>
      </c>
      <c r="D72" s="255"/>
      <c r="E72" s="255"/>
      <c r="F72" s="255"/>
      <c r="G72" s="255"/>
      <c r="H72" s="159"/>
      <c r="I72" s="159"/>
      <c r="J72" s="159"/>
      <c r="K72" s="159"/>
      <c r="L72" s="159"/>
      <c r="M72" s="159"/>
      <c r="N72" s="158"/>
      <c r="O72" s="158"/>
      <c r="P72" s="158"/>
      <c r="Q72" s="158"/>
      <c r="R72" s="159"/>
      <c r="S72" s="159"/>
      <c r="T72" s="159"/>
      <c r="U72" s="159"/>
      <c r="V72" s="159"/>
      <c r="W72" s="159"/>
      <c r="X72" s="159"/>
      <c r="Y72" s="149"/>
      <c r="Z72" s="149"/>
      <c r="AA72" s="149"/>
      <c r="AB72" s="149"/>
      <c r="AC72" s="149"/>
      <c r="AD72" s="149"/>
      <c r="AE72" s="149"/>
      <c r="AF72" s="149"/>
      <c r="AG72" s="149" t="s">
        <v>237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56"/>
      <c r="B73" s="157"/>
      <c r="C73" s="191" t="s">
        <v>830</v>
      </c>
      <c r="D73" s="188"/>
      <c r="E73" s="189">
        <v>284.91000000000003</v>
      </c>
      <c r="F73" s="159"/>
      <c r="G73" s="159"/>
      <c r="H73" s="159"/>
      <c r="I73" s="159"/>
      <c r="J73" s="159"/>
      <c r="K73" s="159"/>
      <c r="L73" s="159"/>
      <c r="M73" s="159"/>
      <c r="N73" s="158"/>
      <c r="O73" s="158"/>
      <c r="P73" s="158"/>
      <c r="Q73" s="158"/>
      <c r="R73" s="159"/>
      <c r="S73" s="159"/>
      <c r="T73" s="159"/>
      <c r="U73" s="159"/>
      <c r="V73" s="159"/>
      <c r="W73" s="159"/>
      <c r="X73" s="159"/>
      <c r="Y73" s="149"/>
      <c r="Z73" s="149"/>
      <c r="AA73" s="149"/>
      <c r="AB73" s="149"/>
      <c r="AC73" s="149"/>
      <c r="AD73" s="149"/>
      <c r="AE73" s="149"/>
      <c r="AF73" s="149"/>
      <c r="AG73" s="149" t="s">
        <v>261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56"/>
      <c r="B74" s="157"/>
      <c r="C74" s="191" t="s">
        <v>831</v>
      </c>
      <c r="D74" s="188"/>
      <c r="E74" s="189">
        <v>111.15</v>
      </c>
      <c r="F74" s="159"/>
      <c r="G74" s="159"/>
      <c r="H74" s="159"/>
      <c r="I74" s="159"/>
      <c r="J74" s="159"/>
      <c r="K74" s="159"/>
      <c r="L74" s="159"/>
      <c r="M74" s="159"/>
      <c r="N74" s="158"/>
      <c r="O74" s="158"/>
      <c r="P74" s="158"/>
      <c r="Q74" s="158"/>
      <c r="R74" s="159"/>
      <c r="S74" s="159"/>
      <c r="T74" s="159"/>
      <c r="U74" s="159"/>
      <c r="V74" s="159"/>
      <c r="W74" s="159"/>
      <c r="X74" s="159"/>
      <c r="Y74" s="149"/>
      <c r="Z74" s="149"/>
      <c r="AA74" s="149"/>
      <c r="AB74" s="149"/>
      <c r="AC74" s="149"/>
      <c r="AD74" s="149"/>
      <c r="AE74" s="149"/>
      <c r="AF74" s="149"/>
      <c r="AG74" s="149" t="s">
        <v>261</v>
      </c>
      <c r="AH74" s="149">
        <v>0</v>
      </c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91" t="s">
        <v>832</v>
      </c>
      <c r="D75" s="188"/>
      <c r="E75" s="189">
        <v>-95.7</v>
      </c>
      <c r="F75" s="159"/>
      <c r="G75" s="159"/>
      <c r="H75" s="159"/>
      <c r="I75" s="159"/>
      <c r="J75" s="159"/>
      <c r="K75" s="159"/>
      <c r="L75" s="159"/>
      <c r="M75" s="159"/>
      <c r="N75" s="158"/>
      <c r="O75" s="158"/>
      <c r="P75" s="158"/>
      <c r="Q75" s="158"/>
      <c r="R75" s="159"/>
      <c r="S75" s="159"/>
      <c r="T75" s="159"/>
      <c r="U75" s="159"/>
      <c r="V75" s="159"/>
      <c r="W75" s="159"/>
      <c r="X75" s="159"/>
      <c r="Y75" s="149"/>
      <c r="Z75" s="149"/>
      <c r="AA75" s="149"/>
      <c r="AB75" s="149"/>
      <c r="AC75" s="149"/>
      <c r="AD75" s="149"/>
      <c r="AE75" s="149"/>
      <c r="AF75" s="149"/>
      <c r="AG75" s="149" t="s">
        <v>261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56"/>
      <c r="B76" s="157"/>
      <c r="C76" s="191" t="s">
        <v>833</v>
      </c>
      <c r="D76" s="188"/>
      <c r="E76" s="189">
        <v>-7.7439999999999998</v>
      </c>
      <c r="F76" s="159"/>
      <c r="G76" s="159"/>
      <c r="H76" s="159"/>
      <c r="I76" s="159"/>
      <c r="J76" s="159"/>
      <c r="K76" s="159"/>
      <c r="L76" s="159"/>
      <c r="M76" s="159"/>
      <c r="N76" s="158"/>
      <c r="O76" s="158"/>
      <c r="P76" s="158"/>
      <c r="Q76" s="158"/>
      <c r="R76" s="159"/>
      <c r="S76" s="159"/>
      <c r="T76" s="159"/>
      <c r="U76" s="159"/>
      <c r="V76" s="159"/>
      <c r="W76" s="159"/>
      <c r="X76" s="159"/>
      <c r="Y76" s="149"/>
      <c r="Z76" s="149"/>
      <c r="AA76" s="149"/>
      <c r="AB76" s="149"/>
      <c r="AC76" s="149"/>
      <c r="AD76" s="149"/>
      <c r="AE76" s="149"/>
      <c r="AF76" s="149"/>
      <c r="AG76" s="149" t="s">
        <v>261</v>
      </c>
      <c r="AH76" s="149">
        <v>0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67">
        <v>26</v>
      </c>
      <c r="B77" s="168" t="s">
        <v>363</v>
      </c>
      <c r="C77" s="184" t="s">
        <v>364</v>
      </c>
      <c r="D77" s="169" t="s">
        <v>276</v>
      </c>
      <c r="E77" s="170">
        <v>69.599999999999994</v>
      </c>
      <c r="F77" s="171"/>
      <c r="G77" s="172">
        <f>ROUND(E77*F77,2)</f>
        <v>0</v>
      </c>
      <c r="H77" s="171"/>
      <c r="I77" s="172">
        <f>ROUND(E77*H77,2)</f>
        <v>0</v>
      </c>
      <c r="J77" s="171"/>
      <c r="K77" s="172">
        <f>ROUND(E77*J77,2)</f>
        <v>0</v>
      </c>
      <c r="L77" s="172">
        <v>21</v>
      </c>
      <c r="M77" s="172">
        <f>G77*(1+L77/100)</f>
        <v>0</v>
      </c>
      <c r="N77" s="170">
        <v>1.7</v>
      </c>
      <c r="O77" s="170">
        <f>ROUND(E77*N77,2)</f>
        <v>118.32</v>
      </c>
      <c r="P77" s="170">
        <v>0</v>
      </c>
      <c r="Q77" s="170">
        <f>ROUND(E77*P77,2)</f>
        <v>0</v>
      </c>
      <c r="R77" s="172" t="s">
        <v>248</v>
      </c>
      <c r="S77" s="172" t="s">
        <v>164</v>
      </c>
      <c r="T77" s="173" t="s">
        <v>164</v>
      </c>
      <c r="U77" s="159">
        <v>1.59</v>
      </c>
      <c r="V77" s="159">
        <f>ROUND(E77*U77,2)</f>
        <v>110.66</v>
      </c>
      <c r="W77" s="159"/>
      <c r="X77" s="159" t="s">
        <v>234</v>
      </c>
      <c r="Y77" s="149"/>
      <c r="Z77" s="149"/>
      <c r="AA77" s="149"/>
      <c r="AB77" s="149"/>
      <c r="AC77" s="149"/>
      <c r="AD77" s="149"/>
      <c r="AE77" s="149"/>
      <c r="AF77" s="149"/>
      <c r="AG77" s="149" t="s">
        <v>235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ht="22.5" outlineLevel="1" x14ac:dyDescent="0.2">
      <c r="A78" s="156"/>
      <c r="B78" s="157"/>
      <c r="C78" s="254" t="s">
        <v>365</v>
      </c>
      <c r="D78" s="255"/>
      <c r="E78" s="255"/>
      <c r="F78" s="255"/>
      <c r="G78" s="255"/>
      <c r="H78" s="159"/>
      <c r="I78" s="159"/>
      <c r="J78" s="159"/>
      <c r="K78" s="159"/>
      <c r="L78" s="159"/>
      <c r="M78" s="159"/>
      <c r="N78" s="158"/>
      <c r="O78" s="158"/>
      <c r="P78" s="158"/>
      <c r="Q78" s="158"/>
      <c r="R78" s="159"/>
      <c r="S78" s="159"/>
      <c r="T78" s="159"/>
      <c r="U78" s="159"/>
      <c r="V78" s="159"/>
      <c r="W78" s="159"/>
      <c r="X78" s="159"/>
      <c r="Y78" s="149"/>
      <c r="Z78" s="149"/>
      <c r="AA78" s="149"/>
      <c r="AB78" s="149"/>
      <c r="AC78" s="149"/>
      <c r="AD78" s="149"/>
      <c r="AE78" s="149"/>
      <c r="AF78" s="149"/>
      <c r="AG78" s="149" t="s">
        <v>237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90" t="str">
        <f>C78</f>
        <v>sypaninou z vhodných hornin tř. 1 - 4 nebo materiálem připraveným podél výkopu ve vzdálenosti do 3 m od jeho kraje, pro jakoukoliv hloubku výkopu a jakoukoliv míru zhutnění,</v>
      </c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191" t="s">
        <v>834</v>
      </c>
      <c r="D79" s="188"/>
      <c r="E79" s="189">
        <v>69.599999999999994</v>
      </c>
      <c r="F79" s="159"/>
      <c r="G79" s="159"/>
      <c r="H79" s="159"/>
      <c r="I79" s="159"/>
      <c r="J79" s="159"/>
      <c r="K79" s="159"/>
      <c r="L79" s="159"/>
      <c r="M79" s="159"/>
      <c r="N79" s="158"/>
      <c r="O79" s="158"/>
      <c r="P79" s="158"/>
      <c r="Q79" s="158"/>
      <c r="R79" s="159"/>
      <c r="S79" s="159"/>
      <c r="T79" s="159"/>
      <c r="U79" s="159"/>
      <c r="V79" s="159"/>
      <c r="W79" s="159"/>
      <c r="X79" s="159"/>
      <c r="Y79" s="149"/>
      <c r="Z79" s="149"/>
      <c r="AA79" s="149"/>
      <c r="AB79" s="149"/>
      <c r="AC79" s="149"/>
      <c r="AD79" s="149"/>
      <c r="AE79" s="149"/>
      <c r="AF79" s="149"/>
      <c r="AG79" s="149" t="s">
        <v>261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74">
        <v>27</v>
      </c>
      <c r="B80" s="175" t="s">
        <v>368</v>
      </c>
      <c r="C80" s="183" t="s">
        <v>369</v>
      </c>
      <c r="D80" s="176" t="s">
        <v>276</v>
      </c>
      <c r="E80" s="177">
        <v>223.23</v>
      </c>
      <c r="F80" s="178"/>
      <c r="G80" s="179">
        <f>ROUND(E80*F80,2)</f>
        <v>0</v>
      </c>
      <c r="H80" s="178"/>
      <c r="I80" s="179">
        <f>ROUND(E80*H80,2)</f>
        <v>0</v>
      </c>
      <c r="J80" s="178"/>
      <c r="K80" s="179">
        <f>ROUND(E80*J80,2)</f>
        <v>0</v>
      </c>
      <c r="L80" s="179">
        <v>21</v>
      </c>
      <c r="M80" s="179">
        <f>G80*(1+L80/100)</f>
        <v>0</v>
      </c>
      <c r="N80" s="177">
        <v>0</v>
      </c>
      <c r="O80" s="177">
        <f>ROUND(E80*N80,2)</f>
        <v>0</v>
      </c>
      <c r="P80" s="177">
        <v>0</v>
      </c>
      <c r="Q80" s="177">
        <f>ROUND(E80*P80,2)</f>
        <v>0</v>
      </c>
      <c r="R80" s="179" t="s">
        <v>248</v>
      </c>
      <c r="S80" s="179" t="s">
        <v>164</v>
      </c>
      <c r="T80" s="180" t="s">
        <v>164</v>
      </c>
      <c r="U80" s="159">
        <v>0</v>
      </c>
      <c r="V80" s="159">
        <f>ROUND(E80*U80,2)</f>
        <v>0</v>
      </c>
      <c r="W80" s="159"/>
      <c r="X80" s="159" t="s">
        <v>234</v>
      </c>
      <c r="Y80" s="149"/>
      <c r="Z80" s="149"/>
      <c r="AA80" s="149"/>
      <c r="AB80" s="149"/>
      <c r="AC80" s="149"/>
      <c r="AD80" s="149"/>
      <c r="AE80" s="149"/>
      <c r="AF80" s="149"/>
      <c r="AG80" s="149" t="s">
        <v>235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74">
        <v>28</v>
      </c>
      <c r="B81" s="175" t="s">
        <v>370</v>
      </c>
      <c r="C81" s="183" t="s">
        <v>835</v>
      </c>
      <c r="D81" s="176" t="s">
        <v>276</v>
      </c>
      <c r="E81" s="177">
        <v>61.68</v>
      </c>
      <c r="F81" s="178"/>
      <c r="G81" s="179">
        <f>ROUND(E81*F81,2)</f>
        <v>0</v>
      </c>
      <c r="H81" s="178"/>
      <c r="I81" s="179">
        <f>ROUND(E81*H81,2)</f>
        <v>0</v>
      </c>
      <c r="J81" s="178"/>
      <c r="K81" s="179">
        <f>ROUND(E81*J81,2)</f>
        <v>0</v>
      </c>
      <c r="L81" s="179">
        <v>21</v>
      </c>
      <c r="M81" s="179">
        <f>G81*(1+L81/100)</f>
        <v>0</v>
      </c>
      <c r="N81" s="177">
        <v>0</v>
      </c>
      <c r="O81" s="177">
        <f>ROUND(E81*N81,2)</f>
        <v>0</v>
      </c>
      <c r="P81" s="177">
        <v>0</v>
      </c>
      <c r="Q81" s="177">
        <f>ROUND(E81*P81,2)</f>
        <v>0</v>
      </c>
      <c r="R81" s="179" t="s">
        <v>248</v>
      </c>
      <c r="S81" s="179" t="s">
        <v>164</v>
      </c>
      <c r="T81" s="180" t="s">
        <v>164</v>
      </c>
      <c r="U81" s="159">
        <v>0</v>
      </c>
      <c r="V81" s="159">
        <f>ROUND(E81*U81,2)</f>
        <v>0</v>
      </c>
      <c r="W81" s="159"/>
      <c r="X81" s="159" t="s">
        <v>234</v>
      </c>
      <c r="Y81" s="149"/>
      <c r="Z81" s="149"/>
      <c r="AA81" s="149"/>
      <c r="AB81" s="149"/>
      <c r="AC81" s="149"/>
      <c r="AD81" s="149"/>
      <c r="AE81" s="149"/>
      <c r="AF81" s="149"/>
      <c r="AG81" s="149" t="s">
        <v>235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67">
        <v>29</v>
      </c>
      <c r="B82" s="168" t="s">
        <v>398</v>
      </c>
      <c r="C82" s="184" t="s">
        <v>399</v>
      </c>
      <c r="D82" s="169" t="s">
        <v>400</v>
      </c>
      <c r="E82" s="170">
        <v>585.23199999999997</v>
      </c>
      <c r="F82" s="171"/>
      <c r="G82" s="172">
        <f>ROUND(E82*F82,2)</f>
        <v>0</v>
      </c>
      <c r="H82" s="171"/>
      <c r="I82" s="172">
        <f>ROUND(E82*H82,2)</f>
        <v>0</v>
      </c>
      <c r="J82" s="171"/>
      <c r="K82" s="172">
        <f>ROUND(E82*J82,2)</f>
        <v>0</v>
      </c>
      <c r="L82" s="172">
        <v>21</v>
      </c>
      <c r="M82" s="172">
        <f>G82*(1+L82/100)</f>
        <v>0</v>
      </c>
      <c r="N82" s="170">
        <v>1</v>
      </c>
      <c r="O82" s="170">
        <f>ROUND(E82*N82,2)</f>
        <v>585.23</v>
      </c>
      <c r="P82" s="170">
        <v>0</v>
      </c>
      <c r="Q82" s="170">
        <f>ROUND(E82*P82,2)</f>
        <v>0</v>
      </c>
      <c r="R82" s="172" t="s">
        <v>401</v>
      </c>
      <c r="S82" s="172" t="s">
        <v>402</v>
      </c>
      <c r="T82" s="173" t="s">
        <v>402</v>
      </c>
      <c r="U82" s="159">
        <v>0</v>
      </c>
      <c r="V82" s="159">
        <f>ROUND(E82*U82,2)</f>
        <v>0</v>
      </c>
      <c r="W82" s="159"/>
      <c r="X82" s="159" t="s">
        <v>403</v>
      </c>
      <c r="Y82" s="149"/>
      <c r="Z82" s="149"/>
      <c r="AA82" s="149"/>
      <c r="AB82" s="149"/>
      <c r="AC82" s="149"/>
      <c r="AD82" s="149"/>
      <c r="AE82" s="149"/>
      <c r="AF82" s="149"/>
      <c r="AG82" s="149" t="s">
        <v>404</v>
      </c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56"/>
      <c r="B83" s="157"/>
      <c r="C83" s="191" t="s">
        <v>836</v>
      </c>
      <c r="D83" s="188"/>
      <c r="E83" s="189">
        <v>585.23199999999997</v>
      </c>
      <c r="F83" s="159"/>
      <c r="G83" s="159"/>
      <c r="H83" s="159"/>
      <c r="I83" s="159"/>
      <c r="J83" s="159"/>
      <c r="K83" s="159"/>
      <c r="L83" s="159"/>
      <c r="M83" s="159"/>
      <c r="N83" s="158"/>
      <c r="O83" s="158"/>
      <c r="P83" s="158"/>
      <c r="Q83" s="158"/>
      <c r="R83" s="159"/>
      <c r="S83" s="159"/>
      <c r="T83" s="159"/>
      <c r="U83" s="159"/>
      <c r="V83" s="159"/>
      <c r="W83" s="159"/>
      <c r="X83" s="159"/>
      <c r="Y83" s="149"/>
      <c r="Z83" s="149"/>
      <c r="AA83" s="149"/>
      <c r="AB83" s="149"/>
      <c r="AC83" s="149"/>
      <c r="AD83" s="149"/>
      <c r="AE83" s="149"/>
      <c r="AF83" s="149"/>
      <c r="AG83" s="149" t="s">
        <v>261</v>
      </c>
      <c r="AH83" s="149">
        <v>0</v>
      </c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x14ac:dyDescent="0.2">
      <c r="A84" s="161" t="s">
        <v>159</v>
      </c>
      <c r="B84" s="162" t="s">
        <v>103</v>
      </c>
      <c r="C84" s="182" t="s">
        <v>104</v>
      </c>
      <c r="D84" s="163"/>
      <c r="E84" s="164"/>
      <c r="F84" s="165"/>
      <c r="G84" s="165">
        <f>SUMIF(AG85:AG90,"&lt;&gt;NOR",G85:G90)</f>
        <v>0</v>
      </c>
      <c r="H84" s="165"/>
      <c r="I84" s="165">
        <f>SUM(I85:I90)</f>
        <v>0</v>
      </c>
      <c r="J84" s="165"/>
      <c r="K84" s="165">
        <f>SUM(K85:K90)</f>
        <v>0</v>
      </c>
      <c r="L84" s="165"/>
      <c r="M84" s="165">
        <f>SUM(M85:M90)</f>
        <v>0</v>
      </c>
      <c r="N84" s="164"/>
      <c r="O84" s="164">
        <f>SUM(O85:O90)</f>
        <v>36.79</v>
      </c>
      <c r="P84" s="164"/>
      <c r="Q84" s="164">
        <f>SUM(Q85:Q90)</f>
        <v>0</v>
      </c>
      <c r="R84" s="165"/>
      <c r="S84" s="165"/>
      <c r="T84" s="166"/>
      <c r="U84" s="160"/>
      <c r="V84" s="160">
        <f>SUM(V85:V90)</f>
        <v>63.03</v>
      </c>
      <c r="W84" s="160"/>
      <c r="X84" s="160"/>
      <c r="AG84" t="s">
        <v>160</v>
      </c>
    </row>
    <row r="85" spans="1:60" ht="22.5" outlineLevel="1" x14ac:dyDescent="0.2">
      <c r="A85" s="167">
        <v>30</v>
      </c>
      <c r="B85" s="168" t="s">
        <v>837</v>
      </c>
      <c r="C85" s="184" t="s">
        <v>838</v>
      </c>
      <c r="D85" s="169" t="s">
        <v>324</v>
      </c>
      <c r="E85" s="170">
        <v>1</v>
      </c>
      <c r="F85" s="171"/>
      <c r="G85" s="172">
        <f>ROUND(E85*F85,2)</f>
        <v>0</v>
      </c>
      <c r="H85" s="171"/>
      <c r="I85" s="172">
        <f>ROUND(E85*H85,2)</f>
        <v>0</v>
      </c>
      <c r="J85" s="171"/>
      <c r="K85" s="172">
        <f>ROUND(E85*J85,2)</f>
        <v>0</v>
      </c>
      <c r="L85" s="172">
        <v>21</v>
      </c>
      <c r="M85" s="172">
        <f>G85*(1+L85/100)</f>
        <v>0</v>
      </c>
      <c r="N85" s="170">
        <v>28.031680000000001</v>
      </c>
      <c r="O85" s="170">
        <f>ROUND(E85*N85,2)</f>
        <v>28.03</v>
      </c>
      <c r="P85" s="170">
        <v>0</v>
      </c>
      <c r="Q85" s="170">
        <f>ROUND(E85*P85,2)</f>
        <v>0</v>
      </c>
      <c r="R85" s="172" t="s">
        <v>408</v>
      </c>
      <c r="S85" s="172" t="s">
        <v>164</v>
      </c>
      <c r="T85" s="173" t="s">
        <v>164</v>
      </c>
      <c r="U85" s="159">
        <v>63.03</v>
      </c>
      <c r="V85" s="159">
        <f>ROUND(E85*U85,2)</f>
        <v>63.03</v>
      </c>
      <c r="W85" s="159"/>
      <c r="X85" s="159" t="s">
        <v>234</v>
      </c>
      <c r="Y85" s="149"/>
      <c r="Z85" s="149"/>
      <c r="AA85" s="149"/>
      <c r="AB85" s="149"/>
      <c r="AC85" s="149"/>
      <c r="AD85" s="149"/>
      <c r="AE85" s="149"/>
      <c r="AF85" s="149"/>
      <c r="AG85" s="149" t="s">
        <v>235</v>
      </c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56"/>
      <c r="B86" s="157"/>
      <c r="C86" s="254" t="s">
        <v>839</v>
      </c>
      <c r="D86" s="255"/>
      <c r="E86" s="255"/>
      <c r="F86" s="255"/>
      <c r="G86" s="255"/>
      <c r="H86" s="159"/>
      <c r="I86" s="159"/>
      <c r="J86" s="159"/>
      <c r="K86" s="159"/>
      <c r="L86" s="159"/>
      <c r="M86" s="159"/>
      <c r="N86" s="158"/>
      <c r="O86" s="158"/>
      <c r="P86" s="158"/>
      <c r="Q86" s="158"/>
      <c r="R86" s="159"/>
      <c r="S86" s="159"/>
      <c r="T86" s="159"/>
      <c r="U86" s="159"/>
      <c r="V86" s="159"/>
      <c r="W86" s="159"/>
      <c r="X86" s="159"/>
      <c r="Y86" s="149"/>
      <c r="Z86" s="149"/>
      <c r="AA86" s="149"/>
      <c r="AB86" s="149"/>
      <c r="AC86" s="149"/>
      <c r="AD86" s="149"/>
      <c r="AE86" s="149"/>
      <c r="AF86" s="149"/>
      <c r="AG86" s="149" t="s">
        <v>237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74">
        <v>31</v>
      </c>
      <c r="B87" s="175" t="s">
        <v>430</v>
      </c>
      <c r="C87" s="183" t="s">
        <v>840</v>
      </c>
      <c r="D87" s="176" t="s">
        <v>224</v>
      </c>
      <c r="E87" s="177">
        <v>1</v>
      </c>
      <c r="F87" s="178"/>
      <c r="G87" s="179">
        <f>ROUND(E87*F87,2)</f>
        <v>0</v>
      </c>
      <c r="H87" s="178"/>
      <c r="I87" s="179">
        <f>ROUND(E87*H87,2)</f>
        <v>0</v>
      </c>
      <c r="J87" s="178"/>
      <c r="K87" s="179">
        <f>ROUND(E87*J87,2)</f>
        <v>0</v>
      </c>
      <c r="L87" s="179">
        <v>21</v>
      </c>
      <c r="M87" s="179">
        <f>G87*(1+L87/100)</f>
        <v>0</v>
      </c>
      <c r="N87" s="177">
        <v>2.64</v>
      </c>
      <c r="O87" s="177">
        <f>ROUND(E87*N87,2)</f>
        <v>2.64</v>
      </c>
      <c r="P87" s="177">
        <v>0</v>
      </c>
      <c r="Q87" s="177">
        <f>ROUND(E87*P87,2)</f>
        <v>0</v>
      </c>
      <c r="R87" s="179"/>
      <c r="S87" s="179" t="s">
        <v>179</v>
      </c>
      <c r="T87" s="180" t="s">
        <v>165</v>
      </c>
      <c r="U87" s="159">
        <v>0</v>
      </c>
      <c r="V87" s="159">
        <f>ROUND(E87*U87,2)</f>
        <v>0</v>
      </c>
      <c r="W87" s="159"/>
      <c r="X87" s="159" t="s">
        <v>374</v>
      </c>
      <c r="Y87" s="149"/>
      <c r="Z87" s="149"/>
      <c r="AA87" s="149"/>
      <c r="AB87" s="149"/>
      <c r="AC87" s="149"/>
      <c r="AD87" s="149"/>
      <c r="AE87" s="149"/>
      <c r="AF87" s="149"/>
      <c r="AG87" s="149" t="s">
        <v>375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74">
        <v>32</v>
      </c>
      <c r="B88" s="175" t="s">
        <v>436</v>
      </c>
      <c r="C88" s="183" t="s">
        <v>437</v>
      </c>
      <c r="D88" s="176" t="s">
        <v>224</v>
      </c>
      <c r="E88" s="177">
        <v>1</v>
      </c>
      <c r="F88" s="178"/>
      <c r="G88" s="179">
        <f>ROUND(E88*F88,2)</f>
        <v>0</v>
      </c>
      <c r="H88" s="178"/>
      <c r="I88" s="179">
        <f>ROUND(E88*H88,2)</f>
        <v>0</v>
      </c>
      <c r="J88" s="178"/>
      <c r="K88" s="179">
        <f>ROUND(E88*J88,2)</f>
        <v>0</v>
      </c>
      <c r="L88" s="179">
        <v>21</v>
      </c>
      <c r="M88" s="179">
        <f>G88*(1+L88/100)</f>
        <v>0</v>
      </c>
      <c r="N88" s="177">
        <v>6.12</v>
      </c>
      <c r="O88" s="177">
        <f>ROUND(E88*N88,2)</f>
        <v>6.12</v>
      </c>
      <c r="P88" s="177">
        <v>0</v>
      </c>
      <c r="Q88" s="177">
        <f>ROUND(E88*P88,2)</f>
        <v>0</v>
      </c>
      <c r="R88" s="179"/>
      <c r="S88" s="179" t="s">
        <v>179</v>
      </c>
      <c r="T88" s="180" t="s">
        <v>165</v>
      </c>
      <c r="U88" s="159">
        <v>0</v>
      </c>
      <c r="V88" s="159">
        <f>ROUND(E88*U88,2)</f>
        <v>0</v>
      </c>
      <c r="W88" s="159"/>
      <c r="X88" s="159" t="s">
        <v>374</v>
      </c>
      <c r="Y88" s="149"/>
      <c r="Z88" s="149"/>
      <c r="AA88" s="149"/>
      <c r="AB88" s="149"/>
      <c r="AC88" s="149"/>
      <c r="AD88" s="149"/>
      <c r="AE88" s="149"/>
      <c r="AF88" s="149"/>
      <c r="AG88" s="149" t="s">
        <v>375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74">
        <v>33</v>
      </c>
      <c r="B89" s="175" t="s">
        <v>438</v>
      </c>
      <c r="C89" s="183" t="s">
        <v>439</v>
      </c>
      <c r="D89" s="176" t="s">
        <v>224</v>
      </c>
      <c r="E89" s="177">
        <v>1</v>
      </c>
      <c r="F89" s="178"/>
      <c r="G89" s="179">
        <f>ROUND(E89*F89,2)</f>
        <v>0</v>
      </c>
      <c r="H89" s="178"/>
      <c r="I89" s="179">
        <f>ROUND(E89*H89,2)</f>
        <v>0</v>
      </c>
      <c r="J89" s="178"/>
      <c r="K89" s="179">
        <f>ROUND(E89*J89,2)</f>
        <v>0</v>
      </c>
      <c r="L89" s="179">
        <v>21</v>
      </c>
      <c r="M89" s="179">
        <f>G89*(1+L89/100)</f>
        <v>0</v>
      </c>
      <c r="N89" s="177">
        <v>0</v>
      </c>
      <c r="O89" s="177">
        <f>ROUND(E89*N89,2)</f>
        <v>0</v>
      </c>
      <c r="P89" s="177">
        <v>0</v>
      </c>
      <c r="Q89" s="177">
        <f>ROUND(E89*P89,2)</f>
        <v>0</v>
      </c>
      <c r="R89" s="179"/>
      <c r="S89" s="179" t="s">
        <v>179</v>
      </c>
      <c r="T89" s="180" t="s">
        <v>165</v>
      </c>
      <c r="U89" s="159">
        <v>0</v>
      </c>
      <c r="V89" s="159">
        <f>ROUND(E89*U89,2)</f>
        <v>0</v>
      </c>
      <c r="W89" s="159"/>
      <c r="X89" s="159" t="s">
        <v>374</v>
      </c>
      <c r="Y89" s="149"/>
      <c r="Z89" s="149"/>
      <c r="AA89" s="149"/>
      <c r="AB89" s="149"/>
      <c r="AC89" s="149"/>
      <c r="AD89" s="149"/>
      <c r="AE89" s="149"/>
      <c r="AF89" s="149"/>
      <c r="AG89" s="149" t="s">
        <v>375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74">
        <v>34</v>
      </c>
      <c r="B90" s="175" t="s">
        <v>440</v>
      </c>
      <c r="C90" s="183" t="s">
        <v>441</v>
      </c>
      <c r="D90" s="176" t="s">
        <v>442</v>
      </c>
      <c r="E90" s="177">
        <v>7</v>
      </c>
      <c r="F90" s="178"/>
      <c r="G90" s="179">
        <f>ROUND(E90*F90,2)</f>
        <v>0</v>
      </c>
      <c r="H90" s="178"/>
      <c r="I90" s="179">
        <f>ROUND(E90*H90,2)</f>
        <v>0</v>
      </c>
      <c r="J90" s="178"/>
      <c r="K90" s="179">
        <f>ROUND(E90*J90,2)</f>
        <v>0</v>
      </c>
      <c r="L90" s="179">
        <v>21</v>
      </c>
      <c r="M90" s="179">
        <f>G90*(1+L90/100)</f>
        <v>0</v>
      </c>
      <c r="N90" s="177">
        <v>0</v>
      </c>
      <c r="O90" s="177">
        <f>ROUND(E90*N90,2)</f>
        <v>0</v>
      </c>
      <c r="P90" s="177">
        <v>0</v>
      </c>
      <c r="Q90" s="177">
        <f>ROUND(E90*P90,2)</f>
        <v>0</v>
      </c>
      <c r="R90" s="179"/>
      <c r="S90" s="179" t="s">
        <v>179</v>
      </c>
      <c r="T90" s="180" t="s">
        <v>165</v>
      </c>
      <c r="U90" s="159">
        <v>0</v>
      </c>
      <c r="V90" s="159">
        <f>ROUND(E90*U90,2)</f>
        <v>0</v>
      </c>
      <c r="W90" s="159"/>
      <c r="X90" s="159" t="s">
        <v>374</v>
      </c>
      <c r="Y90" s="149"/>
      <c r="Z90" s="149"/>
      <c r="AA90" s="149"/>
      <c r="AB90" s="149"/>
      <c r="AC90" s="149"/>
      <c r="AD90" s="149"/>
      <c r="AE90" s="149"/>
      <c r="AF90" s="149"/>
      <c r="AG90" s="149" t="s">
        <v>375</v>
      </c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x14ac:dyDescent="0.2">
      <c r="A91" s="161" t="s">
        <v>159</v>
      </c>
      <c r="B91" s="162" t="s">
        <v>105</v>
      </c>
      <c r="C91" s="182" t="s">
        <v>106</v>
      </c>
      <c r="D91" s="163"/>
      <c r="E91" s="164"/>
      <c r="F91" s="165"/>
      <c r="G91" s="165">
        <f>SUMIF(AG92:AG106,"&lt;&gt;NOR",G92:G106)</f>
        <v>0</v>
      </c>
      <c r="H91" s="165"/>
      <c r="I91" s="165">
        <f>SUM(I92:I106)</f>
        <v>0</v>
      </c>
      <c r="J91" s="165"/>
      <c r="K91" s="165">
        <f>SUM(K92:K106)</f>
        <v>0</v>
      </c>
      <c r="L91" s="165"/>
      <c r="M91" s="165">
        <f>SUM(M92:M106)</f>
        <v>0</v>
      </c>
      <c r="N91" s="164"/>
      <c r="O91" s="164">
        <f>SUM(O92:O106)</f>
        <v>52.59</v>
      </c>
      <c r="P91" s="164"/>
      <c r="Q91" s="164">
        <f>SUM(Q92:Q106)</f>
        <v>0</v>
      </c>
      <c r="R91" s="165"/>
      <c r="S91" s="165"/>
      <c r="T91" s="166"/>
      <c r="U91" s="160"/>
      <c r="V91" s="160">
        <f>SUM(V92:V106)</f>
        <v>47.88</v>
      </c>
      <c r="W91" s="160"/>
      <c r="X91" s="160"/>
      <c r="AG91" t="s">
        <v>160</v>
      </c>
    </row>
    <row r="92" spans="1:60" outlineLevel="1" x14ac:dyDescent="0.2">
      <c r="A92" s="167">
        <v>35</v>
      </c>
      <c r="B92" s="168" t="s">
        <v>446</v>
      </c>
      <c r="C92" s="184" t="s">
        <v>447</v>
      </c>
      <c r="D92" s="169" t="s">
        <v>276</v>
      </c>
      <c r="E92" s="170">
        <v>1.04</v>
      </c>
      <c r="F92" s="171"/>
      <c r="G92" s="172">
        <f>ROUND(E92*F92,2)</f>
        <v>0</v>
      </c>
      <c r="H92" s="171"/>
      <c r="I92" s="172">
        <f>ROUND(E92*H92,2)</f>
        <v>0</v>
      </c>
      <c r="J92" s="171"/>
      <c r="K92" s="172">
        <f>ROUND(E92*J92,2)</f>
        <v>0</v>
      </c>
      <c r="L92" s="172">
        <v>21</v>
      </c>
      <c r="M92" s="172">
        <f>G92*(1+L92/100)</f>
        <v>0</v>
      </c>
      <c r="N92" s="170">
        <v>1.7034</v>
      </c>
      <c r="O92" s="170">
        <f>ROUND(E92*N92,2)</f>
        <v>1.77</v>
      </c>
      <c r="P92" s="170">
        <v>0</v>
      </c>
      <c r="Q92" s="170">
        <f>ROUND(E92*P92,2)</f>
        <v>0</v>
      </c>
      <c r="R92" s="172" t="s">
        <v>408</v>
      </c>
      <c r="S92" s="172" t="s">
        <v>164</v>
      </c>
      <c r="T92" s="173" t="s">
        <v>164</v>
      </c>
      <c r="U92" s="159">
        <v>1.3029999999999999</v>
      </c>
      <c r="V92" s="159">
        <f>ROUND(E92*U92,2)</f>
        <v>1.36</v>
      </c>
      <c r="W92" s="159"/>
      <c r="X92" s="159" t="s">
        <v>234</v>
      </c>
      <c r="Y92" s="149"/>
      <c r="Z92" s="149"/>
      <c r="AA92" s="149"/>
      <c r="AB92" s="149"/>
      <c r="AC92" s="149"/>
      <c r="AD92" s="149"/>
      <c r="AE92" s="149"/>
      <c r="AF92" s="149"/>
      <c r="AG92" s="149" t="s">
        <v>235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56"/>
      <c r="B93" s="157"/>
      <c r="C93" s="254" t="s">
        <v>448</v>
      </c>
      <c r="D93" s="255"/>
      <c r="E93" s="255"/>
      <c r="F93" s="255"/>
      <c r="G93" s="255"/>
      <c r="H93" s="159"/>
      <c r="I93" s="159"/>
      <c r="J93" s="159"/>
      <c r="K93" s="159"/>
      <c r="L93" s="159"/>
      <c r="M93" s="159"/>
      <c r="N93" s="158"/>
      <c r="O93" s="158"/>
      <c r="P93" s="158"/>
      <c r="Q93" s="158"/>
      <c r="R93" s="159"/>
      <c r="S93" s="159"/>
      <c r="T93" s="159"/>
      <c r="U93" s="159"/>
      <c r="V93" s="159"/>
      <c r="W93" s="159"/>
      <c r="X93" s="159"/>
      <c r="Y93" s="149"/>
      <c r="Z93" s="149"/>
      <c r="AA93" s="149"/>
      <c r="AB93" s="149"/>
      <c r="AC93" s="149"/>
      <c r="AD93" s="149"/>
      <c r="AE93" s="149"/>
      <c r="AF93" s="149"/>
      <c r="AG93" s="149" t="s">
        <v>237</v>
      </c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1" x14ac:dyDescent="0.2">
      <c r="A94" s="156"/>
      <c r="B94" s="157"/>
      <c r="C94" s="191" t="s">
        <v>841</v>
      </c>
      <c r="D94" s="188"/>
      <c r="E94" s="189">
        <v>1.04</v>
      </c>
      <c r="F94" s="159"/>
      <c r="G94" s="159"/>
      <c r="H94" s="159"/>
      <c r="I94" s="159"/>
      <c r="J94" s="159"/>
      <c r="K94" s="159"/>
      <c r="L94" s="159"/>
      <c r="M94" s="159"/>
      <c r="N94" s="158"/>
      <c r="O94" s="158"/>
      <c r="P94" s="158"/>
      <c r="Q94" s="158"/>
      <c r="R94" s="159"/>
      <c r="S94" s="159"/>
      <c r="T94" s="159"/>
      <c r="U94" s="159"/>
      <c r="V94" s="159"/>
      <c r="W94" s="159"/>
      <c r="X94" s="159"/>
      <c r="Y94" s="149"/>
      <c r="Z94" s="149"/>
      <c r="AA94" s="149"/>
      <c r="AB94" s="149"/>
      <c r="AC94" s="149"/>
      <c r="AD94" s="149"/>
      <c r="AE94" s="149"/>
      <c r="AF94" s="149"/>
      <c r="AG94" s="149" t="s">
        <v>261</v>
      </c>
      <c r="AH94" s="149">
        <v>0</v>
      </c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67">
        <v>36</v>
      </c>
      <c r="B95" s="168" t="s">
        <v>774</v>
      </c>
      <c r="C95" s="184" t="s">
        <v>775</v>
      </c>
      <c r="D95" s="169" t="s">
        <v>276</v>
      </c>
      <c r="E95" s="170">
        <v>26.1</v>
      </c>
      <c r="F95" s="171"/>
      <c r="G95" s="172">
        <f>ROUND(E95*F95,2)</f>
        <v>0</v>
      </c>
      <c r="H95" s="171"/>
      <c r="I95" s="172">
        <f>ROUND(E95*H95,2)</f>
        <v>0</v>
      </c>
      <c r="J95" s="171"/>
      <c r="K95" s="172">
        <f>ROUND(E95*J95,2)</f>
        <v>0</v>
      </c>
      <c r="L95" s="172">
        <v>21</v>
      </c>
      <c r="M95" s="172">
        <f>G95*(1+L95/100)</f>
        <v>0</v>
      </c>
      <c r="N95" s="170">
        <v>1.8907700000000001</v>
      </c>
      <c r="O95" s="170">
        <f>ROUND(E95*N95,2)</f>
        <v>49.35</v>
      </c>
      <c r="P95" s="170">
        <v>0</v>
      </c>
      <c r="Q95" s="170">
        <f>ROUND(E95*P95,2)</f>
        <v>0</v>
      </c>
      <c r="R95" s="172" t="s">
        <v>408</v>
      </c>
      <c r="S95" s="172" t="s">
        <v>164</v>
      </c>
      <c r="T95" s="173" t="s">
        <v>164</v>
      </c>
      <c r="U95" s="159">
        <v>1.7</v>
      </c>
      <c r="V95" s="159">
        <f>ROUND(E95*U95,2)</f>
        <v>44.37</v>
      </c>
      <c r="W95" s="159"/>
      <c r="X95" s="159" t="s">
        <v>234</v>
      </c>
      <c r="Y95" s="149"/>
      <c r="Z95" s="149"/>
      <c r="AA95" s="149"/>
      <c r="AB95" s="149"/>
      <c r="AC95" s="149"/>
      <c r="AD95" s="149"/>
      <c r="AE95" s="149"/>
      <c r="AF95" s="149"/>
      <c r="AG95" s="149" t="s">
        <v>235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1" x14ac:dyDescent="0.2">
      <c r="A96" s="156"/>
      <c r="B96" s="157"/>
      <c r="C96" s="254" t="s">
        <v>448</v>
      </c>
      <c r="D96" s="255"/>
      <c r="E96" s="255"/>
      <c r="F96" s="255"/>
      <c r="G96" s="255"/>
      <c r="H96" s="159"/>
      <c r="I96" s="159"/>
      <c r="J96" s="159"/>
      <c r="K96" s="159"/>
      <c r="L96" s="159"/>
      <c r="M96" s="159"/>
      <c r="N96" s="158"/>
      <c r="O96" s="158"/>
      <c r="P96" s="158"/>
      <c r="Q96" s="158"/>
      <c r="R96" s="159"/>
      <c r="S96" s="159"/>
      <c r="T96" s="159"/>
      <c r="U96" s="159"/>
      <c r="V96" s="159"/>
      <c r="W96" s="159"/>
      <c r="X96" s="159"/>
      <c r="Y96" s="149"/>
      <c r="Z96" s="149"/>
      <c r="AA96" s="149"/>
      <c r="AB96" s="149"/>
      <c r="AC96" s="149"/>
      <c r="AD96" s="149"/>
      <c r="AE96" s="149"/>
      <c r="AF96" s="149"/>
      <c r="AG96" s="149" t="s">
        <v>237</v>
      </c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">
      <c r="A97" s="156"/>
      <c r="B97" s="157"/>
      <c r="C97" s="191" t="s">
        <v>842</v>
      </c>
      <c r="D97" s="188"/>
      <c r="E97" s="189">
        <v>26.1</v>
      </c>
      <c r="F97" s="159"/>
      <c r="G97" s="159"/>
      <c r="H97" s="159"/>
      <c r="I97" s="159"/>
      <c r="J97" s="159"/>
      <c r="K97" s="159"/>
      <c r="L97" s="159"/>
      <c r="M97" s="159"/>
      <c r="N97" s="158"/>
      <c r="O97" s="158"/>
      <c r="P97" s="158"/>
      <c r="Q97" s="158"/>
      <c r="R97" s="159"/>
      <c r="S97" s="159"/>
      <c r="T97" s="159"/>
      <c r="U97" s="159"/>
      <c r="V97" s="159"/>
      <c r="W97" s="159"/>
      <c r="X97" s="159"/>
      <c r="Y97" s="149"/>
      <c r="Z97" s="149"/>
      <c r="AA97" s="149"/>
      <c r="AB97" s="149"/>
      <c r="AC97" s="149"/>
      <c r="AD97" s="149"/>
      <c r="AE97" s="149"/>
      <c r="AF97" s="149"/>
      <c r="AG97" s="149" t="s">
        <v>261</v>
      </c>
      <c r="AH97" s="149">
        <v>0</v>
      </c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ht="22.5" outlineLevel="1" x14ac:dyDescent="0.2">
      <c r="A98" s="167">
        <v>37</v>
      </c>
      <c r="B98" s="168" t="s">
        <v>456</v>
      </c>
      <c r="C98" s="184" t="s">
        <v>457</v>
      </c>
      <c r="D98" s="169" t="s">
        <v>276</v>
      </c>
      <c r="E98" s="170">
        <v>0.432</v>
      </c>
      <c r="F98" s="171"/>
      <c r="G98" s="172">
        <f>ROUND(E98*F98,2)</f>
        <v>0</v>
      </c>
      <c r="H98" s="171"/>
      <c r="I98" s="172">
        <f>ROUND(E98*H98,2)</f>
        <v>0</v>
      </c>
      <c r="J98" s="171"/>
      <c r="K98" s="172">
        <f>ROUND(E98*J98,2)</f>
        <v>0</v>
      </c>
      <c r="L98" s="172">
        <v>21</v>
      </c>
      <c r="M98" s="172">
        <f>G98*(1+L98/100)</f>
        <v>0</v>
      </c>
      <c r="N98" s="170">
        <v>2.5</v>
      </c>
      <c r="O98" s="170">
        <f>ROUND(E98*N98,2)</f>
        <v>1.08</v>
      </c>
      <c r="P98" s="170">
        <v>0</v>
      </c>
      <c r="Q98" s="170">
        <f>ROUND(E98*P98,2)</f>
        <v>0</v>
      </c>
      <c r="R98" s="172" t="s">
        <v>408</v>
      </c>
      <c r="S98" s="172" t="s">
        <v>164</v>
      </c>
      <c r="T98" s="173" t="s">
        <v>164</v>
      </c>
      <c r="U98" s="159">
        <v>1.4490000000000001</v>
      </c>
      <c r="V98" s="159">
        <f>ROUND(E98*U98,2)</f>
        <v>0.63</v>
      </c>
      <c r="W98" s="159"/>
      <c r="X98" s="159" t="s">
        <v>234</v>
      </c>
      <c r="Y98" s="149"/>
      <c r="Z98" s="149"/>
      <c r="AA98" s="149"/>
      <c r="AB98" s="149"/>
      <c r="AC98" s="149"/>
      <c r="AD98" s="149"/>
      <c r="AE98" s="149"/>
      <c r="AF98" s="149"/>
      <c r="AG98" s="149" t="s">
        <v>235</v>
      </c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56"/>
      <c r="B99" s="157"/>
      <c r="C99" s="254" t="s">
        <v>458</v>
      </c>
      <c r="D99" s="255"/>
      <c r="E99" s="255"/>
      <c r="F99" s="255"/>
      <c r="G99" s="255"/>
      <c r="H99" s="159"/>
      <c r="I99" s="159"/>
      <c r="J99" s="159"/>
      <c r="K99" s="159"/>
      <c r="L99" s="159"/>
      <c r="M99" s="159"/>
      <c r="N99" s="158"/>
      <c r="O99" s="158"/>
      <c r="P99" s="158"/>
      <c r="Q99" s="158"/>
      <c r="R99" s="159"/>
      <c r="S99" s="159"/>
      <c r="T99" s="159"/>
      <c r="U99" s="159"/>
      <c r="V99" s="159"/>
      <c r="W99" s="159"/>
      <c r="X99" s="159"/>
      <c r="Y99" s="149"/>
      <c r="Z99" s="149"/>
      <c r="AA99" s="149"/>
      <c r="AB99" s="149"/>
      <c r="AC99" s="149"/>
      <c r="AD99" s="149"/>
      <c r="AE99" s="149"/>
      <c r="AF99" s="149"/>
      <c r="AG99" s="149" t="s">
        <v>237</v>
      </c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">
      <c r="A100" s="156"/>
      <c r="B100" s="157"/>
      <c r="C100" s="191" t="s">
        <v>843</v>
      </c>
      <c r="D100" s="188"/>
      <c r="E100" s="189">
        <v>0.432</v>
      </c>
      <c r="F100" s="159"/>
      <c r="G100" s="159"/>
      <c r="H100" s="159"/>
      <c r="I100" s="159"/>
      <c r="J100" s="159"/>
      <c r="K100" s="159"/>
      <c r="L100" s="159"/>
      <c r="M100" s="159"/>
      <c r="N100" s="158"/>
      <c r="O100" s="158"/>
      <c r="P100" s="158"/>
      <c r="Q100" s="158"/>
      <c r="R100" s="159"/>
      <c r="S100" s="159"/>
      <c r="T100" s="159"/>
      <c r="U100" s="159"/>
      <c r="V100" s="159"/>
      <c r="W100" s="159"/>
      <c r="X100" s="159"/>
      <c r="Y100" s="149"/>
      <c r="Z100" s="149"/>
      <c r="AA100" s="149"/>
      <c r="AB100" s="149"/>
      <c r="AC100" s="149"/>
      <c r="AD100" s="149"/>
      <c r="AE100" s="149"/>
      <c r="AF100" s="149"/>
      <c r="AG100" s="149" t="s">
        <v>261</v>
      </c>
      <c r="AH100" s="149">
        <v>0</v>
      </c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ht="22.5" outlineLevel="1" x14ac:dyDescent="0.2">
      <c r="A101" s="167">
        <v>38</v>
      </c>
      <c r="B101" s="168" t="s">
        <v>844</v>
      </c>
      <c r="C101" s="184" t="s">
        <v>845</v>
      </c>
      <c r="D101" s="169" t="s">
        <v>276</v>
      </c>
      <c r="E101" s="170">
        <v>0.15</v>
      </c>
      <c r="F101" s="171"/>
      <c r="G101" s="172">
        <f>ROUND(E101*F101,2)</f>
        <v>0</v>
      </c>
      <c r="H101" s="171"/>
      <c r="I101" s="172">
        <f>ROUND(E101*H101,2)</f>
        <v>0</v>
      </c>
      <c r="J101" s="171"/>
      <c r="K101" s="172">
        <f>ROUND(E101*J101,2)</f>
        <v>0</v>
      </c>
      <c r="L101" s="172">
        <v>21</v>
      </c>
      <c r="M101" s="172">
        <f>G101*(1+L101/100)</f>
        <v>0</v>
      </c>
      <c r="N101" s="170">
        <v>2.5</v>
      </c>
      <c r="O101" s="170">
        <f>ROUND(E101*N101,2)</f>
        <v>0.38</v>
      </c>
      <c r="P101" s="170">
        <v>0</v>
      </c>
      <c r="Q101" s="170">
        <f>ROUND(E101*P101,2)</f>
        <v>0</v>
      </c>
      <c r="R101" s="172" t="s">
        <v>408</v>
      </c>
      <c r="S101" s="172" t="s">
        <v>164</v>
      </c>
      <c r="T101" s="173" t="s">
        <v>164</v>
      </c>
      <c r="U101" s="159">
        <v>1.19</v>
      </c>
      <c r="V101" s="159">
        <f>ROUND(E101*U101,2)</f>
        <v>0.18</v>
      </c>
      <c r="W101" s="159"/>
      <c r="X101" s="159" t="s">
        <v>234</v>
      </c>
      <c r="Y101" s="149"/>
      <c r="Z101" s="149"/>
      <c r="AA101" s="149"/>
      <c r="AB101" s="149"/>
      <c r="AC101" s="149"/>
      <c r="AD101" s="149"/>
      <c r="AE101" s="149"/>
      <c r="AF101" s="149"/>
      <c r="AG101" s="149" t="s">
        <v>235</v>
      </c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outlineLevel="1" x14ac:dyDescent="0.2">
      <c r="A102" s="156"/>
      <c r="B102" s="157"/>
      <c r="C102" s="254" t="s">
        <v>458</v>
      </c>
      <c r="D102" s="255"/>
      <c r="E102" s="255"/>
      <c r="F102" s="255"/>
      <c r="G102" s="255"/>
      <c r="H102" s="159"/>
      <c r="I102" s="159"/>
      <c r="J102" s="159"/>
      <c r="K102" s="159"/>
      <c r="L102" s="159"/>
      <c r="M102" s="159"/>
      <c r="N102" s="158"/>
      <c r="O102" s="158"/>
      <c r="P102" s="158"/>
      <c r="Q102" s="158"/>
      <c r="R102" s="159"/>
      <c r="S102" s="159"/>
      <c r="T102" s="159"/>
      <c r="U102" s="159"/>
      <c r="V102" s="159"/>
      <c r="W102" s="159"/>
      <c r="X102" s="159"/>
      <c r="Y102" s="149"/>
      <c r="Z102" s="149"/>
      <c r="AA102" s="149"/>
      <c r="AB102" s="149"/>
      <c r="AC102" s="149"/>
      <c r="AD102" s="149"/>
      <c r="AE102" s="149"/>
      <c r="AF102" s="149"/>
      <c r="AG102" s="149" t="s">
        <v>237</v>
      </c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56"/>
      <c r="B103" s="157"/>
      <c r="C103" s="191" t="s">
        <v>846</v>
      </c>
      <c r="D103" s="188"/>
      <c r="E103" s="189">
        <v>0.15</v>
      </c>
      <c r="F103" s="159"/>
      <c r="G103" s="159"/>
      <c r="H103" s="159"/>
      <c r="I103" s="159"/>
      <c r="J103" s="159"/>
      <c r="K103" s="159"/>
      <c r="L103" s="159"/>
      <c r="M103" s="159"/>
      <c r="N103" s="158"/>
      <c r="O103" s="158"/>
      <c r="P103" s="158"/>
      <c r="Q103" s="158"/>
      <c r="R103" s="159"/>
      <c r="S103" s="159"/>
      <c r="T103" s="159"/>
      <c r="U103" s="159"/>
      <c r="V103" s="159"/>
      <c r="W103" s="159"/>
      <c r="X103" s="159"/>
      <c r="Y103" s="149"/>
      <c r="Z103" s="149"/>
      <c r="AA103" s="149"/>
      <c r="AB103" s="149"/>
      <c r="AC103" s="149"/>
      <c r="AD103" s="149"/>
      <c r="AE103" s="149"/>
      <c r="AF103" s="149"/>
      <c r="AG103" s="149" t="s">
        <v>261</v>
      </c>
      <c r="AH103" s="149">
        <v>0</v>
      </c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">
      <c r="A104" s="167">
        <v>39</v>
      </c>
      <c r="B104" s="168" t="s">
        <v>847</v>
      </c>
      <c r="C104" s="184" t="s">
        <v>848</v>
      </c>
      <c r="D104" s="169" t="s">
        <v>232</v>
      </c>
      <c r="E104" s="170">
        <v>1.62</v>
      </c>
      <c r="F104" s="171"/>
      <c r="G104" s="172">
        <f>ROUND(E104*F104,2)</f>
        <v>0</v>
      </c>
      <c r="H104" s="171"/>
      <c r="I104" s="172">
        <f>ROUND(E104*H104,2)</f>
        <v>0</v>
      </c>
      <c r="J104" s="171"/>
      <c r="K104" s="172">
        <f>ROUND(E104*J104,2)</f>
        <v>0</v>
      </c>
      <c r="L104" s="172">
        <v>21</v>
      </c>
      <c r="M104" s="172">
        <f>G104*(1+L104/100)</f>
        <v>0</v>
      </c>
      <c r="N104" s="170">
        <v>4.7999999999999996E-3</v>
      </c>
      <c r="O104" s="170">
        <f>ROUND(E104*N104,2)</f>
        <v>0.01</v>
      </c>
      <c r="P104" s="170">
        <v>0</v>
      </c>
      <c r="Q104" s="170">
        <f>ROUND(E104*P104,2)</f>
        <v>0</v>
      </c>
      <c r="R104" s="172" t="s">
        <v>408</v>
      </c>
      <c r="S104" s="172" t="s">
        <v>164</v>
      </c>
      <c r="T104" s="173" t="s">
        <v>164</v>
      </c>
      <c r="U104" s="159">
        <v>0.83</v>
      </c>
      <c r="V104" s="159">
        <f>ROUND(E104*U104,2)</f>
        <v>1.34</v>
      </c>
      <c r="W104" s="159"/>
      <c r="X104" s="159" t="s">
        <v>234</v>
      </c>
      <c r="Y104" s="149"/>
      <c r="Z104" s="149"/>
      <c r="AA104" s="149"/>
      <c r="AB104" s="149"/>
      <c r="AC104" s="149"/>
      <c r="AD104" s="149"/>
      <c r="AE104" s="149"/>
      <c r="AF104" s="149"/>
      <c r="AG104" s="149" t="s">
        <v>235</v>
      </c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outlineLevel="1" x14ac:dyDescent="0.2">
      <c r="A105" s="156"/>
      <c r="B105" s="157"/>
      <c r="C105" s="254" t="s">
        <v>448</v>
      </c>
      <c r="D105" s="255"/>
      <c r="E105" s="255"/>
      <c r="F105" s="255"/>
      <c r="G105" s="255"/>
      <c r="H105" s="159"/>
      <c r="I105" s="159"/>
      <c r="J105" s="159"/>
      <c r="K105" s="159"/>
      <c r="L105" s="159"/>
      <c r="M105" s="159"/>
      <c r="N105" s="158"/>
      <c r="O105" s="158"/>
      <c r="P105" s="158"/>
      <c r="Q105" s="158"/>
      <c r="R105" s="159"/>
      <c r="S105" s="159"/>
      <c r="T105" s="159"/>
      <c r="U105" s="159"/>
      <c r="V105" s="159"/>
      <c r="W105" s="159"/>
      <c r="X105" s="159"/>
      <c r="Y105" s="149"/>
      <c r="Z105" s="149"/>
      <c r="AA105" s="149"/>
      <c r="AB105" s="149"/>
      <c r="AC105" s="149"/>
      <c r="AD105" s="149"/>
      <c r="AE105" s="149"/>
      <c r="AF105" s="149"/>
      <c r="AG105" s="149" t="s">
        <v>237</v>
      </c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1" x14ac:dyDescent="0.2">
      <c r="A106" s="156"/>
      <c r="B106" s="157"/>
      <c r="C106" s="191" t="s">
        <v>849</v>
      </c>
      <c r="D106" s="188"/>
      <c r="E106" s="189">
        <v>1.62</v>
      </c>
      <c r="F106" s="159"/>
      <c r="G106" s="159"/>
      <c r="H106" s="159"/>
      <c r="I106" s="159"/>
      <c r="J106" s="159"/>
      <c r="K106" s="159"/>
      <c r="L106" s="159"/>
      <c r="M106" s="159"/>
      <c r="N106" s="158"/>
      <c r="O106" s="158"/>
      <c r="P106" s="158"/>
      <c r="Q106" s="158"/>
      <c r="R106" s="159"/>
      <c r="S106" s="159"/>
      <c r="T106" s="159"/>
      <c r="U106" s="159"/>
      <c r="V106" s="159"/>
      <c r="W106" s="159"/>
      <c r="X106" s="159"/>
      <c r="Y106" s="149"/>
      <c r="Z106" s="149"/>
      <c r="AA106" s="149"/>
      <c r="AB106" s="149"/>
      <c r="AC106" s="149"/>
      <c r="AD106" s="149"/>
      <c r="AE106" s="149"/>
      <c r="AF106" s="149"/>
      <c r="AG106" s="149" t="s">
        <v>261</v>
      </c>
      <c r="AH106" s="149">
        <v>0</v>
      </c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x14ac:dyDescent="0.2">
      <c r="A107" s="161" t="s">
        <v>159</v>
      </c>
      <c r="B107" s="162" t="s">
        <v>107</v>
      </c>
      <c r="C107" s="182" t="s">
        <v>108</v>
      </c>
      <c r="D107" s="163"/>
      <c r="E107" s="164"/>
      <c r="F107" s="165"/>
      <c r="G107" s="165">
        <f>SUMIF(AG108:AG109,"&lt;&gt;NOR",G108:G109)</f>
        <v>0</v>
      </c>
      <c r="H107" s="165"/>
      <c r="I107" s="165">
        <f>SUM(I108:I109)</f>
        <v>0</v>
      </c>
      <c r="J107" s="165"/>
      <c r="K107" s="165">
        <f>SUM(K108:K109)</f>
        <v>0</v>
      </c>
      <c r="L107" s="165"/>
      <c r="M107" s="165">
        <f>SUM(M108:M109)</f>
        <v>0</v>
      </c>
      <c r="N107" s="164"/>
      <c r="O107" s="164">
        <f>SUM(O108:O109)</f>
        <v>45.6</v>
      </c>
      <c r="P107" s="164"/>
      <c r="Q107" s="164">
        <f>SUM(Q108:Q109)</f>
        <v>0</v>
      </c>
      <c r="R107" s="165"/>
      <c r="S107" s="165"/>
      <c r="T107" s="166"/>
      <c r="U107" s="160"/>
      <c r="V107" s="160">
        <f>SUM(V108:V109)</f>
        <v>15.81</v>
      </c>
      <c r="W107" s="160"/>
      <c r="X107" s="160"/>
      <c r="AG107" t="s">
        <v>160</v>
      </c>
    </row>
    <row r="108" spans="1:60" ht="22.5" outlineLevel="1" x14ac:dyDescent="0.2">
      <c r="A108" s="167">
        <v>40</v>
      </c>
      <c r="B108" s="168" t="s">
        <v>652</v>
      </c>
      <c r="C108" s="184" t="s">
        <v>653</v>
      </c>
      <c r="D108" s="169" t="s">
        <v>232</v>
      </c>
      <c r="E108" s="170">
        <v>247</v>
      </c>
      <c r="F108" s="171"/>
      <c r="G108" s="172">
        <f>ROUND(E108*F108,2)</f>
        <v>0</v>
      </c>
      <c r="H108" s="171"/>
      <c r="I108" s="172">
        <f>ROUND(E108*H108,2)</f>
        <v>0</v>
      </c>
      <c r="J108" s="171"/>
      <c r="K108" s="172">
        <f>ROUND(E108*J108,2)</f>
        <v>0</v>
      </c>
      <c r="L108" s="172">
        <v>21</v>
      </c>
      <c r="M108" s="172">
        <f>G108*(1+L108/100)</f>
        <v>0</v>
      </c>
      <c r="N108" s="170">
        <v>0.18462999999999999</v>
      </c>
      <c r="O108" s="170">
        <f>ROUND(E108*N108,2)</f>
        <v>45.6</v>
      </c>
      <c r="P108" s="170">
        <v>0</v>
      </c>
      <c r="Q108" s="170">
        <f>ROUND(E108*P108,2)</f>
        <v>0</v>
      </c>
      <c r="R108" s="172" t="s">
        <v>233</v>
      </c>
      <c r="S108" s="172" t="s">
        <v>164</v>
      </c>
      <c r="T108" s="173" t="s">
        <v>164</v>
      </c>
      <c r="U108" s="159">
        <v>6.4000000000000001E-2</v>
      </c>
      <c r="V108" s="159">
        <f>ROUND(E108*U108,2)</f>
        <v>15.81</v>
      </c>
      <c r="W108" s="159"/>
      <c r="X108" s="159" t="s">
        <v>234</v>
      </c>
      <c r="Y108" s="149"/>
      <c r="Z108" s="149"/>
      <c r="AA108" s="149"/>
      <c r="AB108" s="149"/>
      <c r="AC108" s="149"/>
      <c r="AD108" s="149"/>
      <c r="AE108" s="149"/>
      <c r="AF108" s="149"/>
      <c r="AG108" s="149" t="s">
        <v>235</v>
      </c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">
      <c r="A109" s="156"/>
      <c r="B109" s="157"/>
      <c r="C109" s="254" t="s">
        <v>476</v>
      </c>
      <c r="D109" s="255"/>
      <c r="E109" s="255"/>
      <c r="F109" s="255"/>
      <c r="G109" s="255"/>
      <c r="H109" s="159"/>
      <c r="I109" s="159"/>
      <c r="J109" s="159"/>
      <c r="K109" s="159"/>
      <c r="L109" s="159"/>
      <c r="M109" s="159"/>
      <c r="N109" s="158"/>
      <c r="O109" s="158"/>
      <c r="P109" s="158"/>
      <c r="Q109" s="158"/>
      <c r="R109" s="159"/>
      <c r="S109" s="159"/>
      <c r="T109" s="159"/>
      <c r="U109" s="159"/>
      <c r="V109" s="159"/>
      <c r="W109" s="159"/>
      <c r="X109" s="159"/>
      <c r="Y109" s="149"/>
      <c r="Z109" s="149"/>
      <c r="AA109" s="149"/>
      <c r="AB109" s="149"/>
      <c r="AC109" s="149"/>
      <c r="AD109" s="149"/>
      <c r="AE109" s="149"/>
      <c r="AF109" s="149"/>
      <c r="AG109" s="149" t="s">
        <v>237</v>
      </c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x14ac:dyDescent="0.2">
      <c r="A110" s="161" t="s">
        <v>159</v>
      </c>
      <c r="B110" s="162" t="s">
        <v>111</v>
      </c>
      <c r="C110" s="182" t="s">
        <v>112</v>
      </c>
      <c r="D110" s="163"/>
      <c r="E110" s="164"/>
      <c r="F110" s="165"/>
      <c r="G110" s="165">
        <f>SUMIF(AG111:AG162,"&lt;&gt;NOR",G111:G162)</f>
        <v>0</v>
      </c>
      <c r="H110" s="165"/>
      <c r="I110" s="165">
        <f>SUM(I111:I162)</f>
        <v>0</v>
      </c>
      <c r="J110" s="165"/>
      <c r="K110" s="165">
        <f>SUM(K111:K162)</f>
        <v>0</v>
      </c>
      <c r="L110" s="165"/>
      <c r="M110" s="165">
        <f>SUM(M111:M162)</f>
        <v>0</v>
      </c>
      <c r="N110" s="164"/>
      <c r="O110" s="164">
        <f>SUM(O111:O162)</f>
        <v>5.9299999999999979</v>
      </c>
      <c r="P110" s="164"/>
      <c r="Q110" s="164">
        <f>SUM(Q111:Q162)</f>
        <v>0</v>
      </c>
      <c r="R110" s="165"/>
      <c r="S110" s="165"/>
      <c r="T110" s="166"/>
      <c r="U110" s="160"/>
      <c r="V110" s="160">
        <f>SUM(V111:V162)</f>
        <v>213.18000000000004</v>
      </c>
      <c r="W110" s="160"/>
      <c r="X110" s="160"/>
      <c r="AG110" t="s">
        <v>160</v>
      </c>
    </row>
    <row r="111" spans="1:60" ht="22.5" outlineLevel="1" x14ac:dyDescent="0.2">
      <c r="A111" s="174">
        <v>41</v>
      </c>
      <c r="B111" s="175" t="s">
        <v>850</v>
      </c>
      <c r="C111" s="183" t="s">
        <v>851</v>
      </c>
      <c r="D111" s="176" t="s">
        <v>324</v>
      </c>
      <c r="E111" s="177">
        <v>3</v>
      </c>
      <c r="F111" s="178"/>
      <c r="G111" s="179">
        <f>ROUND(E111*F111,2)</f>
        <v>0</v>
      </c>
      <c r="H111" s="178"/>
      <c r="I111" s="179">
        <f>ROUND(E111*H111,2)</f>
        <v>0</v>
      </c>
      <c r="J111" s="178"/>
      <c r="K111" s="179">
        <f>ROUND(E111*J111,2)</f>
        <v>0</v>
      </c>
      <c r="L111" s="179">
        <v>21</v>
      </c>
      <c r="M111" s="179">
        <f>G111*(1+L111/100)</f>
        <v>0</v>
      </c>
      <c r="N111" s="177">
        <v>4.0999999999999999E-4</v>
      </c>
      <c r="O111" s="177">
        <f>ROUND(E111*N111,2)</f>
        <v>0</v>
      </c>
      <c r="P111" s="177">
        <v>0</v>
      </c>
      <c r="Q111" s="177">
        <f>ROUND(E111*P111,2)</f>
        <v>0</v>
      </c>
      <c r="R111" s="179" t="s">
        <v>408</v>
      </c>
      <c r="S111" s="179" t="s">
        <v>164</v>
      </c>
      <c r="T111" s="180" t="s">
        <v>164</v>
      </c>
      <c r="U111" s="159">
        <v>0.85599999999999998</v>
      </c>
      <c r="V111" s="159">
        <f>ROUND(E111*U111,2)</f>
        <v>2.57</v>
      </c>
      <c r="W111" s="159"/>
      <c r="X111" s="159" t="s">
        <v>234</v>
      </c>
      <c r="Y111" s="149"/>
      <c r="Z111" s="149"/>
      <c r="AA111" s="149"/>
      <c r="AB111" s="149"/>
      <c r="AC111" s="149"/>
      <c r="AD111" s="149"/>
      <c r="AE111" s="149"/>
      <c r="AF111" s="149"/>
      <c r="AG111" s="149" t="s">
        <v>235</v>
      </c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ht="22.5" outlineLevel="1" x14ac:dyDescent="0.2">
      <c r="A112" s="174">
        <v>42</v>
      </c>
      <c r="B112" s="175" t="s">
        <v>852</v>
      </c>
      <c r="C112" s="183" t="s">
        <v>853</v>
      </c>
      <c r="D112" s="176" t="s">
        <v>324</v>
      </c>
      <c r="E112" s="177">
        <v>4</v>
      </c>
      <c r="F112" s="178"/>
      <c r="G112" s="179">
        <f>ROUND(E112*F112,2)</f>
        <v>0</v>
      </c>
      <c r="H112" s="178"/>
      <c r="I112" s="179">
        <f>ROUND(E112*H112,2)</f>
        <v>0</v>
      </c>
      <c r="J112" s="178"/>
      <c r="K112" s="179">
        <f>ROUND(E112*J112,2)</f>
        <v>0</v>
      </c>
      <c r="L112" s="179">
        <v>21</v>
      </c>
      <c r="M112" s="179">
        <f>G112*(1+L112/100)</f>
        <v>0</v>
      </c>
      <c r="N112" s="177">
        <v>6.2E-4</v>
      </c>
      <c r="O112" s="177">
        <f>ROUND(E112*N112,2)</f>
        <v>0</v>
      </c>
      <c r="P112" s="177">
        <v>0</v>
      </c>
      <c r="Q112" s="177">
        <f>ROUND(E112*P112,2)</f>
        <v>0</v>
      </c>
      <c r="R112" s="179" t="s">
        <v>408</v>
      </c>
      <c r="S112" s="179" t="s">
        <v>164</v>
      </c>
      <c r="T112" s="180" t="s">
        <v>164</v>
      </c>
      <c r="U112" s="159">
        <v>1.24</v>
      </c>
      <c r="V112" s="159">
        <f>ROUND(E112*U112,2)</f>
        <v>4.96</v>
      </c>
      <c r="W112" s="159"/>
      <c r="X112" s="159" t="s">
        <v>234</v>
      </c>
      <c r="Y112" s="149"/>
      <c r="Z112" s="149"/>
      <c r="AA112" s="149"/>
      <c r="AB112" s="149"/>
      <c r="AC112" s="149"/>
      <c r="AD112" s="149"/>
      <c r="AE112" s="149"/>
      <c r="AF112" s="149"/>
      <c r="AG112" s="149" t="s">
        <v>235</v>
      </c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ht="22.5" outlineLevel="1" x14ac:dyDescent="0.2">
      <c r="A113" s="167">
        <v>43</v>
      </c>
      <c r="B113" s="168" t="s">
        <v>854</v>
      </c>
      <c r="C113" s="184" t="s">
        <v>855</v>
      </c>
      <c r="D113" s="169" t="s">
        <v>247</v>
      </c>
      <c r="E113" s="170">
        <v>174</v>
      </c>
      <c r="F113" s="171"/>
      <c r="G113" s="172">
        <f>ROUND(E113*F113,2)</f>
        <v>0</v>
      </c>
      <c r="H113" s="171"/>
      <c r="I113" s="172">
        <f>ROUND(E113*H113,2)</f>
        <v>0</v>
      </c>
      <c r="J113" s="171"/>
      <c r="K113" s="172">
        <f>ROUND(E113*J113,2)</f>
        <v>0</v>
      </c>
      <c r="L113" s="172">
        <v>21</v>
      </c>
      <c r="M113" s="172">
        <f>G113*(1+L113/100)</f>
        <v>0</v>
      </c>
      <c r="N113" s="170">
        <v>0</v>
      </c>
      <c r="O113" s="170">
        <f>ROUND(E113*N113,2)</f>
        <v>0</v>
      </c>
      <c r="P113" s="170">
        <v>0</v>
      </c>
      <c r="Q113" s="170">
        <f>ROUND(E113*P113,2)</f>
        <v>0</v>
      </c>
      <c r="R113" s="172" t="s">
        <v>408</v>
      </c>
      <c r="S113" s="172" t="s">
        <v>164</v>
      </c>
      <c r="T113" s="173" t="s">
        <v>164</v>
      </c>
      <c r="U113" s="159">
        <v>0.17</v>
      </c>
      <c r="V113" s="159">
        <f>ROUND(E113*U113,2)</f>
        <v>29.58</v>
      </c>
      <c r="W113" s="159"/>
      <c r="X113" s="159" t="s">
        <v>234</v>
      </c>
      <c r="Y113" s="149"/>
      <c r="Z113" s="149"/>
      <c r="AA113" s="149"/>
      <c r="AB113" s="149"/>
      <c r="AC113" s="149"/>
      <c r="AD113" s="149"/>
      <c r="AE113" s="149"/>
      <c r="AF113" s="149"/>
      <c r="AG113" s="149" t="s">
        <v>235</v>
      </c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outlineLevel="1" x14ac:dyDescent="0.2">
      <c r="A114" s="156"/>
      <c r="B114" s="157"/>
      <c r="C114" s="254" t="s">
        <v>448</v>
      </c>
      <c r="D114" s="255"/>
      <c r="E114" s="255"/>
      <c r="F114" s="255"/>
      <c r="G114" s="255"/>
      <c r="H114" s="159"/>
      <c r="I114" s="159"/>
      <c r="J114" s="159"/>
      <c r="K114" s="159"/>
      <c r="L114" s="159"/>
      <c r="M114" s="159"/>
      <c r="N114" s="158"/>
      <c r="O114" s="158"/>
      <c r="P114" s="158"/>
      <c r="Q114" s="158"/>
      <c r="R114" s="159"/>
      <c r="S114" s="159"/>
      <c r="T114" s="159"/>
      <c r="U114" s="159"/>
      <c r="V114" s="159"/>
      <c r="W114" s="159"/>
      <c r="X114" s="159"/>
      <c r="Y114" s="149"/>
      <c r="Z114" s="149"/>
      <c r="AA114" s="149"/>
      <c r="AB114" s="149"/>
      <c r="AC114" s="149"/>
      <c r="AD114" s="149"/>
      <c r="AE114" s="149"/>
      <c r="AF114" s="149"/>
      <c r="AG114" s="149" t="s">
        <v>237</v>
      </c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67">
        <v>44</v>
      </c>
      <c r="B115" s="168" t="s">
        <v>856</v>
      </c>
      <c r="C115" s="184" t="s">
        <v>857</v>
      </c>
      <c r="D115" s="169" t="s">
        <v>324</v>
      </c>
      <c r="E115" s="170">
        <v>38</v>
      </c>
      <c r="F115" s="171"/>
      <c r="G115" s="172">
        <f>ROUND(E115*F115,2)</f>
        <v>0</v>
      </c>
      <c r="H115" s="171"/>
      <c r="I115" s="172">
        <f>ROUND(E115*H115,2)</f>
        <v>0</v>
      </c>
      <c r="J115" s="171"/>
      <c r="K115" s="172">
        <f>ROUND(E115*J115,2)</f>
        <v>0</v>
      </c>
      <c r="L115" s="172">
        <v>21</v>
      </c>
      <c r="M115" s="172">
        <f>G115*(1+L115/100)</f>
        <v>0</v>
      </c>
      <c r="N115" s="170">
        <v>0</v>
      </c>
      <c r="O115" s="170">
        <f>ROUND(E115*N115,2)</f>
        <v>0</v>
      </c>
      <c r="P115" s="170">
        <v>0</v>
      </c>
      <c r="Q115" s="170">
        <f>ROUND(E115*P115,2)</f>
        <v>0</v>
      </c>
      <c r="R115" s="172" t="s">
        <v>408</v>
      </c>
      <c r="S115" s="172" t="s">
        <v>164</v>
      </c>
      <c r="T115" s="173" t="s">
        <v>164</v>
      </c>
      <c r="U115" s="159">
        <v>0.32328000000000001</v>
      </c>
      <c r="V115" s="159">
        <f>ROUND(E115*U115,2)</f>
        <v>12.28</v>
      </c>
      <c r="W115" s="159"/>
      <c r="X115" s="159" t="s">
        <v>234</v>
      </c>
      <c r="Y115" s="149"/>
      <c r="Z115" s="149"/>
      <c r="AA115" s="149"/>
      <c r="AB115" s="149"/>
      <c r="AC115" s="149"/>
      <c r="AD115" s="149"/>
      <c r="AE115" s="149"/>
      <c r="AF115" s="149"/>
      <c r="AG115" s="149" t="s">
        <v>235</v>
      </c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1" x14ac:dyDescent="0.2">
      <c r="A116" s="156"/>
      <c r="B116" s="157"/>
      <c r="C116" s="254" t="s">
        <v>448</v>
      </c>
      <c r="D116" s="255"/>
      <c r="E116" s="255"/>
      <c r="F116" s="255"/>
      <c r="G116" s="255"/>
      <c r="H116" s="159"/>
      <c r="I116" s="159"/>
      <c r="J116" s="159"/>
      <c r="K116" s="159"/>
      <c r="L116" s="159"/>
      <c r="M116" s="159"/>
      <c r="N116" s="158"/>
      <c r="O116" s="158"/>
      <c r="P116" s="158"/>
      <c r="Q116" s="158"/>
      <c r="R116" s="159"/>
      <c r="S116" s="159"/>
      <c r="T116" s="159"/>
      <c r="U116" s="159"/>
      <c r="V116" s="159"/>
      <c r="W116" s="159"/>
      <c r="X116" s="159"/>
      <c r="Y116" s="149"/>
      <c r="Z116" s="149"/>
      <c r="AA116" s="149"/>
      <c r="AB116" s="149"/>
      <c r="AC116" s="149"/>
      <c r="AD116" s="149"/>
      <c r="AE116" s="149"/>
      <c r="AF116" s="149"/>
      <c r="AG116" s="149" t="s">
        <v>237</v>
      </c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">
      <c r="A117" s="174">
        <v>45</v>
      </c>
      <c r="B117" s="175" t="s">
        <v>858</v>
      </c>
      <c r="C117" s="183" t="s">
        <v>859</v>
      </c>
      <c r="D117" s="176" t="s">
        <v>324</v>
      </c>
      <c r="E117" s="177">
        <v>18</v>
      </c>
      <c r="F117" s="178"/>
      <c r="G117" s="179">
        <f t="shared" ref="G117:G123" si="0">ROUND(E117*F117,2)</f>
        <v>0</v>
      </c>
      <c r="H117" s="178"/>
      <c r="I117" s="179">
        <f t="shared" ref="I117:I123" si="1">ROUND(E117*H117,2)</f>
        <v>0</v>
      </c>
      <c r="J117" s="178"/>
      <c r="K117" s="179">
        <f t="shared" ref="K117:K123" si="2">ROUND(E117*J117,2)</f>
        <v>0</v>
      </c>
      <c r="L117" s="179">
        <v>21</v>
      </c>
      <c r="M117" s="179">
        <f t="shared" ref="M117:M123" si="3">G117*(1+L117/100)</f>
        <v>0</v>
      </c>
      <c r="N117" s="177">
        <v>2.0000000000000002E-5</v>
      </c>
      <c r="O117" s="177">
        <f t="shared" ref="O117:O123" si="4">ROUND(E117*N117,2)</f>
        <v>0</v>
      </c>
      <c r="P117" s="177">
        <v>0</v>
      </c>
      <c r="Q117" s="177">
        <f t="shared" ref="Q117:Q123" si="5">ROUND(E117*P117,2)</f>
        <v>0</v>
      </c>
      <c r="R117" s="179" t="s">
        <v>408</v>
      </c>
      <c r="S117" s="179" t="s">
        <v>164</v>
      </c>
      <c r="T117" s="180" t="s">
        <v>164</v>
      </c>
      <c r="U117" s="159">
        <v>0.61199999999999999</v>
      </c>
      <c r="V117" s="159">
        <f t="shared" ref="V117:V123" si="6">ROUND(E117*U117,2)</f>
        <v>11.02</v>
      </c>
      <c r="W117" s="159"/>
      <c r="X117" s="159" t="s">
        <v>234</v>
      </c>
      <c r="Y117" s="149"/>
      <c r="Z117" s="149"/>
      <c r="AA117" s="149"/>
      <c r="AB117" s="149"/>
      <c r="AC117" s="149"/>
      <c r="AD117" s="149"/>
      <c r="AE117" s="149"/>
      <c r="AF117" s="149"/>
      <c r="AG117" s="149" t="s">
        <v>235</v>
      </c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ht="22.5" outlineLevel="1" x14ac:dyDescent="0.2">
      <c r="A118" s="174">
        <v>46</v>
      </c>
      <c r="B118" s="175" t="s">
        <v>860</v>
      </c>
      <c r="C118" s="183" t="s">
        <v>861</v>
      </c>
      <c r="D118" s="176" t="s">
        <v>324</v>
      </c>
      <c r="E118" s="177">
        <v>7</v>
      </c>
      <c r="F118" s="178"/>
      <c r="G118" s="179">
        <f t="shared" si="0"/>
        <v>0</v>
      </c>
      <c r="H118" s="178"/>
      <c r="I118" s="179">
        <f t="shared" si="1"/>
        <v>0</v>
      </c>
      <c r="J118" s="178"/>
      <c r="K118" s="179">
        <f t="shared" si="2"/>
        <v>0</v>
      </c>
      <c r="L118" s="179">
        <v>21</v>
      </c>
      <c r="M118" s="179">
        <f t="shared" si="3"/>
        <v>0</v>
      </c>
      <c r="N118" s="177">
        <v>4.0999999999999999E-4</v>
      </c>
      <c r="O118" s="177">
        <f t="shared" si="4"/>
        <v>0</v>
      </c>
      <c r="P118" s="177">
        <v>0</v>
      </c>
      <c r="Q118" s="177">
        <f t="shared" si="5"/>
        <v>0</v>
      </c>
      <c r="R118" s="179" t="s">
        <v>408</v>
      </c>
      <c r="S118" s="179" t="s">
        <v>164</v>
      </c>
      <c r="T118" s="180" t="s">
        <v>164</v>
      </c>
      <c r="U118" s="159">
        <v>1.8660000000000001</v>
      </c>
      <c r="V118" s="159">
        <f t="shared" si="6"/>
        <v>13.06</v>
      </c>
      <c r="W118" s="159"/>
      <c r="X118" s="159" t="s">
        <v>234</v>
      </c>
      <c r="Y118" s="149"/>
      <c r="Z118" s="149"/>
      <c r="AA118" s="149"/>
      <c r="AB118" s="149"/>
      <c r="AC118" s="149"/>
      <c r="AD118" s="149"/>
      <c r="AE118" s="149"/>
      <c r="AF118" s="149"/>
      <c r="AG118" s="149" t="s">
        <v>235</v>
      </c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ht="22.5" outlineLevel="1" x14ac:dyDescent="0.2">
      <c r="A119" s="174">
        <v>47</v>
      </c>
      <c r="B119" s="175" t="s">
        <v>862</v>
      </c>
      <c r="C119" s="183" t="s">
        <v>863</v>
      </c>
      <c r="D119" s="176" t="s">
        <v>324</v>
      </c>
      <c r="E119" s="177">
        <v>1</v>
      </c>
      <c r="F119" s="178"/>
      <c r="G119" s="179">
        <f t="shared" si="0"/>
        <v>0</v>
      </c>
      <c r="H119" s="178"/>
      <c r="I119" s="179">
        <f t="shared" si="1"/>
        <v>0</v>
      </c>
      <c r="J119" s="178"/>
      <c r="K119" s="179">
        <f t="shared" si="2"/>
        <v>0</v>
      </c>
      <c r="L119" s="179">
        <v>21</v>
      </c>
      <c r="M119" s="179">
        <f t="shared" si="3"/>
        <v>0</v>
      </c>
      <c r="N119" s="177">
        <v>4.0999999999999999E-4</v>
      </c>
      <c r="O119" s="177">
        <f t="shared" si="4"/>
        <v>0</v>
      </c>
      <c r="P119" s="177">
        <v>0</v>
      </c>
      <c r="Q119" s="177">
        <f t="shared" si="5"/>
        <v>0</v>
      </c>
      <c r="R119" s="179" t="s">
        <v>408</v>
      </c>
      <c r="S119" s="179" t="s">
        <v>164</v>
      </c>
      <c r="T119" s="180" t="s">
        <v>164</v>
      </c>
      <c r="U119" s="159">
        <v>1.32</v>
      </c>
      <c r="V119" s="159">
        <f t="shared" si="6"/>
        <v>1.32</v>
      </c>
      <c r="W119" s="159"/>
      <c r="X119" s="159" t="s">
        <v>234</v>
      </c>
      <c r="Y119" s="149"/>
      <c r="Z119" s="149"/>
      <c r="AA119" s="149"/>
      <c r="AB119" s="149"/>
      <c r="AC119" s="149"/>
      <c r="AD119" s="149"/>
      <c r="AE119" s="149"/>
      <c r="AF119" s="149"/>
      <c r="AG119" s="149" t="s">
        <v>235</v>
      </c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ht="22.5" outlineLevel="1" x14ac:dyDescent="0.2">
      <c r="A120" s="174">
        <v>48</v>
      </c>
      <c r="B120" s="175" t="s">
        <v>864</v>
      </c>
      <c r="C120" s="183" t="s">
        <v>865</v>
      </c>
      <c r="D120" s="176" t="s">
        <v>324</v>
      </c>
      <c r="E120" s="177">
        <v>1</v>
      </c>
      <c r="F120" s="178"/>
      <c r="G120" s="179">
        <f t="shared" si="0"/>
        <v>0</v>
      </c>
      <c r="H120" s="178"/>
      <c r="I120" s="179">
        <f t="shared" si="1"/>
        <v>0</v>
      </c>
      <c r="J120" s="178"/>
      <c r="K120" s="179">
        <f t="shared" si="2"/>
        <v>0</v>
      </c>
      <c r="L120" s="179">
        <v>21</v>
      </c>
      <c r="M120" s="179">
        <f t="shared" si="3"/>
        <v>0</v>
      </c>
      <c r="N120" s="177">
        <v>4.0999999999999999E-4</v>
      </c>
      <c r="O120" s="177">
        <f t="shared" si="4"/>
        <v>0</v>
      </c>
      <c r="P120" s="177">
        <v>0</v>
      </c>
      <c r="Q120" s="177">
        <f t="shared" si="5"/>
        <v>0</v>
      </c>
      <c r="R120" s="179" t="s">
        <v>408</v>
      </c>
      <c r="S120" s="179" t="s">
        <v>164</v>
      </c>
      <c r="T120" s="180" t="s">
        <v>164</v>
      </c>
      <c r="U120" s="159">
        <v>1.1599999999999999</v>
      </c>
      <c r="V120" s="159">
        <f t="shared" si="6"/>
        <v>1.1599999999999999</v>
      </c>
      <c r="W120" s="159"/>
      <c r="X120" s="159" t="s">
        <v>234</v>
      </c>
      <c r="Y120" s="149"/>
      <c r="Z120" s="149"/>
      <c r="AA120" s="149"/>
      <c r="AB120" s="149"/>
      <c r="AC120" s="149"/>
      <c r="AD120" s="149"/>
      <c r="AE120" s="149"/>
      <c r="AF120" s="149"/>
      <c r="AG120" s="149" t="s">
        <v>235</v>
      </c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">
      <c r="A121" s="174">
        <v>49</v>
      </c>
      <c r="B121" s="175" t="s">
        <v>866</v>
      </c>
      <c r="C121" s="183" t="s">
        <v>867</v>
      </c>
      <c r="D121" s="176" t="s">
        <v>324</v>
      </c>
      <c r="E121" s="177">
        <v>1</v>
      </c>
      <c r="F121" s="178"/>
      <c r="G121" s="179">
        <f t="shared" si="0"/>
        <v>0</v>
      </c>
      <c r="H121" s="178"/>
      <c r="I121" s="179">
        <f t="shared" si="1"/>
        <v>0</v>
      </c>
      <c r="J121" s="178"/>
      <c r="K121" s="179">
        <f t="shared" si="2"/>
        <v>0</v>
      </c>
      <c r="L121" s="179">
        <v>21</v>
      </c>
      <c r="M121" s="179">
        <f t="shared" si="3"/>
        <v>0</v>
      </c>
      <c r="N121" s="177">
        <v>2.7799999999999999E-3</v>
      </c>
      <c r="O121" s="177">
        <f t="shared" si="4"/>
        <v>0</v>
      </c>
      <c r="P121" s="177">
        <v>0</v>
      </c>
      <c r="Q121" s="177">
        <f t="shared" si="5"/>
        <v>0</v>
      </c>
      <c r="R121" s="179" t="s">
        <v>408</v>
      </c>
      <c r="S121" s="179" t="s">
        <v>164</v>
      </c>
      <c r="T121" s="180" t="s">
        <v>164</v>
      </c>
      <c r="U121" s="159">
        <v>1.895</v>
      </c>
      <c r="V121" s="159">
        <f t="shared" si="6"/>
        <v>1.9</v>
      </c>
      <c r="W121" s="159"/>
      <c r="X121" s="159" t="s">
        <v>234</v>
      </c>
      <c r="Y121" s="149"/>
      <c r="Z121" s="149"/>
      <c r="AA121" s="149"/>
      <c r="AB121" s="149"/>
      <c r="AC121" s="149"/>
      <c r="AD121" s="149"/>
      <c r="AE121" s="149"/>
      <c r="AF121" s="149"/>
      <c r="AG121" s="149" t="s">
        <v>235</v>
      </c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ht="33.75" outlineLevel="1" x14ac:dyDescent="0.2">
      <c r="A122" s="174">
        <v>50</v>
      </c>
      <c r="B122" s="175" t="s">
        <v>868</v>
      </c>
      <c r="C122" s="183" t="s">
        <v>869</v>
      </c>
      <c r="D122" s="176" t="s">
        <v>324</v>
      </c>
      <c r="E122" s="177">
        <v>18</v>
      </c>
      <c r="F122" s="178"/>
      <c r="G122" s="179">
        <f t="shared" si="0"/>
        <v>0</v>
      </c>
      <c r="H122" s="178"/>
      <c r="I122" s="179">
        <f t="shared" si="1"/>
        <v>0</v>
      </c>
      <c r="J122" s="178"/>
      <c r="K122" s="179">
        <f t="shared" si="2"/>
        <v>0</v>
      </c>
      <c r="L122" s="179">
        <v>21</v>
      </c>
      <c r="M122" s="179">
        <f t="shared" si="3"/>
        <v>0</v>
      </c>
      <c r="N122" s="177">
        <v>0</v>
      </c>
      <c r="O122" s="177">
        <f t="shared" si="4"/>
        <v>0</v>
      </c>
      <c r="P122" s="177">
        <v>0</v>
      </c>
      <c r="Q122" s="177">
        <f t="shared" si="5"/>
        <v>0</v>
      </c>
      <c r="R122" s="179" t="s">
        <v>408</v>
      </c>
      <c r="S122" s="179" t="s">
        <v>164</v>
      </c>
      <c r="T122" s="180" t="s">
        <v>164</v>
      </c>
      <c r="U122" s="159">
        <v>3.51</v>
      </c>
      <c r="V122" s="159">
        <f t="shared" si="6"/>
        <v>63.18</v>
      </c>
      <c r="W122" s="159"/>
      <c r="X122" s="159" t="s">
        <v>234</v>
      </c>
      <c r="Y122" s="149"/>
      <c r="Z122" s="149"/>
      <c r="AA122" s="149"/>
      <c r="AB122" s="149"/>
      <c r="AC122" s="149"/>
      <c r="AD122" s="149"/>
      <c r="AE122" s="149"/>
      <c r="AF122" s="149"/>
      <c r="AG122" s="149" t="s">
        <v>235</v>
      </c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">
      <c r="A123" s="167">
        <v>51</v>
      </c>
      <c r="B123" s="168" t="s">
        <v>870</v>
      </c>
      <c r="C123" s="184" t="s">
        <v>871</v>
      </c>
      <c r="D123" s="169" t="s">
        <v>247</v>
      </c>
      <c r="E123" s="170">
        <v>174</v>
      </c>
      <c r="F123" s="171"/>
      <c r="G123" s="172">
        <f t="shared" si="0"/>
        <v>0</v>
      </c>
      <c r="H123" s="171"/>
      <c r="I123" s="172">
        <f t="shared" si="1"/>
        <v>0</v>
      </c>
      <c r="J123" s="171"/>
      <c r="K123" s="172">
        <f t="shared" si="2"/>
        <v>0</v>
      </c>
      <c r="L123" s="172">
        <v>21</v>
      </c>
      <c r="M123" s="172">
        <f t="shared" si="3"/>
        <v>0</v>
      </c>
      <c r="N123" s="170">
        <v>0</v>
      </c>
      <c r="O123" s="170">
        <f t="shared" si="4"/>
        <v>0</v>
      </c>
      <c r="P123" s="170">
        <v>0</v>
      </c>
      <c r="Q123" s="170">
        <f t="shared" si="5"/>
        <v>0</v>
      </c>
      <c r="R123" s="172" t="s">
        <v>408</v>
      </c>
      <c r="S123" s="172" t="s">
        <v>164</v>
      </c>
      <c r="T123" s="173" t="s">
        <v>164</v>
      </c>
      <c r="U123" s="159">
        <v>0.04</v>
      </c>
      <c r="V123" s="159">
        <f t="shared" si="6"/>
        <v>6.96</v>
      </c>
      <c r="W123" s="159"/>
      <c r="X123" s="159" t="s">
        <v>234</v>
      </c>
      <c r="Y123" s="149"/>
      <c r="Z123" s="149"/>
      <c r="AA123" s="149"/>
      <c r="AB123" s="149"/>
      <c r="AC123" s="149"/>
      <c r="AD123" s="149"/>
      <c r="AE123" s="149"/>
      <c r="AF123" s="149"/>
      <c r="AG123" s="149" t="s">
        <v>235</v>
      </c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1" x14ac:dyDescent="0.2">
      <c r="A124" s="156"/>
      <c r="B124" s="157"/>
      <c r="C124" s="254" t="s">
        <v>872</v>
      </c>
      <c r="D124" s="255"/>
      <c r="E124" s="255"/>
      <c r="F124" s="255"/>
      <c r="G124" s="255"/>
      <c r="H124" s="159"/>
      <c r="I124" s="159"/>
      <c r="J124" s="159"/>
      <c r="K124" s="159"/>
      <c r="L124" s="159"/>
      <c r="M124" s="159"/>
      <c r="N124" s="158"/>
      <c r="O124" s="158"/>
      <c r="P124" s="158"/>
      <c r="Q124" s="158"/>
      <c r="R124" s="159"/>
      <c r="S124" s="159"/>
      <c r="T124" s="159"/>
      <c r="U124" s="159"/>
      <c r="V124" s="159"/>
      <c r="W124" s="159"/>
      <c r="X124" s="159"/>
      <c r="Y124" s="149"/>
      <c r="Z124" s="149"/>
      <c r="AA124" s="149"/>
      <c r="AB124" s="149"/>
      <c r="AC124" s="149"/>
      <c r="AD124" s="149"/>
      <c r="AE124" s="149"/>
      <c r="AF124" s="149"/>
      <c r="AG124" s="149" t="s">
        <v>237</v>
      </c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90" t="str">
        <f>C124</f>
        <v>přísun, montáže, demontáže a odsunu zkoušecího čerpadla, napuštění tlakovou vodou a dodání vody pro tlakovou zkoušku,</v>
      </c>
      <c r="BB124" s="149"/>
      <c r="BC124" s="149"/>
      <c r="BD124" s="149"/>
      <c r="BE124" s="149"/>
      <c r="BF124" s="149"/>
      <c r="BG124" s="149"/>
      <c r="BH124" s="149"/>
    </row>
    <row r="125" spans="1:60" outlineLevel="1" x14ac:dyDescent="0.2">
      <c r="A125" s="167">
        <v>52</v>
      </c>
      <c r="B125" s="168" t="s">
        <v>873</v>
      </c>
      <c r="C125" s="184" t="s">
        <v>874</v>
      </c>
      <c r="D125" s="169" t="s">
        <v>497</v>
      </c>
      <c r="E125" s="170">
        <v>3</v>
      </c>
      <c r="F125" s="171"/>
      <c r="G125" s="172">
        <f>ROUND(E125*F125,2)</f>
        <v>0</v>
      </c>
      <c r="H125" s="171"/>
      <c r="I125" s="172">
        <f>ROUND(E125*H125,2)</f>
        <v>0</v>
      </c>
      <c r="J125" s="171"/>
      <c r="K125" s="172">
        <f>ROUND(E125*J125,2)</f>
        <v>0</v>
      </c>
      <c r="L125" s="172">
        <v>21</v>
      </c>
      <c r="M125" s="172">
        <f>G125*(1+L125/100)</f>
        <v>0</v>
      </c>
      <c r="N125" s="170">
        <v>3.5029999999999999E-2</v>
      </c>
      <c r="O125" s="170">
        <f>ROUND(E125*N125,2)</f>
        <v>0.11</v>
      </c>
      <c r="P125" s="170">
        <v>0</v>
      </c>
      <c r="Q125" s="170">
        <f>ROUND(E125*P125,2)</f>
        <v>0</v>
      </c>
      <c r="R125" s="172" t="s">
        <v>408</v>
      </c>
      <c r="S125" s="172" t="s">
        <v>164</v>
      </c>
      <c r="T125" s="173" t="s">
        <v>164</v>
      </c>
      <c r="U125" s="159">
        <v>10.130000000000001</v>
      </c>
      <c r="V125" s="159">
        <f>ROUND(E125*U125,2)</f>
        <v>30.39</v>
      </c>
      <c r="W125" s="159"/>
      <c r="X125" s="159" t="s">
        <v>234</v>
      </c>
      <c r="Y125" s="149"/>
      <c r="Z125" s="149"/>
      <c r="AA125" s="149"/>
      <c r="AB125" s="149"/>
      <c r="AC125" s="149"/>
      <c r="AD125" s="149"/>
      <c r="AE125" s="149"/>
      <c r="AF125" s="149"/>
      <c r="AG125" s="149" t="s">
        <v>235</v>
      </c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ht="33.75" outlineLevel="1" x14ac:dyDescent="0.2">
      <c r="A126" s="156"/>
      <c r="B126" s="157"/>
      <c r="C126" s="254" t="s">
        <v>875</v>
      </c>
      <c r="D126" s="255"/>
      <c r="E126" s="255"/>
      <c r="F126" s="255"/>
      <c r="G126" s="255"/>
      <c r="H126" s="159"/>
      <c r="I126" s="159"/>
      <c r="J126" s="159"/>
      <c r="K126" s="159"/>
      <c r="L126" s="159"/>
      <c r="M126" s="159"/>
      <c r="N126" s="158"/>
      <c r="O126" s="158"/>
      <c r="P126" s="158"/>
      <c r="Q126" s="158"/>
      <c r="R126" s="159"/>
      <c r="S126" s="159"/>
      <c r="T126" s="159"/>
      <c r="U126" s="159"/>
      <c r="V126" s="159"/>
      <c r="W126" s="159"/>
      <c r="X126" s="159"/>
      <c r="Y126" s="149"/>
      <c r="Z126" s="149"/>
      <c r="AA126" s="149"/>
      <c r="AB126" s="149"/>
      <c r="AC126" s="149"/>
      <c r="AD126" s="149"/>
      <c r="AE126" s="149"/>
      <c r="AF126" s="149"/>
      <c r="AG126" s="149" t="s">
        <v>237</v>
      </c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90" t="str">
        <f>C126</f>
        <v>montáž a demontáž výrobků nebo dílců pro zabezpečení dvou konců zkoušeného úseku potrubí pro jakýkoliv způsob zabezpečení,  montáž a demontáž koncových tvarovek, montáž zaslepovací příruby, zaslepení odboček pro hydranty, vzdušníky a jiné armatury a odbočky pro odbočující řady,</v>
      </c>
      <c r="BB126" s="149"/>
      <c r="BC126" s="149"/>
      <c r="BD126" s="149"/>
      <c r="BE126" s="149"/>
      <c r="BF126" s="149"/>
      <c r="BG126" s="149"/>
      <c r="BH126" s="149"/>
    </row>
    <row r="127" spans="1:60" outlineLevel="1" x14ac:dyDescent="0.2">
      <c r="A127" s="167">
        <v>53</v>
      </c>
      <c r="B127" s="168" t="s">
        <v>876</v>
      </c>
      <c r="C127" s="184" t="s">
        <v>877</v>
      </c>
      <c r="D127" s="169" t="s">
        <v>324</v>
      </c>
      <c r="E127" s="170">
        <v>18</v>
      </c>
      <c r="F127" s="171"/>
      <c r="G127" s="172">
        <f>ROUND(E127*F127,2)</f>
        <v>0</v>
      </c>
      <c r="H127" s="171"/>
      <c r="I127" s="172">
        <f>ROUND(E127*H127,2)</f>
        <v>0</v>
      </c>
      <c r="J127" s="171"/>
      <c r="K127" s="172">
        <f>ROUND(E127*J127,2)</f>
        <v>0</v>
      </c>
      <c r="L127" s="172">
        <v>21</v>
      </c>
      <c r="M127" s="172">
        <f>G127*(1+L127/100)</f>
        <v>0</v>
      </c>
      <c r="N127" s="170">
        <v>6.3829999999999998E-2</v>
      </c>
      <c r="O127" s="170">
        <f>ROUND(E127*N127,2)</f>
        <v>1.1499999999999999</v>
      </c>
      <c r="P127" s="170">
        <v>0</v>
      </c>
      <c r="Q127" s="170">
        <f>ROUND(E127*P127,2)</f>
        <v>0</v>
      </c>
      <c r="R127" s="172" t="s">
        <v>408</v>
      </c>
      <c r="S127" s="172" t="s">
        <v>164</v>
      </c>
      <c r="T127" s="173" t="s">
        <v>164</v>
      </c>
      <c r="U127" s="159">
        <v>0.77</v>
      </c>
      <c r="V127" s="159">
        <f>ROUND(E127*U127,2)</f>
        <v>13.86</v>
      </c>
      <c r="W127" s="159"/>
      <c r="X127" s="159" t="s">
        <v>234</v>
      </c>
      <c r="Y127" s="149"/>
      <c r="Z127" s="149"/>
      <c r="AA127" s="149"/>
      <c r="AB127" s="149"/>
      <c r="AC127" s="149"/>
      <c r="AD127" s="149"/>
      <c r="AE127" s="149"/>
      <c r="AF127" s="149"/>
      <c r="AG127" s="149" t="s">
        <v>235</v>
      </c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outlineLevel="1" x14ac:dyDescent="0.2">
      <c r="A128" s="156"/>
      <c r="B128" s="157"/>
      <c r="C128" s="254" t="s">
        <v>878</v>
      </c>
      <c r="D128" s="255"/>
      <c r="E128" s="255"/>
      <c r="F128" s="255"/>
      <c r="G128" s="255"/>
      <c r="H128" s="159"/>
      <c r="I128" s="159"/>
      <c r="J128" s="159"/>
      <c r="K128" s="159"/>
      <c r="L128" s="159"/>
      <c r="M128" s="159"/>
      <c r="N128" s="158"/>
      <c r="O128" s="158"/>
      <c r="P128" s="158"/>
      <c r="Q128" s="158"/>
      <c r="R128" s="159"/>
      <c r="S128" s="159"/>
      <c r="T128" s="159"/>
      <c r="U128" s="159"/>
      <c r="V128" s="159"/>
      <c r="W128" s="159"/>
      <c r="X128" s="159"/>
      <c r="Y128" s="149"/>
      <c r="Z128" s="149"/>
      <c r="AA128" s="149"/>
      <c r="AB128" s="149"/>
      <c r="AC128" s="149"/>
      <c r="AD128" s="149"/>
      <c r="AE128" s="149"/>
      <c r="AF128" s="149"/>
      <c r="AG128" s="149" t="s">
        <v>237</v>
      </c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outlineLevel="1" x14ac:dyDescent="0.2">
      <c r="A129" s="167">
        <v>54</v>
      </c>
      <c r="B129" s="168" t="s">
        <v>879</v>
      </c>
      <c r="C129" s="184" t="s">
        <v>880</v>
      </c>
      <c r="D129" s="169" t="s">
        <v>324</v>
      </c>
      <c r="E129" s="170">
        <v>7</v>
      </c>
      <c r="F129" s="171"/>
      <c r="G129" s="172">
        <f>ROUND(E129*F129,2)</f>
        <v>0</v>
      </c>
      <c r="H129" s="171"/>
      <c r="I129" s="172">
        <f>ROUND(E129*H129,2)</f>
        <v>0</v>
      </c>
      <c r="J129" s="171"/>
      <c r="K129" s="172">
        <f>ROUND(E129*J129,2)</f>
        <v>0</v>
      </c>
      <c r="L129" s="172">
        <v>21</v>
      </c>
      <c r="M129" s="172">
        <f>G129*(1+L129/100)</f>
        <v>0</v>
      </c>
      <c r="N129" s="170">
        <v>0.12303</v>
      </c>
      <c r="O129" s="170">
        <f>ROUND(E129*N129,2)</f>
        <v>0.86</v>
      </c>
      <c r="P129" s="170">
        <v>0</v>
      </c>
      <c r="Q129" s="170">
        <f>ROUND(E129*P129,2)</f>
        <v>0</v>
      </c>
      <c r="R129" s="172" t="s">
        <v>408</v>
      </c>
      <c r="S129" s="172" t="s">
        <v>164</v>
      </c>
      <c r="T129" s="173" t="s">
        <v>164</v>
      </c>
      <c r="U129" s="159">
        <v>0.86</v>
      </c>
      <c r="V129" s="159">
        <f>ROUND(E129*U129,2)</f>
        <v>6.02</v>
      </c>
      <c r="W129" s="159"/>
      <c r="X129" s="159" t="s">
        <v>234</v>
      </c>
      <c r="Y129" s="149"/>
      <c r="Z129" s="149"/>
      <c r="AA129" s="149"/>
      <c r="AB129" s="149"/>
      <c r="AC129" s="149"/>
      <c r="AD129" s="149"/>
      <c r="AE129" s="149"/>
      <c r="AF129" s="149"/>
      <c r="AG129" s="149" t="s">
        <v>235</v>
      </c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outlineLevel="1" x14ac:dyDescent="0.2">
      <c r="A130" s="156"/>
      <c r="B130" s="157"/>
      <c r="C130" s="254" t="s">
        <v>878</v>
      </c>
      <c r="D130" s="255"/>
      <c r="E130" s="255"/>
      <c r="F130" s="255"/>
      <c r="G130" s="255"/>
      <c r="H130" s="159"/>
      <c r="I130" s="159"/>
      <c r="J130" s="159"/>
      <c r="K130" s="159"/>
      <c r="L130" s="159"/>
      <c r="M130" s="159"/>
      <c r="N130" s="158"/>
      <c r="O130" s="158"/>
      <c r="P130" s="158"/>
      <c r="Q130" s="158"/>
      <c r="R130" s="159"/>
      <c r="S130" s="159"/>
      <c r="T130" s="159"/>
      <c r="U130" s="159"/>
      <c r="V130" s="159"/>
      <c r="W130" s="159"/>
      <c r="X130" s="159"/>
      <c r="Y130" s="149"/>
      <c r="Z130" s="149"/>
      <c r="AA130" s="149"/>
      <c r="AB130" s="149"/>
      <c r="AC130" s="149"/>
      <c r="AD130" s="149"/>
      <c r="AE130" s="149"/>
      <c r="AF130" s="149"/>
      <c r="AG130" s="149" t="s">
        <v>237</v>
      </c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outlineLevel="1" x14ac:dyDescent="0.2">
      <c r="A131" s="167">
        <v>55</v>
      </c>
      <c r="B131" s="168" t="s">
        <v>881</v>
      </c>
      <c r="C131" s="184" t="s">
        <v>882</v>
      </c>
      <c r="D131" s="169" t="s">
        <v>324</v>
      </c>
      <c r="E131" s="170">
        <v>1</v>
      </c>
      <c r="F131" s="171"/>
      <c r="G131" s="172">
        <f>ROUND(E131*F131,2)</f>
        <v>0</v>
      </c>
      <c r="H131" s="171"/>
      <c r="I131" s="172">
        <f>ROUND(E131*H131,2)</f>
        <v>0</v>
      </c>
      <c r="J131" s="171"/>
      <c r="K131" s="172">
        <f>ROUND(E131*J131,2)</f>
        <v>0</v>
      </c>
      <c r="L131" s="172">
        <v>21</v>
      </c>
      <c r="M131" s="172">
        <f>G131*(1+L131/100)</f>
        <v>0</v>
      </c>
      <c r="N131" s="170">
        <v>0.32906000000000002</v>
      </c>
      <c r="O131" s="170">
        <f>ROUND(E131*N131,2)</f>
        <v>0.33</v>
      </c>
      <c r="P131" s="170">
        <v>0</v>
      </c>
      <c r="Q131" s="170">
        <f>ROUND(E131*P131,2)</f>
        <v>0</v>
      </c>
      <c r="R131" s="172" t="s">
        <v>408</v>
      </c>
      <c r="S131" s="172" t="s">
        <v>164</v>
      </c>
      <c r="T131" s="173" t="s">
        <v>164</v>
      </c>
      <c r="U131" s="159">
        <v>1.18</v>
      </c>
      <c r="V131" s="159">
        <f>ROUND(E131*U131,2)</f>
        <v>1.18</v>
      </c>
      <c r="W131" s="159"/>
      <c r="X131" s="159" t="s">
        <v>234</v>
      </c>
      <c r="Y131" s="149"/>
      <c r="Z131" s="149"/>
      <c r="AA131" s="149"/>
      <c r="AB131" s="149"/>
      <c r="AC131" s="149"/>
      <c r="AD131" s="149"/>
      <c r="AE131" s="149"/>
      <c r="AF131" s="149"/>
      <c r="AG131" s="149" t="s">
        <v>235</v>
      </c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1" x14ac:dyDescent="0.2">
      <c r="A132" s="156"/>
      <c r="B132" s="157"/>
      <c r="C132" s="254" t="s">
        <v>878</v>
      </c>
      <c r="D132" s="255"/>
      <c r="E132" s="255"/>
      <c r="F132" s="255"/>
      <c r="G132" s="255"/>
      <c r="H132" s="159"/>
      <c r="I132" s="159"/>
      <c r="J132" s="159"/>
      <c r="K132" s="159"/>
      <c r="L132" s="159"/>
      <c r="M132" s="159"/>
      <c r="N132" s="158"/>
      <c r="O132" s="158"/>
      <c r="P132" s="158"/>
      <c r="Q132" s="158"/>
      <c r="R132" s="159"/>
      <c r="S132" s="159"/>
      <c r="T132" s="159"/>
      <c r="U132" s="159"/>
      <c r="V132" s="159"/>
      <c r="W132" s="159"/>
      <c r="X132" s="159"/>
      <c r="Y132" s="149"/>
      <c r="Z132" s="149"/>
      <c r="AA132" s="149"/>
      <c r="AB132" s="149"/>
      <c r="AC132" s="149"/>
      <c r="AD132" s="149"/>
      <c r="AE132" s="149"/>
      <c r="AF132" s="149"/>
      <c r="AG132" s="149" t="s">
        <v>237</v>
      </c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1" x14ac:dyDescent="0.2">
      <c r="A133" s="174">
        <v>56</v>
      </c>
      <c r="B133" s="175" t="s">
        <v>883</v>
      </c>
      <c r="C133" s="183" t="s">
        <v>884</v>
      </c>
      <c r="D133" s="176" t="s">
        <v>324</v>
      </c>
      <c r="E133" s="177">
        <v>3</v>
      </c>
      <c r="F133" s="178"/>
      <c r="G133" s="179">
        <f>ROUND(E133*F133,2)</f>
        <v>0</v>
      </c>
      <c r="H133" s="178"/>
      <c r="I133" s="179">
        <f>ROUND(E133*H133,2)</f>
        <v>0</v>
      </c>
      <c r="J133" s="178"/>
      <c r="K133" s="179">
        <f>ROUND(E133*J133,2)</f>
        <v>0</v>
      </c>
      <c r="L133" s="179">
        <v>21</v>
      </c>
      <c r="M133" s="179">
        <f>G133*(1+L133/100)</f>
        <v>0</v>
      </c>
      <c r="N133" s="177">
        <v>2.1000000000000001E-4</v>
      </c>
      <c r="O133" s="177">
        <f>ROUND(E133*N133,2)</f>
        <v>0</v>
      </c>
      <c r="P133" s="177">
        <v>0</v>
      </c>
      <c r="Q133" s="177">
        <f>ROUND(E133*P133,2)</f>
        <v>0</v>
      </c>
      <c r="R133" s="179" t="s">
        <v>408</v>
      </c>
      <c r="S133" s="179" t="s">
        <v>164</v>
      </c>
      <c r="T133" s="180" t="s">
        <v>164</v>
      </c>
      <c r="U133" s="159">
        <v>0.34</v>
      </c>
      <c r="V133" s="159">
        <f>ROUND(E133*U133,2)</f>
        <v>1.02</v>
      </c>
      <c r="W133" s="159"/>
      <c r="X133" s="159" t="s">
        <v>234</v>
      </c>
      <c r="Y133" s="149"/>
      <c r="Z133" s="149"/>
      <c r="AA133" s="149"/>
      <c r="AB133" s="149"/>
      <c r="AC133" s="149"/>
      <c r="AD133" s="149"/>
      <c r="AE133" s="149"/>
      <c r="AF133" s="149"/>
      <c r="AG133" s="149" t="s">
        <v>235</v>
      </c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ht="22.5" outlineLevel="1" x14ac:dyDescent="0.2">
      <c r="A134" s="174">
        <v>57</v>
      </c>
      <c r="B134" s="175" t="s">
        <v>885</v>
      </c>
      <c r="C134" s="183" t="s">
        <v>886</v>
      </c>
      <c r="D134" s="176" t="s">
        <v>324</v>
      </c>
      <c r="E134" s="177">
        <v>3</v>
      </c>
      <c r="F134" s="178"/>
      <c r="G134" s="179">
        <f>ROUND(E134*F134,2)</f>
        <v>0</v>
      </c>
      <c r="H134" s="178"/>
      <c r="I134" s="179">
        <f>ROUND(E134*H134,2)</f>
        <v>0</v>
      </c>
      <c r="J134" s="178"/>
      <c r="K134" s="179">
        <f>ROUND(E134*J134,2)</f>
        <v>0</v>
      </c>
      <c r="L134" s="179">
        <v>21</v>
      </c>
      <c r="M134" s="179">
        <f>G134*(1+L134/100)</f>
        <v>0</v>
      </c>
      <c r="N134" s="177">
        <v>2.4000000000000001E-4</v>
      </c>
      <c r="O134" s="177">
        <f>ROUND(E134*N134,2)</f>
        <v>0</v>
      </c>
      <c r="P134" s="177">
        <v>0</v>
      </c>
      <c r="Q134" s="177">
        <f>ROUND(E134*P134,2)</f>
        <v>0</v>
      </c>
      <c r="R134" s="179" t="s">
        <v>408</v>
      </c>
      <c r="S134" s="179" t="s">
        <v>164</v>
      </c>
      <c r="T134" s="180" t="s">
        <v>164</v>
      </c>
      <c r="U134" s="159">
        <v>0.4</v>
      </c>
      <c r="V134" s="159">
        <f>ROUND(E134*U134,2)</f>
        <v>1.2</v>
      </c>
      <c r="W134" s="159"/>
      <c r="X134" s="159" t="s">
        <v>234</v>
      </c>
      <c r="Y134" s="149"/>
      <c r="Z134" s="149"/>
      <c r="AA134" s="149"/>
      <c r="AB134" s="149"/>
      <c r="AC134" s="149"/>
      <c r="AD134" s="149"/>
      <c r="AE134" s="149"/>
      <c r="AF134" s="149"/>
      <c r="AG134" s="149" t="s">
        <v>235</v>
      </c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outlineLevel="1" x14ac:dyDescent="0.2">
      <c r="A135" s="174">
        <v>58</v>
      </c>
      <c r="B135" s="175" t="s">
        <v>887</v>
      </c>
      <c r="C135" s="183" t="s">
        <v>888</v>
      </c>
      <c r="D135" s="176" t="s">
        <v>247</v>
      </c>
      <c r="E135" s="177">
        <v>180</v>
      </c>
      <c r="F135" s="178"/>
      <c r="G135" s="179">
        <f>ROUND(E135*F135,2)</f>
        <v>0</v>
      </c>
      <c r="H135" s="178"/>
      <c r="I135" s="179">
        <f>ROUND(E135*H135,2)</f>
        <v>0</v>
      </c>
      <c r="J135" s="178"/>
      <c r="K135" s="179">
        <f>ROUND(E135*J135,2)</f>
        <v>0</v>
      </c>
      <c r="L135" s="179">
        <v>21</v>
      </c>
      <c r="M135" s="179">
        <f>G135*(1+L135/100)</f>
        <v>0</v>
      </c>
      <c r="N135" s="177">
        <v>0</v>
      </c>
      <c r="O135" s="177">
        <f>ROUND(E135*N135,2)</f>
        <v>0</v>
      </c>
      <c r="P135" s="177">
        <v>0</v>
      </c>
      <c r="Q135" s="177">
        <f>ROUND(E135*P135,2)</f>
        <v>0</v>
      </c>
      <c r="R135" s="179" t="s">
        <v>408</v>
      </c>
      <c r="S135" s="179" t="s">
        <v>164</v>
      </c>
      <c r="T135" s="180" t="s">
        <v>164</v>
      </c>
      <c r="U135" s="159">
        <v>0.03</v>
      </c>
      <c r="V135" s="159">
        <f>ROUND(E135*U135,2)</f>
        <v>5.4</v>
      </c>
      <c r="W135" s="159"/>
      <c r="X135" s="159" t="s">
        <v>234</v>
      </c>
      <c r="Y135" s="149"/>
      <c r="Z135" s="149"/>
      <c r="AA135" s="149"/>
      <c r="AB135" s="149"/>
      <c r="AC135" s="149"/>
      <c r="AD135" s="149"/>
      <c r="AE135" s="149"/>
      <c r="AF135" s="149"/>
      <c r="AG135" s="149" t="s">
        <v>235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outlineLevel="1" x14ac:dyDescent="0.2">
      <c r="A136" s="174">
        <v>59</v>
      </c>
      <c r="B136" s="175" t="s">
        <v>889</v>
      </c>
      <c r="C136" s="183" t="s">
        <v>890</v>
      </c>
      <c r="D136" s="176" t="s">
        <v>247</v>
      </c>
      <c r="E136" s="177">
        <v>180</v>
      </c>
      <c r="F136" s="178"/>
      <c r="G136" s="179">
        <f>ROUND(E136*F136,2)</f>
        <v>0</v>
      </c>
      <c r="H136" s="178"/>
      <c r="I136" s="179">
        <f>ROUND(E136*H136,2)</f>
        <v>0</v>
      </c>
      <c r="J136" s="178"/>
      <c r="K136" s="179">
        <f>ROUND(E136*J136,2)</f>
        <v>0</v>
      </c>
      <c r="L136" s="179">
        <v>21</v>
      </c>
      <c r="M136" s="179">
        <f>G136*(1+L136/100)</f>
        <v>0</v>
      </c>
      <c r="N136" s="177">
        <v>8.0000000000000007E-5</v>
      </c>
      <c r="O136" s="177">
        <f>ROUND(E136*N136,2)</f>
        <v>0.01</v>
      </c>
      <c r="P136" s="177">
        <v>0</v>
      </c>
      <c r="Q136" s="177">
        <f>ROUND(E136*P136,2)</f>
        <v>0</v>
      </c>
      <c r="R136" s="179" t="s">
        <v>408</v>
      </c>
      <c r="S136" s="179" t="s">
        <v>164</v>
      </c>
      <c r="T136" s="180" t="s">
        <v>164</v>
      </c>
      <c r="U136" s="159">
        <v>3.4000000000000002E-2</v>
      </c>
      <c r="V136" s="159">
        <f>ROUND(E136*U136,2)</f>
        <v>6.12</v>
      </c>
      <c r="W136" s="159"/>
      <c r="X136" s="159" t="s">
        <v>234</v>
      </c>
      <c r="Y136" s="149"/>
      <c r="Z136" s="149"/>
      <c r="AA136" s="149"/>
      <c r="AB136" s="149"/>
      <c r="AC136" s="149"/>
      <c r="AD136" s="149"/>
      <c r="AE136" s="149"/>
      <c r="AF136" s="149"/>
      <c r="AG136" s="149" t="s">
        <v>235</v>
      </c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outlineLevel="1" x14ac:dyDescent="0.2">
      <c r="A137" s="167">
        <v>60</v>
      </c>
      <c r="B137" s="168" t="s">
        <v>891</v>
      </c>
      <c r="C137" s="184" t="s">
        <v>892</v>
      </c>
      <c r="D137" s="169" t="s">
        <v>324</v>
      </c>
      <c r="E137" s="170">
        <v>1.0149999999999999</v>
      </c>
      <c r="F137" s="171"/>
      <c r="G137" s="172">
        <f>ROUND(E137*F137,2)</f>
        <v>0</v>
      </c>
      <c r="H137" s="171"/>
      <c r="I137" s="172">
        <f>ROUND(E137*H137,2)</f>
        <v>0</v>
      </c>
      <c r="J137" s="171"/>
      <c r="K137" s="172">
        <f>ROUND(E137*J137,2)</f>
        <v>0</v>
      </c>
      <c r="L137" s="172">
        <v>21</v>
      </c>
      <c r="M137" s="172">
        <f>G137*(1+L137/100)</f>
        <v>0</v>
      </c>
      <c r="N137" s="170">
        <v>0</v>
      </c>
      <c r="O137" s="170">
        <f>ROUND(E137*N137,2)</f>
        <v>0</v>
      </c>
      <c r="P137" s="170">
        <v>0</v>
      </c>
      <c r="Q137" s="170">
        <f>ROUND(E137*P137,2)</f>
        <v>0</v>
      </c>
      <c r="R137" s="172" t="s">
        <v>401</v>
      </c>
      <c r="S137" s="172" t="s">
        <v>164</v>
      </c>
      <c r="T137" s="173" t="s">
        <v>164</v>
      </c>
      <c r="U137" s="159">
        <v>0</v>
      </c>
      <c r="V137" s="159">
        <f>ROUND(E137*U137,2)</f>
        <v>0</v>
      </c>
      <c r="W137" s="159"/>
      <c r="X137" s="159" t="s">
        <v>403</v>
      </c>
      <c r="Y137" s="149"/>
      <c r="Z137" s="149"/>
      <c r="AA137" s="149"/>
      <c r="AB137" s="149"/>
      <c r="AC137" s="149"/>
      <c r="AD137" s="149"/>
      <c r="AE137" s="149"/>
      <c r="AF137" s="149"/>
      <c r="AG137" s="149" t="s">
        <v>404</v>
      </c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outlineLevel="1" x14ac:dyDescent="0.2">
      <c r="A138" s="156"/>
      <c r="B138" s="157"/>
      <c r="C138" s="191" t="s">
        <v>893</v>
      </c>
      <c r="D138" s="188"/>
      <c r="E138" s="189">
        <v>1.0149999999999999</v>
      </c>
      <c r="F138" s="159"/>
      <c r="G138" s="159"/>
      <c r="H138" s="159"/>
      <c r="I138" s="159"/>
      <c r="J138" s="159"/>
      <c r="K138" s="159"/>
      <c r="L138" s="159"/>
      <c r="M138" s="159"/>
      <c r="N138" s="158"/>
      <c r="O138" s="158"/>
      <c r="P138" s="158"/>
      <c r="Q138" s="158"/>
      <c r="R138" s="159"/>
      <c r="S138" s="159"/>
      <c r="T138" s="159"/>
      <c r="U138" s="159"/>
      <c r="V138" s="159"/>
      <c r="W138" s="159"/>
      <c r="X138" s="159"/>
      <c r="Y138" s="149"/>
      <c r="Z138" s="149"/>
      <c r="AA138" s="149"/>
      <c r="AB138" s="149"/>
      <c r="AC138" s="149"/>
      <c r="AD138" s="149"/>
      <c r="AE138" s="149"/>
      <c r="AF138" s="149"/>
      <c r="AG138" s="149" t="s">
        <v>261</v>
      </c>
      <c r="AH138" s="149">
        <v>0</v>
      </c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outlineLevel="1" x14ac:dyDescent="0.2">
      <c r="A139" s="167">
        <v>61</v>
      </c>
      <c r="B139" s="168" t="s">
        <v>894</v>
      </c>
      <c r="C139" s="184" t="s">
        <v>895</v>
      </c>
      <c r="D139" s="169" t="s">
        <v>324</v>
      </c>
      <c r="E139" s="170">
        <v>5.0750000000000002</v>
      </c>
      <c r="F139" s="171"/>
      <c r="G139" s="172">
        <f>ROUND(E139*F139,2)</f>
        <v>0</v>
      </c>
      <c r="H139" s="171"/>
      <c r="I139" s="172">
        <f>ROUND(E139*H139,2)</f>
        <v>0</v>
      </c>
      <c r="J139" s="171"/>
      <c r="K139" s="172">
        <f>ROUND(E139*J139,2)</f>
        <v>0</v>
      </c>
      <c r="L139" s="172">
        <v>21</v>
      </c>
      <c r="M139" s="172">
        <f>G139*(1+L139/100)</f>
        <v>0</v>
      </c>
      <c r="N139" s="170">
        <v>0</v>
      </c>
      <c r="O139" s="170">
        <f>ROUND(E139*N139,2)</f>
        <v>0</v>
      </c>
      <c r="P139" s="170">
        <v>0</v>
      </c>
      <c r="Q139" s="170">
        <f>ROUND(E139*P139,2)</f>
        <v>0</v>
      </c>
      <c r="R139" s="172" t="s">
        <v>401</v>
      </c>
      <c r="S139" s="172" t="s">
        <v>164</v>
      </c>
      <c r="T139" s="173" t="s">
        <v>164</v>
      </c>
      <c r="U139" s="159">
        <v>0</v>
      </c>
      <c r="V139" s="159">
        <f>ROUND(E139*U139,2)</f>
        <v>0</v>
      </c>
      <c r="W139" s="159"/>
      <c r="X139" s="159" t="s">
        <v>403</v>
      </c>
      <c r="Y139" s="149"/>
      <c r="Z139" s="149"/>
      <c r="AA139" s="149"/>
      <c r="AB139" s="149"/>
      <c r="AC139" s="149"/>
      <c r="AD139" s="149"/>
      <c r="AE139" s="149"/>
      <c r="AF139" s="149"/>
      <c r="AG139" s="149" t="s">
        <v>404</v>
      </c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outlineLevel="1" x14ac:dyDescent="0.2">
      <c r="A140" s="156"/>
      <c r="B140" s="157"/>
      <c r="C140" s="191" t="s">
        <v>896</v>
      </c>
      <c r="D140" s="188"/>
      <c r="E140" s="189">
        <v>5.0750000000000002</v>
      </c>
      <c r="F140" s="159"/>
      <c r="G140" s="159"/>
      <c r="H140" s="159"/>
      <c r="I140" s="159"/>
      <c r="J140" s="159"/>
      <c r="K140" s="159"/>
      <c r="L140" s="159"/>
      <c r="M140" s="159"/>
      <c r="N140" s="158"/>
      <c r="O140" s="158"/>
      <c r="P140" s="158"/>
      <c r="Q140" s="158"/>
      <c r="R140" s="159"/>
      <c r="S140" s="159"/>
      <c r="T140" s="159"/>
      <c r="U140" s="159"/>
      <c r="V140" s="159"/>
      <c r="W140" s="159"/>
      <c r="X140" s="159"/>
      <c r="Y140" s="149"/>
      <c r="Z140" s="149"/>
      <c r="AA140" s="149"/>
      <c r="AB140" s="149"/>
      <c r="AC140" s="149"/>
      <c r="AD140" s="149"/>
      <c r="AE140" s="149"/>
      <c r="AF140" s="149"/>
      <c r="AG140" s="149" t="s">
        <v>261</v>
      </c>
      <c r="AH140" s="149">
        <v>0</v>
      </c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1" x14ac:dyDescent="0.2">
      <c r="A141" s="174">
        <v>62</v>
      </c>
      <c r="B141" s="175" t="s">
        <v>897</v>
      </c>
      <c r="C141" s="183" t="s">
        <v>898</v>
      </c>
      <c r="D141" s="176" t="s">
        <v>324</v>
      </c>
      <c r="E141" s="177">
        <v>38</v>
      </c>
      <c r="F141" s="178"/>
      <c r="G141" s="179">
        <f t="shared" ref="G141:G162" si="7">ROUND(E141*F141,2)</f>
        <v>0</v>
      </c>
      <c r="H141" s="178"/>
      <c r="I141" s="179">
        <f t="shared" ref="I141:I162" si="8">ROUND(E141*H141,2)</f>
        <v>0</v>
      </c>
      <c r="J141" s="178"/>
      <c r="K141" s="179">
        <f t="shared" ref="K141:K162" si="9">ROUND(E141*J141,2)</f>
        <v>0</v>
      </c>
      <c r="L141" s="179">
        <v>21</v>
      </c>
      <c r="M141" s="179">
        <f t="shared" ref="M141:M162" si="10">G141*(1+L141/100)</f>
        <v>0</v>
      </c>
      <c r="N141" s="177">
        <v>0</v>
      </c>
      <c r="O141" s="177">
        <f t="shared" ref="O141:O162" si="11">ROUND(E141*N141,2)</f>
        <v>0</v>
      </c>
      <c r="P141" s="177">
        <v>0</v>
      </c>
      <c r="Q141" s="177">
        <f t="shared" ref="Q141:Q162" si="12">ROUND(E141*P141,2)</f>
        <v>0</v>
      </c>
      <c r="R141" s="179" t="s">
        <v>401</v>
      </c>
      <c r="S141" s="179" t="s">
        <v>164</v>
      </c>
      <c r="T141" s="180" t="s">
        <v>164</v>
      </c>
      <c r="U141" s="159">
        <v>0</v>
      </c>
      <c r="V141" s="159">
        <f t="shared" ref="V141:V162" si="13">ROUND(E141*U141,2)</f>
        <v>0</v>
      </c>
      <c r="W141" s="159"/>
      <c r="X141" s="159" t="s">
        <v>403</v>
      </c>
      <c r="Y141" s="149"/>
      <c r="Z141" s="149"/>
      <c r="AA141" s="149"/>
      <c r="AB141" s="149"/>
      <c r="AC141" s="149"/>
      <c r="AD141" s="149"/>
      <c r="AE141" s="149"/>
      <c r="AF141" s="149"/>
      <c r="AG141" s="149" t="s">
        <v>404</v>
      </c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ht="22.5" outlineLevel="1" x14ac:dyDescent="0.2">
      <c r="A142" s="174">
        <v>63</v>
      </c>
      <c r="B142" s="175" t="s">
        <v>899</v>
      </c>
      <c r="C142" s="183" t="s">
        <v>900</v>
      </c>
      <c r="D142" s="176" t="s">
        <v>247</v>
      </c>
      <c r="E142" s="177">
        <v>174</v>
      </c>
      <c r="F142" s="178"/>
      <c r="G142" s="179">
        <f t="shared" si="7"/>
        <v>0</v>
      </c>
      <c r="H142" s="178"/>
      <c r="I142" s="179">
        <f t="shared" si="8"/>
        <v>0</v>
      </c>
      <c r="J142" s="178"/>
      <c r="K142" s="179">
        <f t="shared" si="9"/>
        <v>0</v>
      </c>
      <c r="L142" s="179">
        <v>21</v>
      </c>
      <c r="M142" s="179">
        <f t="shared" si="10"/>
        <v>0</v>
      </c>
      <c r="N142" s="177">
        <v>2.1700000000000001E-3</v>
      </c>
      <c r="O142" s="177">
        <f t="shared" si="11"/>
        <v>0.38</v>
      </c>
      <c r="P142" s="177">
        <v>0</v>
      </c>
      <c r="Q142" s="177">
        <f t="shared" si="12"/>
        <v>0</v>
      </c>
      <c r="R142" s="179" t="s">
        <v>401</v>
      </c>
      <c r="S142" s="179" t="s">
        <v>164</v>
      </c>
      <c r="T142" s="180" t="s">
        <v>164</v>
      </c>
      <c r="U142" s="159">
        <v>0</v>
      </c>
      <c r="V142" s="159">
        <f t="shared" si="13"/>
        <v>0</v>
      </c>
      <c r="W142" s="159"/>
      <c r="X142" s="159" t="s">
        <v>403</v>
      </c>
      <c r="Y142" s="149"/>
      <c r="Z142" s="149"/>
      <c r="AA142" s="149"/>
      <c r="AB142" s="149"/>
      <c r="AC142" s="149"/>
      <c r="AD142" s="149"/>
      <c r="AE142" s="149"/>
      <c r="AF142" s="149"/>
      <c r="AG142" s="149" t="s">
        <v>404</v>
      </c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outlineLevel="1" x14ac:dyDescent="0.2">
      <c r="A143" s="174">
        <v>64</v>
      </c>
      <c r="B143" s="175" t="s">
        <v>901</v>
      </c>
      <c r="C143" s="183" t="s">
        <v>902</v>
      </c>
      <c r="D143" s="176" t="s">
        <v>324</v>
      </c>
      <c r="E143" s="177">
        <v>12</v>
      </c>
      <c r="F143" s="178"/>
      <c r="G143" s="179">
        <f t="shared" si="7"/>
        <v>0</v>
      </c>
      <c r="H143" s="178"/>
      <c r="I143" s="179">
        <f t="shared" si="8"/>
        <v>0</v>
      </c>
      <c r="J143" s="178"/>
      <c r="K143" s="179">
        <f t="shared" si="9"/>
        <v>0</v>
      </c>
      <c r="L143" s="179">
        <v>21</v>
      </c>
      <c r="M143" s="179">
        <f t="shared" si="10"/>
        <v>0</v>
      </c>
      <c r="N143" s="177">
        <v>3.5E-4</v>
      </c>
      <c r="O143" s="177">
        <f t="shared" si="11"/>
        <v>0</v>
      </c>
      <c r="P143" s="177">
        <v>0</v>
      </c>
      <c r="Q143" s="177">
        <f t="shared" si="12"/>
        <v>0</v>
      </c>
      <c r="R143" s="179" t="s">
        <v>401</v>
      </c>
      <c r="S143" s="179" t="s">
        <v>164</v>
      </c>
      <c r="T143" s="180" t="s">
        <v>164</v>
      </c>
      <c r="U143" s="159">
        <v>0</v>
      </c>
      <c r="V143" s="159">
        <f t="shared" si="13"/>
        <v>0</v>
      </c>
      <c r="W143" s="159"/>
      <c r="X143" s="159" t="s">
        <v>403</v>
      </c>
      <c r="Y143" s="149"/>
      <c r="Z143" s="149"/>
      <c r="AA143" s="149"/>
      <c r="AB143" s="149"/>
      <c r="AC143" s="149"/>
      <c r="AD143" s="149"/>
      <c r="AE143" s="149"/>
      <c r="AF143" s="149"/>
      <c r="AG143" s="149" t="s">
        <v>404</v>
      </c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ht="22.5" outlineLevel="1" x14ac:dyDescent="0.2">
      <c r="A144" s="174">
        <v>65</v>
      </c>
      <c r="B144" s="175" t="s">
        <v>531</v>
      </c>
      <c r="C144" s="183" t="s">
        <v>532</v>
      </c>
      <c r="D144" s="176" t="s">
        <v>324</v>
      </c>
      <c r="E144" s="177">
        <v>1</v>
      </c>
      <c r="F144" s="178"/>
      <c r="G144" s="179">
        <f t="shared" si="7"/>
        <v>0</v>
      </c>
      <c r="H144" s="178"/>
      <c r="I144" s="179">
        <f t="shared" si="8"/>
        <v>0</v>
      </c>
      <c r="J144" s="178"/>
      <c r="K144" s="179">
        <f t="shared" si="9"/>
        <v>0</v>
      </c>
      <c r="L144" s="179">
        <v>21</v>
      </c>
      <c r="M144" s="179">
        <f t="shared" si="10"/>
        <v>0</v>
      </c>
      <c r="N144" s="177">
        <v>4.8000000000000001E-2</v>
      </c>
      <c r="O144" s="177">
        <f t="shared" si="11"/>
        <v>0.05</v>
      </c>
      <c r="P144" s="177">
        <v>0</v>
      </c>
      <c r="Q144" s="177">
        <f t="shared" si="12"/>
        <v>0</v>
      </c>
      <c r="R144" s="179" t="s">
        <v>401</v>
      </c>
      <c r="S144" s="179" t="s">
        <v>164</v>
      </c>
      <c r="T144" s="180" t="s">
        <v>164</v>
      </c>
      <c r="U144" s="159">
        <v>0</v>
      </c>
      <c r="V144" s="159">
        <f t="shared" si="13"/>
        <v>0</v>
      </c>
      <c r="W144" s="159"/>
      <c r="X144" s="159" t="s">
        <v>403</v>
      </c>
      <c r="Y144" s="149"/>
      <c r="Z144" s="149"/>
      <c r="AA144" s="149"/>
      <c r="AB144" s="149"/>
      <c r="AC144" s="149"/>
      <c r="AD144" s="149"/>
      <c r="AE144" s="149"/>
      <c r="AF144" s="149"/>
      <c r="AG144" s="149" t="s">
        <v>404</v>
      </c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ht="22.5" outlineLevel="1" x14ac:dyDescent="0.2">
      <c r="A145" s="174">
        <v>66</v>
      </c>
      <c r="B145" s="175" t="s">
        <v>903</v>
      </c>
      <c r="C145" s="183" t="s">
        <v>904</v>
      </c>
      <c r="D145" s="176" t="s">
        <v>324</v>
      </c>
      <c r="E145" s="177">
        <v>12</v>
      </c>
      <c r="F145" s="178"/>
      <c r="G145" s="179">
        <f t="shared" si="7"/>
        <v>0</v>
      </c>
      <c r="H145" s="178"/>
      <c r="I145" s="179">
        <f t="shared" si="8"/>
        <v>0</v>
      </c>
      <c r="J145" s="178"/>
      <c r="K145" s="179">
        <f t="shared" si="9"/>
        <v>0</v>
      </c>
      <c r="L145" s="179">
        <v>21</v>
      </c>
      <c r="M145" s="179">
        <f t="shared" si="10"/>
        <v>0</v>
      </c>
      <c r="N145" s="177">
        <v>3.6700000000000001E-3</v>
      </c>
      <c r="O145" s="177">
        <f t="shared" si="11"/>
        <v>0.04</v>
      </c>
      <c r="P145" s="177">
        <v>0</v>
      </c>
      <c r="Q145" s="177">
        <f t="shared" si="12"/>
        <v>0</v>
      </c>
      <c r="R145" s="179" t="s">
        <v>401</v>
      </c>
      <c r="S145" s="179" t="s">
        <v>164</v>
      </c>
      <c r="T145" s="180" t="s">
        <v>164</v>
      </c>
      <c r="U145" s="159">
        <v>0</v>
      </c>
      <c r="V145" s="159">
        <f t="shared" si="13"/>
        <v>0</v>
      </c>
      <c r="W145" s="159"/>
      <c r="X145" s="159" t="s">
        <v>403</v>
      </c>
      <c r="Y145" s="149"/>
      <c r="Z145" s="149"/>
      <c r="AA145" s="149"/>
      <c r="AB145" s="149"/>
      <c r="AC145" s="149"/>
      <c r="AD145" s="149"/>
      <c r="AE145" s="149"/>
      <c r="AF145" s="149"/>
      <c r="AG145" s="149" t="s">
        <v>404</v>
      </c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ht="22.5" outlineLevel="1" x14ac:dyDescent="0.2">
      <c r="A146" s="174">
        <v>67</v>
      </c>
      <c r="B146" s="175" t="s">
        <v>905</v>
      </c>
      <c r="C146" s="183" t="s">
        <v>906</v>
      </c>
      <c r="D146" s="176" t="s">
        <v>324</v>
      </c>
      <c r="E146" s="177">
        <v>1</v>
      </c>
      <c r="F146" s="178"/>
      <c r="G146" s="179">
        <f t="shared" si="7"/>
        <v>0</v>
      </c>
      <c r="H146" s="178"/>
      <c r="I146" s="179">
        <f t="shared" si="8"/>
        <v>0</v>
      </c>
      <c r="J146" s="178"/>
      <c r="K146" s="179">
        <f t="shared" si="9"/>
        <v>0</v>
      </c>
      <c r="L146" s="179">
        <v>21</v>
      </c>
      <c r="M146" s="179">
        <f t="shared" si="10"/>
        <v>0</v>
      </c>
      <c r="N146" s="177">
        <v>3.2000000000000001E-2</v>
      </c>
      <c r="O146" s="177">
        <f t="shared" si="11"/>
        <v>0.03</v>
      </c>
      <c r="P146" s="177">
        <v>0</v>
      </c>
      <c r="Q146" s="177">
        <f t="shared" si="12"/>
        <v>0</v>
      </c>
      <c r="R146" s="179" t="s">
        <v>401</v>
      </c>
      <c r="S146" s="179" t="s">
        <v>164</v>
      </c>
      <c r="T146" s="180" t="s">
        <v>164</v>
      </c>
      <c r="U146" s="159">
        <v>0</v>
      </c>
      <c r="V146" s="159">
        <f t="shared" si="13"/>
        <v>0</v>
      </c>
      <c r="W146" s="159"/>
      <c r="X146" s="159" t="s">
        <v>403</v>
      </c>
      <c r="Y146" s="149"/>
      <c r="Z146" s="149"/>
      <c r="AA146" s="149"/>
      <c r="AB146" s="149"/>
      <c r="AC146" s="149"/>
      <c r="AD146" s="149"/>
      <c r="AE146" s="149"/>
      <c r="AF146" s="149"/>
      <c r="AG146" s="149" t="s">
        <v>404</v>
      </c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ht="45" outlineLevel="1" x14ac:dyDescent="0.2">
      <c r="A147" s="174">
        <v>68</v>
      </c>
      <c r="B147" s="175" t="s">
        <v>907</v>
      </c>
      <c r="C147" s="183" t="s">
        <v>908</v>
      </c>
      <c r="D147" s="176" t="s">
        <v>324</v>
      </c>
      <c r="E147" s="177">
        <v>8</v>
      </c>
      <c r="F147" s="178"/>
      <c r="G147" s="179">
        <f t="shared" si="7"/>
        <v>0</v>
      </c>
      <c r="H147" s="178"/>
      <c r="I147" s="179">
        <f t="shared" si="8"/>
        <v>0</v>
      </c>
      <c r="J147" s="178"/>
      <c r="K147" s="179">
        <f t="shared" si="9"/>
        <v>0</v>
      </c>
      <c r="L147" s="179">
        <v>21</v>
      </c>
      <c r="M147" s="179">
        <f t="shared" si="10"/>
        <v>0</v>
      </c>
      <c r="N147" s="177">
        <v>2.4500000000000001E-2</v>
      </c>
      <c r="O147" s="177">
        <f t="shared" si="11"/>
        <v>0.2</v>
      </c>
      <c r="P147" s="177">
        <v>0</v>
      </c>
      <c r="Q147" s="177">
        <f t="shared" si="12"/>
        <v>0</v>
      </c>
      <c r="R147" s="179" t="s">
        <v>401</v>
      </c>
      <c r="S147" s="179" t="s">
        <v>164</v>
      </c>
      <c r="T147" s="180" t="s">
        <v>164</v>
      </c>
      <c r="U147" s="159">
        <v>0</v>
      </c>
      <c r="V147" s="159">
        <f t="shared" si="13"/>
        <v>0</v>
      </c>
      <c r="W147" s="159"/>
      <c r="X147" s="159" t="s">
        <v>403</v>
      </c>
      <c r="Y147" s="149"/>
      <c r="Z147" s="149"/>
      <c r="AA147" s="149"/>
      <c r="AB147" s="149"/>
      <c r="AC147" s="149"/>
      <c r="AD147" s="149"/>
      <c r="AE147" s="149"/>
      <c r="AF147" s="149"/>
      <c r="AG147" s="149" t="s">
        <v>404</v>
      </c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ht="22.5" outlineLevel="1" x14ac:dyDescent="0.2">
      <c r="A148" s="174">
        <v>69</v>
      </c>
      <c r="B148" s="175" t="s">
        <v>909</v>
      </c>
      <c r="C148" s="183" t="s">
        <v>910</v>
      </c>
      <c r="D148" s="176" t="s">
        <v>324</v>
      </c>
      <c r="E148" s="177">
        <v>18</v>
      </c>
      <c r="F148" s="178"/>
      <c r="G148" s="179">
        <f t="shared" si="7"/>
        <v>0</v>
      </c>
      <c r="H148" s="178"/>
      <c r="I148" s="179">
        <f t="shared" si="8"/>
        <v>0</v>
      </c>
      <c r="J148" s="178"/>
      <c r="K148" s="179">
        <f t="shared" si="9"/>
        <v>0</v>
      </c>
      <c r="L148" s="179">
        <v>21</v>
      </c>
      <c r="M148" s="179">
        <f t="shared" si="10"/>
        <v>0</v>
      </c>
      <c r="N148" s="177">
        <v>6.6000000000000003E-2</v>
      </c>
      <c r="O148" s="177">
        <f t="shared" si="11"/>
        <v>1.19</v>
      </c>
      <c r="P148" s="177">
        <v>0</v>
      </c>
      <c r="Q148" s="177">
        <f t="shared" si="12"/>
        <v>0</v>
      </c>
      <c r="R148" s="179" t="s">
        <v>401</v>
      </c>
      <c r="S148" s="179" t="s">
        <v>164</v>
      </c>
      <c r="T148" s="180" t="s">
        <v>164</v>
      </c>
      <c r="U148" s="159">
        <v>0</v>
      </c>
      <c r="V148" s="159">
        <f t="shared" si="13"/>
        <v>0</v>
      </c>
      <c r="W148" s="159"/>
      <c r="X148" s="159" t="s">
        <v>403</v>
      </c>
      <c r="Y148" s="149"/>
      <c r="Z148" s="149"/>
      <c r="AA148" s="149"/>
      <c r="AB148" s="149"/>
      <c r="AC148" s="149"/>
      <c r="AD148" s="149"/>
      <c r="AE148" s="149"/>
      <c r="AF148" s="149"/>
      <c r="AG148" s="149" t="s">
        <v>404</v>
      </c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ht="22.5" outlineLevel="1" x14ac:dyDescent="0.2">
      <c r="A149" s="174">
        <v>70</v>
      </c>
      <c r="B149" s="175" t="s">
        <v>911</v>
      </c>
      <c r="C149" s="183" t="s">
        <v>912</v>
      </c>
      <c r="D149" s="176" t="s">
        <v>324</v>
      </c>
      <c r="E149" s="177">
        <v>1</v>
      </c>
      <c r="F149" s="178"/>
      <c r="G149" s="179">
        <f t="shared" si="7"/>
        <v>0</v>
      </c>
      <c r="H149" s="178"/>
      <c r="I149" s="179">
        <f t="shared" si="8"/>
        <v>0</v>
      </c>
      <c r="J149" s="178"/>
      <c r="K149" s="179">
        <f t="shared" si="9"/>
        <v>0</v>
      </c>
      <c r="L149" s="179">
        <v>21</v>
      </c>
      <c r="M149" s="179">
        <f t="shared" si="10"/>
        <v>0</v>
      </c>
      <c r="N149" s="177">
        <v>7.1999999999999995E-2</v>
      </c>
      <c r="O149" s="177">
        <f t="shared" si="11"/>
        <v>7.0000000000000007E-2</v>
      </c>
      <c r="P149" s="177">
        <v>0</v>
      </c>
      <c r="Q149" s="177">
        <f t="shared" si="12"/>
        <v>0</v>
      </c>
      <c r="R149" s="179" t="s">
        <v>401</v>
      </c>
      <c r="S149" s="179" t="s">
        <v>164</v>
      </c>
      <c r="T149" s="180" t="s">
        <v>164</v>
      </c>
      <c r="U149" s="159">
        <v>0</v>
      </c>
      <c r="V149" s="159">
        <f t="shared" si="13"/>
        <v>0</v>
      </c>
      <c r="W149" s="159"/>
      <c r="X149" s="159" t="s">
        <v>403</v>
      </c>
      <c r="Y149" s="149"/>
      <c r="Z149" s="149"/>
      <c r="AA149" s="149"/>
      <c r="AB149" s="149"/>
      <c r="AC149" s="149"/>
      <c r="AD149" s="149"/>
      <c r="AE149" s="149"/>
      <c r="AF149" s="149"/>
      <c r="AG149" s="149" t="s">
        <v>404</v>
      </c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outlineLevel="1" x14ac:dyDescent="0.2">
      <c r="A150" s="174">
        <v>71</v>
      </c>
      <c r="B150" s="175" t="s">
        <v>913</v>
      </c>
      <c r="C150" s="183" t="s">
        <v>914</v>
      </c>
      <c r="D150" s="176" t="s">
        <v>324</v>
      </c>
      <c r="E150" s="177">
        <v>7</v>
      </c>
      <c r="F150" s="178"/>
      <c r="G150" s="179">
        <f t="shared" si="7"/>
        <v>0</v>
      </c>
      <c r="H150" s="178"/>
      <c r="I150" s="179">
        <f t="shared" si="8"/>
        <v>0</v>
      </c>
      <c r="J150" s="178"/>
      <c r="K150" s="179">
        <f t="shared" si="9"/>
        <v>0</v>
      </c>
      <c r="L150" s="179">
        <v>21</v>
      </c>
      <c r="M150" s="179">
        <f t="shared" si="10"/>
        <v>0</v>
      </c>
      <c r="N150" s="177">
        <v>1.2E-2</v>
      </c>
      <c r="O150" s="177">
        <f t="shared" si="11"/>
        <v>0.08</v>
      </c>
      <c r="P150" s="177">
        <v>0</v>
      </c>
      <c r="Q150" s="177">
        <f t="shared" si="12"/>
        <v>0</v>
      </c>
      <c r="R150" s="179" t="s">
        <v>401</v>
      </c>
      <c r="S150" s="179" t="s">
        <v>164</v>
      </c>
      <c r="T150" s="180" t="s">
        <v>164</v>
      </c>
      <c r="U150" s="159">
        <v>0</v>
      </c>
      <c r="V150" s="159">
        <f t="shared" si="13"/>
        <v>0</v>
      </c>
      <c r="W150" s="159"/>
      <c r="X150" s="159" t="s">
        <v>403</v>
      </c>
      <c r="Y150" s="149"/>
      <c r="Z150" s="149"/>
      <c r="AA150" s="149"/>
      <c r="AB150" s="149"/>
      <c r="AC150" s="149"/>
      <c r="AD150" s="149"/>
      <c r="AE150" s="149"/>
      <c r="AF150" s="149"/>
      <c r="AG150" s="149" t="s">
        <v>404</v>
      </c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ht="45" outlineLevel="1" x14ac:dyDescent="0.2">
      <c r="A151" s="174">
        <v>72</v>
      </c>
      <c r="B151" s="175" t="s">
        <v>915</v>
      </c>
      <c r="C151" s="183" t="s">
        <v>916</v>
      </c>
      <c r="D151" s="176" t="s">
        <v>324</v>
      </c>
      <c r="E151" s="177">
        <v>18</v>
      </c>
      <c r="F151" s="178"/>
      <c r="G151" s="179">
        <f t="shared" si="7"/>
        <v>0</v>
      </c>
      <c r="H151" s="178"/>
      <c r="I151" s="179">
        <f t="shared" si="8"/>
        <v>0</v>
      </c>
      <c r="J151" s="178"/>
      <c r="K151" s="179">
        <f t="shared" si="9"/>
        <v>0</v>
      </c>
      <c r="L151" s="179">
        <v>21</v>
      </c>
      <c r="M151" s="179">
        <f t="shared" si="10"/>
        <v>0</v>
      </c>
      <c r="N151" s="177">
        <v>8.0000000000000002E-3</v>
      </c>
      <c r="O151" s="177">
        <f t="shared" si="11"/>
        <v>0.14000000000000001</v>
      </c>
      <c r="P151" s="177">
        <v>0</v>
      </c>
      <c r="Q151" s="177">
        <f t="shared" si="12"/>
        <v>0</v>
      </c>
      <c r="R151" s="179" t="s">
        <v>401</v>
      </c>
      <c r="S151" s="179" t="s">
        <v>164</v>
      </c>
      <c r="T151" s="180" t="s">
        <v>164</v>
      </c>
      <c r="U151" s="159">
        <v>0</v>
      </c>
      <c r="V151" s="159">
        <f t="shared" si="13"/>
        <v>0</v>
      </c>
      <c r="W151" s="159"/>
      <c r="X151" s="159" t="s">
        <v>403</v>
      </c>
      <c r="Y151" s="149"/>
      <c r="Z151" s="149"/>
      <c r="AA151" s="149"/>
      <c r="AB151" s="149"/>
      <c r="AC151" s="149"/>
      <c r="AD151" s="149"/>
      <c r="AE151" s="149"/>
      <c r="AF151" s="149"/>
      <c r="AG151" s="149" t="s">
        <v>404</v>
      </c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ht="33.75" outlineLevel="1" x14ac:dyDescent="0.2">
      <c r="A152" s="174">
        <v>73</v>
      </c>
      <c r="B152" s="175" t="s">
        <v>917</v>
      </c>
      <c r="C152" s="183" t="s">
        <v>918</v>
      </c>
      <c r="D152" s="176" t="s">
        <v>324</v>
      </c>
      <c r="E152" s="177">
        <v>1</v>
      </c>
      <c r="F152" s="178"/>
      <c r="G152" s="179">
        <f t="shared" si="7"/>
        <v>0</v>
      </c>
      <c r="H152" s="178"/>
      <c r="I152" s="179">
        <f t="shared" si="8"/>
        <v>0</v>
      </c>
      <c r="J152" s="178"/>
      <c r="K152" s="179">
        <f t="shared" si="9"/>
        <v>0</v>
      </c>
      <c r="L152" s="179">
        <v>21</v>
      </c>
      <c r="M152" s="179">
        <f t="shared" si="10"/>
        <v>0</v>
      </c>
      <c r="N152" s="177">
        <v>2.4E-2</v>
      </c>
      <c r="O152" s="177">
        <f t="shared" si="11"/>
        <v>0.02</v>
      </c>
      <c r="P152" s="177">
        <v>0</v>
      </c>
      <c r="Q152" s="177">
        <f t="shared" si="12"/>
        <v>0</v>
      </c>
      <c r="R152" s="179" t="s">
        <v>401</v>
      </c>
      <c r="S152" s="179" t="s">
        <v>164</v>
      </c>
      <c r="T152" s="180" t="s">
        <v>164</v>
      </c>
      <c r="U152" s="159">
        <v>0</v>
      </c>
      <c r="V152" s="159">
        <f t="shared" si="13"/>
        <v>0</v>
      </c>
      <c r="W152" s="159"/>
      <c r="X152" s="159" t="s">
        <v>403</v>
      </c>
      <c r="Y152" s="149"/>
      <c r="Z152" s="149"/>
      <c r="AA152" s="149"/>
      <c r="AB152" s="149"/>
      <c r="AC152" s="149"/>
      <c r="AD152" s="149"/>
      <c r="AE152" s="149"/>
      <c r="AF152" s="149"/>
      <c r="AG152" s="149" t="s">
        <v>404</v>
      </c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outlineLevel="1" x14ac:dyDescent="0.2">
      <c r="A153" s="174">
        <v>74</v>
      </c>
      <c r="B153" s="175" t="s">
        <v>919</v>
      </c>
      <c r="C153" s="183" t="s">
        <v>920</v>
      </c>
      <c r="D153" s="176" t="s">
        <v>324</v>
      </c>
      <c r="E153" s="177">
        <v>7</v>
      </c>
      <c r="F153" s="178"/>
      <c r="G153" s="179">
        <f t="shared" si="7"/>
        <v>0</v>
      </c>
      <c r="H153" s="178"/>
      <c r="I153" s="179">
        <f t="shared" si="8"/>
        <v>0</v>
      </c>
      <c r="J153" s="178"/>
      <c r="K153" s="179">
        <f t="shared" si="9"/>
        <v>0</v>
      </c>
      <c r="L153" s="179">
        <v>21</v>
      </c>
      <c r="M153" s="179">
        <f t="shared" si="10"/>
        <v>0</v>
      </c>
      <c r="N153" s="177">
        <v>0</v>
      </c>
      <c r="O153" s="177">
        <f t="shared" si="11"/>
        <v>0</v>
      </c>
      <c r="P153" s="177">
        <v>0</v>
      </c>
      <c r="Q153" s="177">
        <f t="shared" si="12"/>
        <v>0</v>
      </c>
      <c r="R153" s="179" t="s">
        <v>401</v>
      </c>
      <c r="S153" s="179" t="s">
        <v>164</v>
      </c>
      <c r="T153" s="180" t="s">
        <v>164</v>
      </c>
      <c r="U153" s="159">
        <v>0</v>
      </c>
      <c r="V153" s="159">
        <f t="shared" si="13"/>
        <v>0</v>
      </c>
      <c r="W153" s="159"/>
      <c r="X153" s="159" t="s">
        <v>403</v>
      </c>
      <c r="Y153" s="149"/>
      <c r="Z153" s="149"/>
      <c r="AA153" s="149"/>
      <c r="AB153" s="149"/>
      <c r="AC153" s="149"/>
      <c r="AD153" s="149"/>
      <c r="AE153" s="149"/>
      <c r="AF153" s="149"/>
      <c r="AG153" s="149" t="s">
        <v>404</v>
      </c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ht="22.5" outlineLevel="1" x14ac:dyDescent="0.2">
      <c r="A154" s="174">
        <v>75</v>
      </c>
      <c r="B154" s="175" t="s">
        <v>921</v>
      </c>
      <c r="C154" s="183" t="s">
        <v>922</v>
      </c>
      <c r="D154" s="176" t="s">
        <v>324</v>
      </c>
      <c r="E154" s="177">
        <v>18</v>
      </c>
      <c r="F154" s="178"/>
      <c r="G154" s="179">
        <f t="shared" si="7"/>
        <v>0</v>
      </c>
      <c r="H154" s="178"/>
      <c r="I154" s="179">
        <f t="shared" si="8"/>
        <v>0</v>
      </c>
      <c r="J154" s="178"/>
      <c r="K154" s="179">
        <f t="shared" si="9"/>
        <v>0</v>
      </c>
      <c r="L154" s="179">
        <v>21</v>
      </c>
      <c r="M154" s="179">
        <f t="shared" si="10"/>
        <v>0</v>
      </c>
      <c r="N154" s="177">
        <v>3.3E-3</v>
      </c>
      <c r="O154" s="177">
        <f t="shared" si="11"/>
        <v>0.06</v>
      </c>
      <c r="P154" s="177">
        <v>0</v>
      </c>
      <c r="Q154" s="177">
        <f t="shared" si="12"/>
        <v>0</v>
      </c>
      <c r="R154" s="179" t="s">
        <v>401</v>
      </c>
      <c r="S154" s="179" t="s">
        <v>164</v>
      </c>
      <c r="T154" s="180" t="s">
        <v>164</v>
      </c>
      <c r="U154" s="159">
        <v>0</v>
      </c>
      <c r="V154" s="159">
        <f t="shared" si="13"/>
        <v>0</v>
      </c>
      <c r="W154" s="159"/>
      <c r="X154" s="159" t="s">
        <v>403</v>
      </c>
      <c r="Y154" s="149"/>
      <c r="Z154" s="149"/>
      <c r="AA154" s="149"/>
      <c r="AB154" s="149"/>
      <c r="AC154" s="149"/>
      <c r="AD154" s="149"/>
      <c r="AE154" s="149"/>
      <c r="AF154" s="149"/>
      <c r="AG154" s="149" t="s">
        <v>404</v>
      </c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ht="22.5" outlineLevel="1" x14ac:dyDescent="0.2">
      <c r="A155" s="174">
        <v>76</v>
      </c>
      <c r="B155" s="175" t="s">
        <v>923</v>
      </c>
      <c r="C155" s="183" t="s">
        <v>924</v>
      </c>
      <c r="D155" s="176" t="s">
        <v>324</v>
      </c>
      <c r="E155" s="177">
        <v>7</v>
      </c>
      <c r="F155" s="178"/>
      <c r="G155" s="179">
        <f t="shared" si="7"/>
        <v>0</v>
      </c>
      <c r="H155" s="178"/>
      <c r="I155" s="179">
        <f t="shared" si="8"/>
        <v>0</v>
      </c>
      <c r="J155" s="178"/>
      <c r="K155" s="179">
        <f t="shared" si="9"/>
        <v>0</v>
      </c>
      <c r="L155" s="179">
        <v>21</v>
      </c>
      <c r="M155" s="179">
        <f t="shared" si="10"/>
        <v>0</v>
      </c>
      <c r="N155" s="177">
        <v>7.3000000000000001E-3</v>
      </c>
      <c r="O155" s="177">
        <f t="shared" si="11"/>
        <v>0.05</v>
      </c>
      <c r="P155" s="177">
        <v>0</v>
      </c>
      <c r="Q155" s="177">
        <f t="shared" si="12"/>
        <v>0</v>
      </c>
      <c r="R155" s="179" t="s">
        <v>401</v>
      </c>
      <c r="S155" s="179" t="s">
        <v>164</v>
      </c>
      <c r="T155" s="180" t="s">
        <v>164</v>
      </c>
      <c r="U155" s="159">
        <v>0</v>
      </c>
      <c r="V155" s="159">
        <f t="shared" si="13"/>
        <v>0</v>
      </c>
      <c r="W155" s="159"/>
      <c r="X155" s="159" t="s">
        <v>403</v>
      </c>
      <c r="Y155" s="149"/>
      <c r="Z155" s="149"/>
      <c r="AA155" s="149"/>
      <c r="AB155" s="149"/>
      <c r="AC155" s="149"/>
      <c r="AD155" s="149"/>
      <c r="AE155" s="149"/>
      <c r="AF155" s="149"/>
      <c r="AG155" s="149" t="s">
        <v>404</v>
      </c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outlineLevel="1" x14ac:dyDescent="0.2">
      <c r="A156" s="174">
        <v>77</v>
      </c>
      <c r="B156" s="175" t="s">
        <v>925</v>
      </c>
      <c r="C156" s="183" t="s">
        <v>926</v>
      </c>
      <c r="D156" s="176" t="s">
        <v>324</v>
      </c>
      <c r="E156" s="177">
        <v>1</v>
      </c>
      <c r="F156" s="178"/>
      <c r="G156" s="179">
        <f t="shared" si="7"/>
        <v>0</v>
      </c>
      <c r="H156" s="178"/>
      <c r="I156" s="179">
        <f t="shared" si="8"/>
        <v>0</v>
      </c>
      <c r="J156" s="178"/>
      <c r="K156" s="179">
        <f t="shared" si="9"/>
        <v>0</v>
      </c>
      <c r="L156" s="179">
        <v>21</v>
      </c>
      <c r="M156" s="179">
        <f t="shared" si="10"/>
        <v>0</v>
      </c>
      <c r="N156" s="177">
        <v>5.9999999999999995E-4</v>
      </c>
      <c r="O156" s="177">
        <f t="shared" si="11"/>
        <v>0</v>
      </c>
      <c r="P156" s="177">
        <v>0</v>
      </c>
      <c r="Q156" s="177">
        <f t="shared" si="12"/>
        <v>0</v>
      </c>
      <c r="R156" s="179" t="s">
        <v>401</v>
      </c>
      <c r="S156" s="179" t="s">
        <v>164</v>
      </c>
      <c r="T156" s="180" t="s">
        <v>164</v>
      </c>
      <c r="U156" s="159">
        <v>0</v>
      </c>
      <c r="V156" s="159">
        <f t="shared" si="13"/>
        <v>0</v>
      </c>
      <c r="W156" s="159"/>
      <c r="X156" s="159" t="s">
        <v>403</v>
      </c>
      <c r="Y156" s="149"/>
      <c r="Z156" s="149"/>
      <c r="AA156" s="149"/>
      <c r="AB156" s="149"/>
      <c r="AC156" s="149"/>
      <c r="AD156" s="149"/>
      <c r="AE156" s="149"/>
      <c r="AF156" s="149"/>
      <c r="AG156" s="149" t="s">
        <v>404</v>
      </c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ht="22.5" outlineLevel="1" x14ac:dyDescent="0.2">
      <c r="A157" s="174">
        <v>78</v>
      </c>
      <c r="B157" s="175" t="s">
        <v>927</v>
      </c>
      <c r="C157" s="183" t="s">
        <v>928</v>
      </c>
      <c r="D157" s="176" t="s">
        <v>324</v>
      </c>
      <c r="E157" s="177">
        <v>1</v>
      </c>
      <c r="F157" s="178"/>
      <c r="G157" s="179">
        <f t="shared" si="7"/>
        <v>0</v>
      </c>
      <c r="H157" s="178"/>
      <c r="I157" s="179">
        <f t="shared" si="8"/>
        <v>0</v>
      </c>
      <c r="J157" s="178"/>
      <c r="K157" s="179">
        <f t="shared" si="9"/>
        <v>0</v>
      </c>
      <c r="L157" s="179">
        <v>21</v>
      </c>
      <c r="M157" s="179">
        <f t="shared" si="10"/>
        <v>0</v>
      </c>
      <c r="N157" s="177">
        <v>9.7999999999999997E-3</v>
      </c>
      <c r="O157" s="177">
        <f t="shared" si="11"/>
        <v>0.01</v>
      </c>
      <c r="P157" s="177">
        <v>0</v>
      </c>
      <c r="Q157" s="177">
        <f t="shared" si="12"/>
        <v>0</v>
      </c>
      <c r="R157" s="179" t="s">
        <v>401</v>
      </c>
      <c r="S157" s="179" t="s">
        <v>164</v>
      </c>
      <c r="T157" s="180" t="s">
        <v>164</v>
      </c>
      <c r="U157" s="159">
        <v>0</v>
      </c>
      <c r="V157" s="159">
        <f t="shared" si="13"/>
        <v>0</v>
      </c>
      <c r="W157" s="159"/>
      <c r="X157" s="159" t="s">
        <v>403</v>
      </c>
      <c r="Y157" s="149"/>
      <c r="Z157" s="149"/>
      <c r="AA157" s="149"/>
      <c r="AB157" s="149"/>
      <c r="AC157" s="149"/>
      <c r="AD157" s="149"/>
      <c r="AE157" s="149"/>
      <c r="AF157" s="149"/>
      <c r="AG157" s="149" t="s">
        <v>404</v>
      </c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ht="22.5" outlineLevel="1" x14ac:dyDescent="0.2">
      <c r="A158" s="174">
        <v>79</v>
      </c>
      <c r="B158" s="175" t="s">
        <v>929</v>
      </c>
      <c r="C158" s="183" t="s">
        <v>930</v>
      </c>
      <c r="D158" s="176" t="s">
        <v>324</v>
      </c>
      <c r="E158" s="177">
        <v>4</v>
      </c>
      <c r="F158" s="178"/>
      <c r="G158" s="179">
        <f t="shared" si="7"/>
        <v>0</v>
      </c>
      <c r="H158" s="178"/>
      <c r="I158" s="179">
        <f t="shared" si="8"/>
        <v>0</v>
      </c>
      <c r="J158" s="178"/>
      <c r="K158" s="179">
        <f t="shared" si="9"/>
        <v>0</v>
      </c>
      <c r="L158" s="179">
        <v>21</v>
      </c>
      <c r="M158" s="179">
        <f t="shared" si="10"/>
        <v>0</v>
      </c>
      <c r="N158" s="177">
        <v>1.9699999999999999E-2</v>
      </c>
      <c r="O158" s="177">
        <f t="shared" si="11"/>
        <v>0.08</v>
      </c>
      <c r="P158" s="177">
        <v>0</v>
      </c>
      <c r="Q158" s="177">
        <f t="shared" si="12"/>
        <v>0</v>
      </c>
      <c r="R158" s="179" t="s">
        <v>401</v>
      </c>
      <c r="S158" s="179" t="s">
        <v>164</v>
      </c>
      <c r="T158" s="180" t="s">
        <v>164</v>
      </c>
      <c r="U158" s="159">
        <v>0</v>
      </c>
      <c r="V158" s="159">
        <f t="shared" si="13"/>
        <v>0</v>
      </c>
      <c r="W158" s="159"/>
      <c r="X158" s="159" t="s">
        <v>403</v>
      </c>
      <c r="Y158" s="149"/>
      <c r="Z158" s="149"/>
      <c r="AA158" s="149"/>
      <c r="AB158" s="149"/>
      <c r="AC158" s="149"/>
      <c r="AD158" s="149"/>
      <c r="AE158" s="149"/>
      <c r="AF158" s="149"/>
      <c r="AG158" s="149" t="s">
        <v>404</v>
      </c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outlineLevel="1" x14ac:dyDescent="0.2">
      <c r="A159" s="174">
        <v>80</v>
      </c>
      <c r="B159" s="175" t="s">
        <v>931</v>
      </c>
      <c r="C159" s="183" t="s">
        <v>932</v>
      </c>
      <c r="D159" s="176" t="s">
        <v>324</v>
      </c>
      <c r="E159" s="177">
        <v>1</v>
      </c>
      <c r="F159" s="178"/>
      <c r="G159" s="179">
        <f t="shared" si="7"/>
        <v>0</v>
      </c>
      <c r="H159" s="178"/>
      <c r="I159" s="179">
        <f t="shared" si="8"/>
        <v>0</v>
      </c>
      <c r="J159" s="178"/>
      <c r="K159" s="179">
        <f t="shared" si="9"/>
        <v>0</v>
      </c>
      <c r="L159" s="179">
        <v>21</v>
      </c>
      <c r="M159" s="179">
        <f t="shared" si="10"/>
        <v>0</v>
      </c>
      <c r="N159" s="177">
        <v>1.72E-2</v>
      </c>
      <c r="O159" s="177">
        <f t="shared" si="11"/>
        <v>0.02</v>
      </c>
      <c r="P159" s="177">
        <v>0</v>
      </c>
      <c r="Q159" s="177">
        <f t="shared" si="12"/>
        <v>0</v>
      </c>
      <c r="R159" s="179" t="s">
        <v>401</v>
      </c>
      <c r="S159" s="179" t="s">
        <v>676</v>
      </c>
      <c r="T159" s="180" t="s">
        <v>676</v>
      </c>
      <c r="U159" s="159">
        <v>0</v>
      </c>
      <c r="V159" s="159">
        <f t="shared" si="13"/>
        <v>0</v>
      </c>
      <c r="W159" s="159"/>
      <c r="X159" s="159" t="s">
        <v>403</v>
      </c>
      <c r="Y159" s="149"/>
      <c r="Z159" s="149"/>
      <c r="AA159" s="149"/>
      <c r="AB159" s="149"/>
      <c r="AC159" s="149"/>
      <c r="AD159" s="149"/>
      <c r="AE159" s="149"/>
      <c r="AF159" s="149"/>
      <c r="AG159" s="149" t="s">
        <v>404</v>
      </c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ht="22.5" outlineLevel="1" x14ac:dyDescent="0.2">
      <c r="A160" s="174">
        <v>81</v>
      </c>
      <c r="B160" s="175" t="s">
        <v>933</v>
      </c>
      <c r="C160" s="183" t="s">
        <v>934</v>
      </c>
      <c r="D160" s="176" t="s">
        <v>324</v>
      </c>
      <c r="E160" s="177">
        <v>2</v>
      </c>
      <c r="F160" s="178"/>
      <c r="G160" s="179">
        <f t="shared" si="7"/>
        <v>0</v>
      </c>
      <c r="H160" s="178"/>
      <c r="I160" s="179">
        <f t="shared" si="8"/>
        <v>0</v>
      </c>
      <c r="J160" s="178"/>
      <c r="K160" s="179">
        <f t="shared" si="9"/>
        <v>0</v>
      </c>
      <c r="L160" s="179">
        <v>21</v>
      </c>
      <c r="M160" s="179">
        <f t="shared" si="10"/>
        <v>0</v>
      </c>
      <c r="N160" s="177">
        <v>2.3800000000000002E-2</v>
      </c>
      <c r="O160" s="177">
        <f t="shared" si="11"/>
        <v>0.05</v>
      </c>
      <c r="P160" s="177">
        <v>0</v>
      </c>
      <c r="Q160" s="177">
        <f t="shared" si="12"/>
        <v>0</v>
      </c>
      <c r="R160" s="179" t="s">
        <v>401</v>
      </c>
      <c r="S160" s="179" t="s">
        <v>164</v>
      </c>
      <c r="T160" s="180" t="s">
        <v>164</v>
      </c>
      <c r="U160" s="159">
        <v>0</v>
      </c>
      <c r="V160" s="159">
        <f t="shared" si="13"/>
        <v>0</v>
      </c>
      <c r="W160" s="159"/>
      <c r="X160" s="159" t="s">
        <v>403</v>
      </c>
      <c r="Y160" s="149"/>
      <c r="Z160" s="149"/>
      <c r="AA160" s="149"/>
      <c r="AB160" s="149"/>
      <c r="AC160" s="149"/>
      <c r="AD160" s="149"/>
      <c r="AE160" s="149"/>
      <c r="AF160" s="149"/>
      <c r="AG160" s="149" t="s">
        <v>404</v>
      </c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ht="22.5" outlineLevel="1" x14ac:dyDescent="0.2">
      <c r="A161" s="174">
        <v>82</v>
      </c>
      <c r="B161" s="175" t="s">
        <v>935</v>
      </c>
      <c r="C161" s="183" t="s">
        <v>936</v>
      </c>
      <c r="D161" s="176" t="s">
        <v>324</v>
      </c>
      <c r="E161" s="177">
        <v>1</v>
      </c>
      <c r="F161" s="178"/>
      <c r="G161" s="179">
        <f t="shared" si="7"/>
        <v>0</v>
      </c>
      <c r="H161" s="178"/>
      <c r="I161" s="179">
        <f t="shared" si="8"/>
        <v>0</v>
      </c>
      <c r="J161" s="178"/>
      <c r="K161" s="179">
        <f t="shared" si="9"/>
        <v>0</v>
      </c>
      <c r="L161" s="179">
        <v>21</v>
      </c>
      <c r="M161" s="179">
        <f t="shared" si="10"/>
        <v>0</v>
      </c>
      <c r="N161" s="177">
        <v>3.3999999999999998E-3</v>
      </c>
      <c r="O161" s="177">
        <f t="shared" si="11"/>
        <v>0</v>
      </c>
      <c r="P161" s="177">
        <v>0</v>
      </c>
      <c r="Q161" s="177">
        <f t="shared" si="12"/>
        <v>0</v>
      </c>
      <c r="R161" s="179" t="s">
        <v>401</v>
      </c>
      <c r="S161" s="179" t="s">
        <v>164</v>
      </c>
      <c r="T161" s="180" t="s">
        <v>164</v>
      </c>
      <c r="U161" s="159">
        <v>0</v>
      </c>
      <c r="V161" s="159">
        <f t="shared" si="13"/>
        <v>0</v>
      </c>
      <c r="W161" s="159"/>
      <c r="X161" s="159" t="s">
        <v>403</v>
      </c>
      <c r="Y161" s="149"/>
      <c r="Z161" s="149"/>
      <c r="AA161" s="149"/>
      <c r="AB161" s="149"/>
      <c r="AC161" s="149"/>
      <c r="AD161" s="149"/>
      <c r="AE161" s="149"/>
      <c r="AF161" s="149"/>
      <c r="AG161" s="149" t="s">
        <v>404</v>
      </c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outlineLevel="1" x14ac:dyDescent="0.2">
      <c r="A162" s="174">
        <v>83</v>
      </c>
      <c r="B162" s="175" t="s">
        <v>937</v>
      </c>
      <c r="C162" s="183" t="s">
        <v>938</v>
      </c>
      <c r="D162" s="176" t="s">
        <v>400</v>
      </c>
      <c r="E162" s="177">
        <v>1</v>
      </c>
      <c r="F162" s="178"/>
      <c r="G162" s="179">
        <f t="shared" si="7"/>
        <v>0</v>
      </c>
      <c r="H162" s="178"/>
      <c r="I162" s="179">
        <f t="shared" si="8"/>
        <v>0</v>
      </c>
      <c r="J162" s="178"/>
      <c r="K162" s="179">
        <f t="shared" si="9"/>
        <v>0</v>
      </c>
      <c r="L162" s="179">
        <v>21</v>
      </c>
      <c r="M162" s="179">
        <f t="shared" si="10"/>
        <v>0</v>
      </c>
      <c r="N162" s="177">
        <v>1</v>
      </c>
      <c r="O162" s="177">
        <f t="shared" si="11"/>
        <v>1</v>
      </c>
      <c r="P162" s="177">
        <v>0</v>
      </c>
      <c r="Q162" s="177">
        <f t="shared" si="12"/>
        <v>0</v>
      </c>
      <c r="R162" s="179" t="s">
        <v>401</v>
      </c>
      <c r="S162" s="179" t="s">
        <v>164</v>
      </c>
      <c r="T162" s="180" t="s">
        <v>164</v>
      </c>
      <c r="U162" s="159">
        <v>0</v>
      </c>
      <c r="V162" s="159">
        <f t="shared" si="13"/>
        <v>0</v>
      </c>
      <c r="W162" s="159"/>
      <c r="X162" s="159" t="s">
        <v>403</v>
      </c>
      <c r="Y162" s="149"/>
      <c r="Z162" s="149"/>
      <c r="AA162" s="149"/>
      <c r="AB162" s="149"/>
      <c r="AC162" s="149"/>
      <c r="AD162" s="149"/>
      <c r="AE162" s="149"/>
      <c r="AF162" s="149"/>
      <c r="AG162" s="149" t="s">
        <v>404</v>
      </c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x14ac:dyDescent="0.2">
      <c r="A163" s="161" t="s">
        <v>159</v>
      </c>
      <c r="B163" s="162" t="s">
        <v>113</v>
      </c>
      <c r="C163" s="182" t="s">
        <v>114</v>
      </c>
      <c r="D163" s="163"/>
      <c r="E163" s="164"/>
      <c r="F163" s="165"/>
      <c r="G163" s="165">
        <f>SUMIF(AG164:AG168,"&lt;&gt;NOR",G164:G168)</f>
        <v>0</v>
      </c>
      <c r="H163" s="165"/>
      <c r="I163" s="165">
        <f>SUM(I164:I168)</f>
        <v>0</v>
      </c>
      <c r="J163" s="165"/>
      <c r="K163" s="165">
        <f>SUM(K164:K168)</f>
        <v>0</v>
      </c>
      <c r="L163" s="165"/>
      <c r="M163" s="165">
        <f>SUM(M164:M168)</f>
        <v>0</v>
      </c>
      <c r="N163" s="164"/>
      <c r="O163" s="164">
        <f>SUM(O164:O168)</f>
        <v>0</v>
      </c>
      <c r="P163" s="164"/>
      <c r="Q163" s="164">
        <f>SUM(Q164:Q168)</f>
        <v>0</v>
      </c>
      <c r="R163" s="165"/>
      <c r="S163" s="165"/>
      <c r="T163" s="166"/>
      <c r="U163" s="160"/>
      <c r="V163" s="160">
        <f>SUM(V164:V168)</f>
        <v>4.38</v>
      </c>
      <c r="W163" s="160"/>
      <c r="X163" s="160"/>
      <c r="AG163" t="s">
        <v>160</v>
      </c>
    </row>
    <row r="164" spans="1:60" outlineLevel="1" x14ac:dyDescent="0.2">
      <c r="A164" s="174">
        <v>84</v>
      </c>
      <c r="B164" s="175" t="s">
        <v>545</v>
      </c>
      <c r="C164" s="183" t="s">
        <v>748</v>
      </c>
      <c r="D164" s="176" t="s">
        <v>749</v>
      </c>
      <c r="E164" s="177">
        <v>18</v>
      </c>
      <c r="F164" s="178"/>
      <c r="G164" s="179">
        <f>ROUND(E164*F164,2)</f>
        <v>0</v>
      </c>
      <c r="H164" s="178"/>
      <c r="I164" s="179">
        <f>ROUND(E164*H164,2)</f>
        <v>0</v>
      </c>
      <c r="J164" s="178"/>
      <c r="K164" s="179">
        <f>ROUND(E164*J164,2)</f>
        <v>0</v>
      </c>
      <c r="L164" s="179">
        <v>21</v>
      </c>
      <c r="M164" s="179">
        <f>G164*(1+L164/100)</f>
        <v>0</v>
      </c>
      <c r="N164" s="177">
        <v>0</v>
      </c>
      <c r="O164" s="177">
        <f>ROUND(E164*N164,2)</f>
        <v>0</v>
      </c>
      <c r="P164" s="177">
        <v>0</v>
      </c>
      <c r="Q164" s="177">
        <f>ROUND(E164*P164,2)</f>
        <v>0</v>
      </c>
      <c r="R164" s="179"/>
      <c r="S164" s="179" t="s">
        <v>179</v>
      </c>
      <c r="T164" s="180" t="s">
        <v>165</v>
      </c>
      <c r="U164" s="159">
        <v>0.19</v>
      </c>
      <c r="V164" s="159">
        <f>ROUND(E164*U164,2)</f>
        <v>3.42</v>
      </c>
      <c r="W164" s="159"/>
      <c r="X164" s="159" t="s">
        <v>374</v>
      </c>
      <c r="Y164" s="149"/>
      <c r="Z164" s="149"/>
      <c r="AA164" s="149"/>
      <c r="AB164" s="149"/>
      <c r="AC164" s="149"/>
      <c r="AD164" s="149"/>
      <c r="AE164" s="149"/>
      <c r="AF164" s="149"/>
      <c r="AG164" s="149" t="s">
        <v>375</v>
      </c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outlineLevel="1" x14ac:dyDescent="0.2">
      <c r="A165" s="174">
        <v>85</v>
      </c>
      <c r="B165" s="175" t="s">
        <v>547</v>
      </c>
      <c r="C165" s="183" t="s">
        <v>939</v>
      </c>
      <c r="D165" s="176" t="s">
        <v>381</v>
      </c>
      <c r="E165" s="177">
        <v>4</v>
      </c>
      <c r="F165" s="178"/>
      <c r="G165" s="179">
        <f>ROUND(E165*F165,2)</f>
        <v>0</v>
      </c>
      <c r="H165" s="178"/>
      <c r="I165" s="179">
        <f>ROUND(E165*H165,2)</f>
        <v>0</v>
      </c>
      <c r="J165" s="178"/>
      <c r="K165" s="179">
        <f>ROUND(E165*J165,2)</f>
        <v>0</v>
      </c>
      <c r="L165" s="179">
        <v>21</v>
      </c>
      <c r="M165" s="179">
        <f>G165*(1+L165/100)</f>
        <v>0</v>
      </c>
      <c r="N165" s="177">
        <v>0</v>
      </c>
      <c r="O165" s="177">
        <f>ROUND(E165*N165,2)</f>
        <v>0</v>
      </c>
      <c r="P165" s="177">
        <v>0</v>
      </c>
      <c r="Q165" s="177">
        <f>ROUND(E165*P165,2)</f>
        <v>0</v>
      </c>
      <c r="R165" s="179"/>
      <c r="S165" s="179" t="s">
        <v>179</v>
      </c>
      <c r="T165" s="180" t="s">
        <v>165</v>
      </c>
      <c r="U165" s="159">
        <v>0.19</v>
      </c>
      <c r="V165" s="159">
        <f>ROUND(E165*U165,2)</f>
        <v>0.76</v>
      </c>
      <c r="W165" s="159"/>
      <c r="X165" s="159" t="s">
        <v>374</v>
      </c>
      <c r="Y165" s="149"/>
      <c r="Z165" s="149"/>
      <c r="AA165" s="149"/>
      <c r="AB165" s="149"/>
      <c r="AC165" s="149"/>
      <c r="AD165" s="149"/>
      <c r="AE165" s="149"/>
      <c r="AF165" s="149"/>
      <c r="AG165" s="149" t="s">
        <v>375</v>
      </c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ht="22.5" outlineLevel="1" x14ac:dyDescent="0.2">
      <c r="A166" s="174">
        <v>86</v>
      </c>
      <c r="B166" s="175" t="s">
        <v>940</v>
      </c>
      <c r="C166" s="183" t="s">
        <v>941</v>
      </c>
      <c r="D166" s="176" t="s">
        <v>749</v>
      </c>
      <c r="E166" s="177">
        <v>18</v>
      </c>
      <c r="F166" s="178"/>
      <c r="G166" s="179">
        <f>ROUND(E166*F166,2)</f>
        <v>0</v>
      </c>
      <c r="H166" s="178"/>
      <c r="I166" s="179">
        <f>ROUND(E166*H166,2)</f>
        <v>0</v>
      </c>
      <c r="J166" s="178"/>
      <c r="K166" s="179">
        <f>ROUND(E166*J166,2)</f>
        <v>0</v>
      </c>
      <c r="L166" s="179">
        <v>21</v>
      </c>
      <c r="M166" s="179">
        <f>G166*(1+L166/100)</f>
        <v>0</v>
      </c>
      <c r="N166" s="177">
        <v>0</v>
      </c>
      <c r="O166" s="177">
        <f>ROUND(E166*N166,2)</f>
        <v>0</v>
      </c>
      <c r="P166" s="177">
        <v>0</v>
      </c>
      <c r="Q166" s="177">
        <f>ROUND(E166*P166,2)</f>
        <v>0</v>
      </c>
      <c r="R166" s="179"/>
      <c r="S166" s="179" t="s">
        <v>179</v>
      </c>
      <c r="T166" s="180" t="s">
        <v>165</v>
      </c>
      <c r="U166" s="159">
        <v>0</v>
      </c>
      <c r="V166" s="159">
        <f>ROUND(E166*U166,2)</f>
        <v>0</v>
      </c>
      <c r="W166" s="159"/>
      <c r="X166" s="159" t="s">
        <v>374</v>
      </c>
      <c r="Y166" s="149"/>
      <c r="Z166" s="149"/>
      <c r="AA166" s="149"/>
      <c r="AB166" s="149"/>
      <c r="AC166" s="149"/>
      <c r="AD166" s="149"/>
      <c r="AE166" s="149"/>
      <c r="AF166" s="149"/>
      <c r="AG166" s="149" t="s">
        <v>375</v>
      </c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outlineLevel="1" x14ac:dyDescent="0.2">
      <c r="A167" s="174">
        <v>87</v>
      </c>
      <c r="B167" s="175" t="s">
        <v>942</v>
      </c>
      <c r="C167" s="183" t="s">
        <v>943</v>
      </c>
      <c r="D167" s="176" t="s">
        <v>442</v>
      </c>
      <c r="E167" s="177">
        <v>10</v>
      </c>
      <c r="F167" s="178"/>
      <c r="G167" s="179">
        <f>ROUND(E167*F167,2)</f>
        <v>0</v>
      </c>
      <c r="H167" s="178"/>
      <c r="I167" s="179">
        <f>ROUND(E167*H167,2)</f>
        <v>0</v>
      </c>
      <c r="J167" s="178"/>
      <c r="K167" s="179">
        <f>ROUND(E167*J167,2)</f>
        <v>0</v>
      </c>
      <c r="L167" s="179">
        <v>21</v>
      </c>
      <c r="M167" s="179">
        <f>G167*(1+L167/100)</f>
        <v>0</v>
      </c>
      <c r="N167" s="177">
        <v>0</v>
      </c>
      <c r="O167" s="177">
        <f>ROUND(E167*N167,2)</f>
        <v>0</v>
      </c>
      <c r="P167" s="177">
        <v>0</v>
      </c>
      <c r="Q167" s="177">
        <f>ROUND(E167*P167,2)</f>
        <v>0</v>
      </c>
      <c r="R167" s="179"/>
      <c r="S167" s="179" t="s">
        <v>179</v>
      </c>
      <c r="T167" s="180" t="s">
        <v>165</v>
      </c>
      <c r="U167" s="159">
        <v>0</v>
      </c>
      <c r="V167" s="159">
        <f>ROUND(E167*U167,2)</f>
        <v>0</v>
      </c>
      <c r="W167" s="159"/>
      <c r="X167" s="159" t="s">
        <v>374</v>
      </c>
      <c r="Y167" s="149"/>
      <c r="Z167" s="149"/>
      <c r="AA167" s="149"/>
      <c r="AB167" s="149"/>
      <c r="AC167" s="149"/>
      <c r="AD167" s="149"/>
      <c r="AE167" s="149"/>
      <c r="AF167" s="149"/>
      <c r="AG167" s="149" t="s">
        <v>375</v>
      </c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outlineLevel="1" x14ac:dyDescent="0.2">
      <c r="A168" s="174">
        <v>88</v>
      </c>
      <c r="B168" s="175" t="s">
        <v>944</v>
      </c>
      <c r="C168" s="183" t="s">
        <v>945</v>
      </c>
      <c r="D168" s="176" t="s">
        <v>749</v>
      </c>
      <c r="E168" s="177">
        <v>1</v>
      </c>
      <c r="F168" s="178"/>
      <c r="G168" s="179">
        <f>ROUND(E168*F168,2)</f>
        <v>0</v>
      </c>
      <c r="H168" s="178"/>
      <c r="I168" s="179">
        <f>ROUND(E168*H168,2)</f>
        <v>0</v>
      </c>
      <c r="J168" s="178"/>
      <c r="K168" s="179">
        <f>ROUND(E168*J168,2)</f>
        <v>0</v>
      </c>
      <c r="L168" s="179">
        <v>21</v>
      </c>
      <c r="M168" s="179">
        <f>G168*(1+L168/100)</f>
        <v>0</v>
      </c>
      <c r="N168" s="177">
        <v>0</v>
      </c>
      <c r="O168" s="177">
        <f>ROUND(E168*N168,2)</f>
        <v>0</v>
      </c>
      <c r="P168" s="177">
        <v>0</v>
      </c>
      <c r="Q168" s="177">
        <f>ROUND(E168*P168,2)</f>
        <v>0</v>
      </c>
      <c r="R168" s="179"/>
      <c r="S168" s="179" t="s">
        <v>179</v>
      </c>
      <c r="T168" s="180" t="s">
        <v>165</v>
      </c>
      <c r="U168" s="159">
        <v>0.2</v>
      </c>
      <c r="V168" s="159">
        <f>ROUND(E168*U168,2)</f>
        <v>0.2</v>
      </c>
      <c r="W168" s="159"/>
      <c r="X168" s="159" t="s">
        <v>374</v>
      </c>
      <c r="Y168" s="149"/>
      <c r="Z168" s="149"/>
      <c r="AA168" s="149"/>
      <c r="AB168" s="149"/>
      <c r="AC168" s="149"/>
      <c r="AD168" s="149"/>
      <c r="AE168" s="149"/>
      <c r="AF168" s="149"/>
      <c r="AG168" s="149" t="s">
        <v>375</v>
      </c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x14ac:dyDescent="0.2">
      <c r="A169" s="161" t="s">
        <v>159</v>
      </c>
      <c r="B169" s="162" t="s">
        <v>115</v>
      </c>
      <c r="C169" s="182" t="s">
        <v>116</v>
      </c>
      <c r="D169" s="163"/>
      <c r="E169" s="164"/>
      <c r="F169" s="165"/>
      <c r="G169" s="165">
        <f>SUMIF(AG170:AG172,"&lt;&gt;NOR",G170:G172)</f>
        <v>0</v>
      </c>
      <c r="H169" s="165"/>
      <c r="I169" s="165">
        <f>SUM(I170:I172)</f>
        <v>0</v>
      </c>
      <c r="J169" s="165"/>
      <c r="K169" s="165">
        <f>SUM(K170:K172)</f>
        <v>0</v>
      </c>
      <c r="L169" s="165"/>
      <c r="M169" s="165">
        <f>SUM(M170:M172)</f>
        <v>0</v>
      </c>
      <c r="N169" s="164"/>
      <c r="O169" s="164">
        <f>SUM(O170:O172)</f>
        <v>0</v>
      </c>
      <c r="P169" s="164"/>
      <c r="Q169" s="164">
        <f>SUM(Q170:Q172)</f>
        <v>0</v>
      </c>
      <c r="R169" s="165"/>
      <c r="S169" s="165"/>
      <c r="T169" s="166"/>
      <c r="U169" s="160"/>
      <c r="V169" s="160">
        <f>SUM(V170:V172)</f>
        <v>0</v>
      </c>
      <c r="W169" s="160"/>
      <c r="X169" s="160"/>
      <c r="AG169" t="s">
        <v>160</v>
      </c>
    </row>
    <row r="170" spans="1:60" outlineLevel="1" x14ac:dyDescent="0.2">
      <c r="A170" s="174">
        <v>89</v>
      </c>
      <c r="B170" s="175" t="s">
        <v>946</v>
      </c>
      <c r="C170" s="183" t="s">
        <v>947</v>
      </c>
      <c r="D170" s="176" t="s">
        <v>381</v>
      </c>
      <c r="E170" s="177">
        <v>1</v>
      </c>
      <c r="F170" s="178"/>
      <c r="G170" s="179">
        <f>ROUND(E170*F170,2)</f>
        <v>0</v>
      </c>
      <c r="H170" s="178"/>
      <c r="I170" s="179">
        <f>ROUND(E170*H170,2)</f>
        <v>0</v>
      </c>
      <c r="J170" s="178"/>
      <c r="K170" s="179">
        <f>ROUND(E170*J170,2)</f>
        <v>0</v>
      </c>
      <c r="L170" s="179">
        <v>21</v>
      </c>
      <c r="M170" s="179">
        <f>G170*(1+L170/100)</f>
        <v>0</v>
      </c>
      <c r="N170" s="177">
        <v>0</v>
      </c>
      <c r="O170" s="177">
        <f>ROUND(E170*N170,2)</f>
        <v>0</v>
      </c>
      <c r="P170" s="177">
        <v>0</v>
      </c>
      <c r="Q170" s="177">
        <f>ROUND(E170*P170,2)</f>
        <v>0</v>
      </c>
      <c r="R170" s="179"/>
      <c r="S170" s="179" t="s">
        <v>179</v>
      </c>
      <c r="T170" s="180" t="s">
        <v>165</v>
      </c>
      <c r="U170" s="159">
        <v>0</v>
      </c>
      <c r="V170" s="159">
        <f>ROUND(E170*U170,2)</f>
        <v>0</v>
      </c>
      <c r="W170" s="159"/>
      <c r="X170" s="159" t="s">
        <v>374</v>
      </c>
      <c r="Y170" s="149"/>
      <c r="Z170" s="149"/>
      <c r="AA170" s="149"/>
      <c r="AB170" s="149"/>
      <c r="AC170" s="149"/>
      <c r="AD170" s="149"/>
      <c r="AE170" s="149"/>
      <c r="AF170" s="149"/>
      <c r="AG170" s="149" t="s">
        <v>375</v>
      </c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outlineLevel="1" x14ac:dyDescent="0.2">
      <c r="A171" s="174">
        <v>90</v>
      </c>
      <c r="B171" s="175" t="s">
        <v>948</v>
      </c>
      <c r="C171" s="183" t="s">
        <v>949</v>
      </c>
      <c r="D171" s="176" t="s">
        <v>381</v>
      </c>
      <c r="E171" s="177">
        <v>1</v>
      </c>
      <c r="F171" s="178"/>
      <c r="G171" s="179">
        <f>ROUND(E171*F171,2)</f>
        <v>0</v>
      </c>
      <c r="H171" s="178"/>
      <c r="I171" s="179">
        <f>ROUND(E171*H171,2)</f>
        <v>0</v>
      </c>
      <c r="J171" s="178"/>
      <c r="K171" s="179">
        <f>ROUND(E171*J171,2)</f>
        <v>0</v>
      </c>
      <c r="L171" s="179">
        <v>21</v>
      </c>
      <c r="M171" s="179">
        <f>G171*(1+L171/100)</f>
        <v>0</v>
      </c>
      <c r="N171" s="177">
        <v>0</v>
      </c>
      <c r="O171" s="177">
        <f>ROUND(E171*N171,2)</f>
        <v>0</v>
      </c>
      <c r="P171" s="177">
        <v>0</v>
      </c>
      <c r="Q171" s="177">
        <f>ROUND(E171*P171,2)</f>
        <v>0</v>
      </c>
      <c r="R171" s="179"/>
      <c r="S171" s="179" t="s">
        <v>179</v>
      </c>
      <c r="T171" s="180" t="s">
        <v>165</v>
      </c>
      <c r="U171" s="159">
        <v>0</v>
      </c>
      <c r="V171" s="159">
        <f>ROUND(E171*U171,2)</f>
        <v>0</v>
      </c>
      <c r="W171" s="159"/>
      <c r="X171" s="159" t="s">
        <v>374</v>
      </c>
      <c r="Y171" s="149"/>
      <c r="Z171" s="149"/>
      <c r="AA171" s="149"/>
      <c r="AB171" s="149"/>
      <c r="AC171" s="149"/>
      <c r="AD171" s="149"/>
      <c r="AE171" s="149"/>
      <c r="AF171" s="149"/>
      <c r="AG171" s="149" t="s">
        <v>375</v>
      </c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outlineLevel="1" x14ac:dyDescent="0.2">
      <c r="A172" s="174">
        <v>91</v>
      </c>
      <c r="B172" s="175" t="s">
        <v>950</v>
      </c>
      <c r="C172" s="183" t="s">
        <v>951</v>
      </c>
      <c r="D172" s="176" t="s">
        <v>442</v>
      </c>
      <c r="E172" s="177">
        <v>180</v>
      </c>
      <c r="F172" s="178"/>
      <c r="G172" s="179">
        <f>ROUND(E172*F172,2)</f>
        <v>0</v>
      </c>
      <c r="H172" s="178"/>
      <c r="I172" s="179">
        <f>ROUND(E172*H172,2)</f>
        <v>0</v>
      </c>
      <c r="J172" s="178"/>
      <c r="K172" s="179">
        <f>ROUND(E172*J172,2)</f>
        <v>0</v>
      </c>
      <c r="L172" s="179">
        <v>21</v>
      </c>
      <c r="M172" s="179">
        <f>G172*(1+L172/100)</f>
        <v>0</v>
      </c>
      <c r="N172" s="177">
        <v>0</v>
      </c>
      <c r="O172" s="177">
        <f>ROUND(E172*N172,2)</f>
        <v>0</v>
      </c>
      <c r="P172" s="177">
        <v>0</v>
      </c>
      <c r="Q172" s="177">
        <f>ROUND(E172*P172,2)</f>
        <v>0</v>
      </c>
      <c r="R172" s="179"/>
      <c r="S172" s="179" t="s">
        <v>179</v>
      </c>
      <c r="T172" s="180" t="s">
        <v>165</v>
      </c>
      <c r="U172" s="159">
        <v>0</v>
      </c>
      <c r="V172" s="159">
        <f>ROUND(E172*U172,2)</f>
        <v>0</v>
      </c>
      <c r="W172" s="159"/>
      <c r="X172" s="159" t="s">
        <v>374</v>
      </c>
      <c r="Y172" s="149"/>
      <c r="Z172" s="149"/>
      <c r="AA172" s="149"/>
      <c r="AB172" s="149"/>
      <c r="AC172" s="149"/>
      <c r="AD172" s="149"/>
      <c r="AE172" s="149"/>
      <c r="AF172" s="149"/>
      <c r="AG172" s="149" t="s">
        <v>375</v>
      </c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x14ac:dyDescent="0.2">
      <c r="A173" s="161" t="s">
        <v>159</v>
      </c>
      <c r="B173" s="162" t="s">
        <v>117</v>
      </c>
      <c r="C173" s="182" t="s">
        <v>112</v>
      </c>
      <c r="D173" s="163"/>
      <c r="E173" s="164"/>
      <c r="F173" s="165"/>
      <c r="G173" s="165">
        <f>SUMIF(AG174:AG174,"&lt;&gt;NOR",G174:G174)</f>
        <v>0</v>
      </c>
      <c r="H173" s="165"/>
      <c r="I173" s="165">
        <f>SUM(I174:I174)</f>
        <v>0</v>
      </c>
      <c r="J173" s="165"/>
      <c r="K173" s="165">
        <f>SUM(K174:K174)</f>
        <v>0</v>
      </c>
      <c r="L173" s="165"/>
      <c r="M173" s="165">
        <f>SUM(M174:M174)</f>
        <v>0</v>
      </c>
      <c r="N173" s="164"/>
      <c r="O173" s="164">
        <f>SUM(O174:O174)</f>
        <v>0</v>
      </c>
      <c r="P173" s="164"/>
      <c r="Q173" s="164">
        <f>SUM(Q174:Q174)</f>
        <v>0</v>
      </c>
      <c r="R173" s="165"/>
      <c r="S173" s="165"/>
      <c r="T173" s="166"/>
      <c r="U173" s="160"/>
      <c r="V173" s="160">
        <f>SUM(V174:V174)</f>
        <v>0</v>
      </c>
      <c r="W173" s="160"/>
      <c r="X173" s="160"/>
      <c r="AG173" t="s">
        <v>160</v>
      </c>
    </row>
    <row r="174" spans="1:60" outlineLevel="1" x14ac:dyDescent="0.2">
      <c r="A174" s="174">
        <v>92</v>
      </c>
      <c r="B174" s="175" t="s">
        <v>952</v>
      </c>
      <c r="C174" s="183" t="s">
        <v>953</v>
      </c>
      <c r="D174" s="176" t="s">
        <v>381</v>
      </c>
      <c r="E174" s="177">
        <v>1</v>
      </c>
      <c r="F174" s="178"/>
      <c r="G174" s="179">
        <f>ROUND(E174*F174,2)</f>
        <v>0</v>
      </c>
      <c r="H174" s="178"/>
      <c r="I174" s="179">
        <f>ROUND(E174*H174,2)</f>
        <v>0</v>
      </c>
      <c r="J174" s="178"/>
      <c r="K174" s="179">
        <f>ROUND(E174*J174,2)</f>
        <v>0</v>
      </c>
      <c r="L174" s="179">
        <v>21</v>
      </c>
      <c r="M174" s="179">
        <f>G174*(1+L174/100)</f>
        <v>0</v>
      </c>
      <c r="N174" s="177">
        <v>0</v>
      </c>
      <c r="O174" s="177">
        <f>ROUND(E174*N174,2)</f>
        <v>0</v>
      </c>
      <c r="P174" s="177">
        <v>0</v>
      </c>
      <c r="Q174" s="177">
        <f>ROUND(E174*P174,2)</f>
        <v>0</v>
      </c>
      <c r="R174" s="179"/>
      <c r="S174" s="179" t="s">
        <v>179</v>
      </c>
      <c r="T174" s="180" t="s">
        <v>165</v>
      </c>
      <c r="U174" s="159">
        <v>0</v>
      </c>
      <c r="V174" s="159">
        <f>ROUND(E174*U174,2)</f>
        <v>0</v>
      </c>
      <c r="W174" s="159"/>
      <c r="X174" s="159" t="s">
        <v>374</v>
      </c>
      <c r="Y174" s="149"/>
      <c r="Z174" s="149"/>
      <c r="AA174" s="149"/>
      <c r="AB174" s="149"/>
      <c r="AC174" s="149"/>
      <c r="AD174" s="149"/>
      <c r="AE174" s="149"/>
      <c r="AF174" s="149"/>
      <c r="AG174" s="149" t="s">
        <v>375</v>
      </c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x14ac:dyDescent="0.2">
      <c r="A175" s="161" t="s">
        <v>159</v>
      </c>
      <c r="B175" s="162" t="s">
        <v>124</v>
      </c>
      <c r="C175" s="182" t="s">
        <v>125</v>
      </c>
      <c r="D175" s="163"/>
      <c r="E175" s="164"/>
      <c r="F175" s="165"/>
      <c r="G175" s="165">
        <f>SUMIF(AG176:AG183,"&lt;&gt;NOR",G176:G183)</f>
        <v>0</v>
      </c>
      <c r="H175" s="165"/>
      <c r="I175" s="165">
        <f>SUM(I176:I183)</f>
        <v>0</v>
      </c>
      <c r="J175" s="165"/>
      <c r="K175" s="165">
        <f>SUM(K176:K183)</f>
        <v>0</v>
      </c>
      <c r="L175" s="165"/>
      <c r="M175" s="165">
        <f>SUM(M176:M183)</f>
        <v>0</v>
      </c>
      <c r="N175" s="164"/>
      <c r="O175" s="164">
        <f>SUM(O176:O183)</f>
        <v>0</v>
      </c>
      <c r="P175" s="164"/>
      <c r="Q175" s="164">
        <f>SUM(Q176:Q183)</f>
        <v>0</v>
      </c>
      <c r="R175" s="165"/>
      <c r="S175" s="165"/>
      <c r="T175" s="166"/>
      <c r="U175" s="160"/>
      <c r="V175" s="160">
        <f>SUM(V176:V183)</f>
        <v>73.900000000000006</v>
      </c>
      <c r="W175" s="160"/>
      <c r="X175" s="160"/>
      <c r="AG175" t="s">
        <v>160</v>
      </c>
    </row>
    <row r="176" spans="1:60" ht="22.5" outlineLevel="1" x14ac:dyDescent="0.2">
      <c r="A176" s="167">
        <v>93</v>
      </c>
      <c r="B176" s="168" t="s">
        <v>577</v>
      </c>
      <c r="C176" s="184" t="s">
        <v>578</v>
      </c>
      <c r="D176" s="169" t="s">
        <v>400</v>
      </c>
      <c r="E176" s="170">
        <v>217.36</v>
      </c>
      <c r="F176" s="171"/>
      <c r="G176" s="172">
        <f>ROUND(E176*F176,2)</f>
        <v>0</v>
      </c>
      <c r="H176" s="171"/>
      <c r="I176" s="172">
        <f>ROUND(E176*H176,2)</f>
        <v>0</v>
      </c>
      <c r="J176" s="171"/>
      <c r="K176" s="172">
        <f>ROUND(E176*J176,2)</f>
        <v>0</v>
      </c>
      <c r="L176" s="172">
        <v>21</v>
      </c>
      <c r="M176" s="172">
        <f>G176*(1+L176/100)</f>
        <v>0</v>
      </c>
      <c r="N176" s="170">
        <v>0</v>
      </c>
      <c r="O176" s="170">
        <f>ROUND(E176*N176,2)</f>
        <v>0</v>
      </c>
      <c r="P176" s="170">
        <v>0</v>
      </c>
      <c r="Q176" s="170">
        <f>ROUND(E176*P176,2)</f>
        <v>0</v>
      </c>
      <c r="R176" s="172" t="s">
        <v>579</v>
      </c>
      <c r="S176" s="172" t="s">
        <v>164</v>
      </c>
      <c r="T176" s="173" t="s">
        <v>164</v>
      </c>
      <c r="U176" s="159">
        <v>0.28000000000000003</v>
      </c>
      <c r="V176" s="159">
        <f>ROUND(E176*U176,2)</f>
        <v>60.86</v>
      </c>
      <c r="W176" s="159"/>
      <c r="X176" s="159" t="s">
        <v>234</v>
      </c>
      <c r="Y176" s="149"/>
      <c r="Z176" s="149"/>
      <c r="AA176" s="149"/>
      <c r="AB176" s="149"/>
      <c r="AC176" s="149"/>
      <c r="AD176" s="149"/>
      <c r="AE176" s="149"/>
      <c r="AF176" s="149"/>
      <c r="AG176" s="149" t="s">
        <v>235</v>
      </c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outlineLevel="1" x14ac:dyDescent="0.2">
      <c r="A177" s="156"/>
      <c r="B177" s="157"/>
      <c r="C177" s="254" t="s">
        <v>580</v>
      </c>
      <c r="D177" s="255"/>
      <c r="E177" s="255"/>
      <c r="F177" s="255"/>
      <c r="G177" s="255"/>
      <c r="H177" s="159"/>
      <c r="I177" s="159"/>
      <c r="J177" s="159"/>
      <c r="K177" s="159"/>
      <c r="L177" s="159"/>
      <c r="M177" s="159"/>
      <c r="N177" s="158"/>
      <c r="O177" s="158"/>
      <c r="P177" s="158"/>
      <c r="Q177" s="158"/>
      <c r="R177" s="159"/>
      <c r="S177" s="159"/>
      <c r="T177" s="159"/>
      <c r="U177" s="159"/>
      <c r="V177" s="159"/>
      <c r="W177" s="159"/>
      <c r="X177" s="159"/>
      <c r="Y177" s="149"/>
      <c r="Z177" s="149"/>
      <c r="AA177" s="149"/>
      <c r="AB177" s="149"/>
      <c r="AC177" s="149"/>
      <c r="AD177" s="149"/>
      <c r="AE177" s="149"/>
      <c r="AF177" s="149"/>
      <c r="AG177" s="149" t="s">
        <v>237</v>
      </c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outlineLevel="1" x14ac:dyDescent="0.2">
      <c r="A178" s="174">
        <v>94</v>
      </c>
      <c r="B178" s="175" t="s">
        <v>581</v>
      </c>
      <c r="C178" s="183" t="s">
        <v>582</v>
      </c>
      <c r="D178" s="176" t="s">
        <v>400</v>
      </c>
      <c r="E178" s="177">
        <v>217.36</v>
      </c>
      <c r="F178" s="178"/>
      <c r="G178" s="179">
        <f>ROUND(E178*F178,2)</f>
        <v>0</v>
      </c>
      <c r="H178" s="178"/>
      <c r="I178" s="179">
        <f>ROUND(E178*H178,2)</f>
        <v>0</v>
      </c>
      <c r="J178" s="178"/>
      <c r="K178" s="179">
        <f>ROUND(E178*J178,2)</f>
        <v>0</v>
      </c>
      <c r="L178" s="179">
        <v>21</v>
      </c>
      <c r="M178" s="179">
        <f>G178*(1+L178/100)</f>
        <v>0</v>
      </c>
      <c r="N178" s="177">
        <v>0</v>
      </c>
      <c r="O178" s="177">
        <f>ROUND(E178*N178,2)</f>
        <v>0</v>
      </c>
      <c r="P178" s="177">
        <v>0</v>
      </c>
      <c r="Q178" s="177">
        <f>ROUND(E178*P178,2)</f>
        <v>0</v>
      </c>
      <c r="R178" s="179" t="s">
        <v>583</v>
      </c>
      <c r="S178" s="179" t="s">
        <v>164</v>
      </c>
      <c r="T178" s="180" t="s">
        <v>164</v>
      </c>
      <c r="U178" s="159">
        <v>0.05</v>
      </c>
      <c r="V178" s="159">
        <f>ROUND(E178*U178,2)</f>
        <v>10.87</v>
      </c>
      <c r="W178" s="159"/>
      <c r="X178" s="159" t="s">
        <v>234</v>
      </c>
      <c r="Y178" s="149"/>
      <c r="Z178" s="149"/>
      <c r="AA178" s="149"/>
      <c r="AB178" s="149"/>
      <c r="AC178" s="149"/>
      <c r="AD178" s="149"/>
      <c r="AE178" s="149"/>
      <c r="AF178" s="149"/>
      <c r="AG178" s="149" t="s">
        <v>235</v>
      </c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outlineLevel="1" x14ac:dyDescent="0.2">
      <c r="A179" s="174">
        <v>95</v>
      </c>
      <c r="B179" s="175" t="s">
        <v>584</v>
      </c>
      <c r="C179" s="183" t="s">
        <v>585</v>
      </c>
      <c r="D179" s="176" t="s">
        <v>400</v>
      </c>
      <c r="E179" s="177">
        <v>217.36</v>
      </c>
      <c r="F179" s="178"/>
      <c r="G179" s="179">
        <f>ROUND(E179*F179,2)</f>
        <v>0</v>
      </c>
      <c r="H179" s="178"/>
      <c r="I179" s="179">
        <f>ROUND(E179*H179,2)</f>
        <v>0</v>
      </c>
      <c r="J179" s="178"/>
      <c r="K179" s="179">
        <f>ROUND(E179*J179,2)</f>
        <v>0</v>
      </c>
      <c r="L179" s="179">
        <v>21</v>
      </c>
      <c r="M179" s="179">
        <f>G179*(1+L179/100)</f>
        <v>0</v>
      </c>
      <c r="N179" s="177">
        <v>0</v>
      </c>
      <c r="O179" s="177">
        <f>ROUND(E179*N179,2)</f>
        <v>0</v>
      </c>
      <c r="P179" s="177">
        <v>0</v>
      </c>
      <c r="Q179" s="177">
        <f>ROUND(E179*P179,2)</f>
        <v>0</v>
      </c>
      <c r="R179" s="179" t="s">
        <v>583</v>
      </c>
      <c r="S179" s="179" t="s">
        <v>164</v>
      </c>
      <c r="T179" s="180" t="s">
        <v>164</v>
      </c>
      <c r="U179" s="159">
        <v>0</v>
      </c>
      <c r="V179" s="159">
        <f>ROUND(E179*U179,2)</f>
        <v>0</v>
      </c>
      <c r="W179" s="159"/>
      <c r="X179" s="159" t="s">
        <v>234</v>
      </c>
      <c r="Y179" s="149"/>
      <c r="Z179" s="149"/>
      <c r="AA179" s="149"/>
      <c r="AB179" s="149"/>
      <c r="AC179" s="149"/>
      <c r="AD179" s="149"/>
      <c r="AE179" s="149"/>
      <c r="AF179" s="149"/>
      <c r="AG179" s="149" t="s">
        <v>235</v>
      </c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outlineLevel="1" x14ac:dyDescent="0.2">
      <c r="A180" s="167">
        <v>96</v>
      </c>
      <c r="B180" s="168" t="s">
        <v>586</v>
      </c>
      <c r="C180" s="184" t="s">
        <v>587</v>
      </c>
      <c r="D180" s="169" t="s">
        <v>400</v>
      </c>
      <c r="E180" s="170">
        <v>217.36</v>
      </c>
      <c r="F180" s="171"/>
      <c r="G180" s="172">
        <f>ROUND(E180*F180,2)</f>
        <v>0</v>
      </c>
      <c r="H180" s="171"/>
      <c r="I180" s="172">
        <f>ROUND(E180*H180,2)</f>
        <v>0</v>
      </c>
      <c r="J180" s="171"/>
      <c r="K180" s="172">
        <f>ROUND(E180*J180,2)</f>
        <v>0</v>
      </c>
      <c r="L180" s="172">
        <v>21</v>
      </c>
      <c r="M180" s="172">
        <f>G180*(1+L180/100)</f>
        <v>0</v>
      </c>
      <c r="N180" s="170">
        <v>0</v>
      </c>
      <c r="O180" s="170">
        <f>ROUND(E180*N180,2)</f>
        <v>0</v>
      </c>
      <c r="P180" s="170">
        <v>0</v>
      </c>
      <c r="Q180" s="170">
        <f>ROUND(E180*P180,2)</f>
        <v>0</v>
      </c>
      <c r="R180" s="172" t="s">
        <v>583</v>
      </c>
      <c r="S180" s="172" t="s">
        <v>164</v>
      </c>
      <c r="T180" s="173" t="s">
        <v>164</v>
      </c>
      <c r="U180" s="159">
        <v>0.01</v>
      </c>
      <c r="V180" s="159">
        <f>ROUND(E180*U180,2)</f>
        <v>2.17</v>
      </c>
      <c r="W180" s="159"/>
      <c r="X180" s="159" t="s">
        <v>234</v>
      </c>
      <c r="Y180" s="149"/>
      <c r="Z180" s="149"/>
      <c r="AA180" s="149"/>
      <c r="AB180" s="149"/>
      <c r="AC180" s="149"/>
      <c r="AD180" s="149"/>
      <c r="AE180" s="149"/>
      <c r="AF180" s="149"/>
      <c r="AG180" s="149" t="s">
        <v>235</v>
      </c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outlineLevel="1" x14ac:dyDescent="0.2">
      <c r="A181" s="156"/>
      <c r="B181" s="157"/>
      <c r="C181" s="254" t="s">
        <v>588</v>
      </c>
      <c r="D181" s="255"/>
      <c r="E181" s="255"/>
      <c r="F181" s="255"/>
      <c r="G181" s="255"/>
      <c r="H181" s="159"/>
      <c r="I181" s="159"/>
      <c r="J181" s="159"/>
      <c r="K181" s="159"/>
      <c r="L181" s="159"/>
      <c r="M181" s="159"/>
      <c r="N181" s="158"/>
      <c r="O181" s="158"/>
      <c r="P181" s="158"/>
      <c r="Q181" s="158"/>
      <c r="R181" s="159"/>
      <c r="S181" s="159"/>
      <c r="T181" s="159"/>
      <c r="U181" s="159"/>
      <c r="V181" s="159"/>
      <c r="W181" s="159"/>
      <c r="X181" s="159"/>
      <c r="Y181" s="149"/>
      <c r="Z181" s="149"/>
      <c r="AA181" s="149"/>
      <c r="AB181" s="149"/>
      <c r="AC181" s="149"/>
      <c r="AD181" s="149"/>
      <c r="AE181" s="149"/>
      <c r="AF181" s="149"/>
      <c r="AG181" s="149" t="s">
        <v>237</v>
      </c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ht="33.75" outlineLevel="1" x14ac:dyDescent="0.2">
      <c r="A182" s="167">
        <v>97</v>
      </c>
      <c r="B182" s="168" t="s">
        <v>954</v>
      </c>
      <c r="C182" s="184" t="s">
        <v>955</v>
      </c>
      <c r="D182" s="169" t="s">
        <v>400</v>
      </c>
      <c r="E182" s="170">
        <v>217.36</v>
      </c>
      <c r="F182" s="171"/>
      <c r="G182" s="172">
        <f>ROUND(E182*F182,2)</f>
        <v>0</v>
      </c>
      <c r="H182" s="171"/>
      <c r="I182" s="172">
        <f>ROUND(E182*H182,2)</f>
        <v>0</v>
      </c>
      <c r="J182" s="171"/>
      <c r="K182" s="172">
        <f>ROUND(E182*J182,2)</f>
        <v>0</v>
      </c>
      <c r="L182" s="172">
        <v>21</v>
      </c>
      <c r="M182" s="172">
        <f>G182*(1+L182/100)</f>
        <v>0</v>
      </c>
      <c r="N182" s="170">
        <v>0</v>
      </c>
      <c r="O182" s="170">
        <f>ROUND(E182*N182,2)</f>
        <v>0</v>
      </c>
      <c r="P182" s="170">
        <v>0</v>
      </c>
      <c r="Q182" s="170">
        <f>ROUND(E182*P182,2)</f>
        <v>0</v>
      </c>
      <c r="R182" s="172" t="s">
        <v>579</v>
      </c>
      <c r="S182" s="172" t="s">
        <v>164</v>
      </c>
      <c r="T182" s="173" t="s">
        <v>164</v>
      </c>
      <c r="U182" s="159">
        <v>0</v>
      </c>
      <c r="V182" s="159">
        <f>ROUND(E182*U182,2)</f>
        <v>0</v>
      </c>
      <c r="W182" s="159"/>
      <c r="X182" s="159" t="s">
        <v>591</v>
      </c>
      <c r="Y182" s="149"/>
      <c r="Z182" s="149"/>
      <c r="AA182" s="149"/>
      <c r="AB182" s="149"/>
      <c r="AC182" s="149"/>
      <c r="AD182" s="149"/>
      <c r="AE182" s="149"/>
      <c r="AF182" s="149"/>
      <c r="AG182" s="149" t="s">
        <v>592</v>
      </c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outlineLevel="1" x14ac:dyDescent="0.2">
      <c r="A183" s="156"/>
      <c r="B183" s="157"/>
      <c r="C183" s="254" t="s">
        <v>580</v>
      </c>
      <c r="D183" s="255"/>
      <c r="E183" s="255"/>
      <c r="F183" s="255"/>
      <c r="G183" s="255"/>
      <c r="H183" s="159"/>
      <c r="I183" s="159"/>
      <c r="J183" s="159"/>
      <c r="K183" s="159"/>
      <c r="L183" s="159"/>
      <c r="M183" s="159"/>
      <c r="N183" s="158"/>
      <c r="O183" s="158"/>
      <c r="P183" s="158"/>
      <c r="Q183" s="158"/>
      <c r="R183" s="159"/>
      <c r="S183" s="159"/>
      <c r="T183" s="159"/>
      <c r="U183" s="159"/>
      <c r="V183" s="159"/>
      <c r="W183" s="159"/>
      <c r="X183" s="159"/>
      <c r="Y183" s="149"/>
      <c r="Z183" s="149"/>
      <c r="AA183" s="149"/>
      <c r="AB183" s="149"/>
      <c r="AC183" s="149"/>
      <c r="AD183" s="149"/>
      <c r="AE183" s="149"/>
      <c r="AF183" s="149"/>
      <c r="AG183" s="149" t="s">
        <v>237</v>
      </c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</row>
    <row r="184" spans="1:60" x14ac:dyDescent="0.2">
      <c r="A184" s="161" t="s">
        <v>159</v>
      </c>
      <c r="B184" s="162" t="s">
        <v>126</v>
      </c>
      <c r="C184" s="182" t="s">
        <v>127</v>
      </c>
      <c r="D184" s="163"/>
      <c r="E184" s="164"/>
      <c r="F184" s="165"/>
      <c r="G184" s="165">
        <f>SUMIF(AG185:AG186,"&lt;&gt;NOR",G185:G186)</f>
        <v>0</v>
      </c>
      <c r="H184" s="165"/>
      <c r="I184" s="165">
        <f>SUM(I185:I186)</f>
        <v>0</v>
      </c>
      <c r="J184" s="165"/>
      <c r="K184" s="165">
        <f>SUM(K185:K186)</f>
        <v>0</v>
      </c>
      <c r="L184" s="165"/>
      <c r="M184" s="165">
        <f>SUM(M185:M186)</f>
        <v>0</v>
      </c>
      <c r="N184" s="164"/>
      <c r="O184" s="164">
        <f>SUM(O185:O186)</f>
        <v>0</v>
      </c>
      <c r="P184" s="164"/>
      <c r="Q184" s="164">
        <f>SUM(Q185:Q186)</f>
        <v>0</v>
      </c>
      <c r="R184" s="165"/>
      <c r="S184" s="165"/>
      <c r="T184" s="166"/>
      <c r="U184" s="160"/>
      <c r="V184" s="160">
        <f>SUM(V185:V186)</f>
        <v>177.59</v>
      </c>
      <c r="W184" s="160"/>
      <c r="X184" s="160"/>
      <c r="AG184" t="s">
        <v>160</v>
      </c>
    </row>
    <row r="185" spans="1:60" ht="22.5" outlineLevel="1" x14ac:dyDescent="0.2">
      <c r="A185" s="167">
        <v>98</v>
      </c>
      <c r="B185" s="168" t="s">
        <v>799</v>
      </c>
      <c r="C185" s="184" t="s">
        <v>800</v>
      </c>
      <c r="D185" s="169" t="s">
        <v>400</v>
      </c>
      <c r="E185" s="170">
        <v>839.64727000000005</v>
      </c>
      <c r="F185" s="171"/>
      <c r="G185" s="172">
        <f>ROUND(E185*F185,2)</f>
        <v>0</v>
      </c>
      <c r="H185" s="171"/>
      <c r="I185" s="172">
        <f>ROUND(E185*H185,2)</f>
        <v>0</v>
      </c>
      <c r="J185" s="171"/>
      <c r="K185" s="172">
        <f>ROUND(E185*J185,2)</f>
        <v>0</v>
      </c>
      <c r="L185" s="172">
        <v>21</v>
      </c>
      <c r="M185" s="172">
        <f>G185*(1+L185/100)</f>
        <v>0</v>
      </c>
      <c r="N185" s="170">
        <v>0</v>
      </c>
      <c r="O185" s="170">
        <f>ROUND(E185*N185,2)</f>
        <v>0</v>
      </c>
      <c r="P185" s="170">
        <v>0</v>
      </c>
      <c r="Q185" s="170">
        <f>ROUND(E185*P185,2)</f>
        <v>0</v>
      </c>
      <c r="R185" s="172" t="s">
        <v>408</v>
      </c>
      <c r="S185" s="172" t="s">
        <v>164</v>
      </c>
      <c r="T185" s="173" t="s">
        <v>164</v>
      </c>
      <c r="U185" s="159">
        <v>0.21149999999999999</v>
      </c>
      <c r="V185" s="159">
        <f>ROUND(E185*U185,2)</f>
        <v>177.59</v>
      </c>
      <c r="W185" s="159"/>
      <c r="X185" s="159" t="s">
        <v>595</v>
      </c>
      <c r="Y185" s="149"/>
      <c r="Z185" s="149"/>
      <c r="AA185" s="149"/>
      <c r="AB185" s="149"/>
      <c r="AC185" s="149"/>
      <c r="AD185" s="149"/>
      <c r="AE185" s="149"/>
      <c r="AF185" s="149"/>
      <c r="AG185" s="149" t="s">
        <v>596</v>
      </c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outlineLevel="1" x14ac:dyDescent="0.2">
      <c r="A186" s="156"/>
      <c r="B186" s="157"/>
      <c r="C186" s="254" t="s">
        <v>801</v>
      </c>
      <c r="D186" s="255"/>
      <c r="E186" s="255"/>
      <c r="F186" s="255"/>
      <c r="G186" s="255"/>
      <c r="H186" s="159"/>
      <c r="I186" s="159"/>
      <c r="J186" s="159"/>
      <c r="K186" s="159"/>
      <c r="L186" s="159"/>
      <c r="M186" s="159"/>
      <c r="N186" s="158"/>
      <c r="O186" s="158"/>
      <c r="P186" s="158"/>
      <c r="Q186" s="158"/>
      <c r="R186" s="159"/>
      <c r="S186" s="159"/>
      <c r="T186" s="159"/>
      <c r="U186" s="159"/>
      <c r="V186" s="159"/>
      <c r="W186" s="159"/>
      <c r="X186" s="159"/>
      <c r="Y186" s="149"/>
      <c r="Z186" s="149"/>
      <c r="AA186" s="149"/>
      <c r="AB186" s="149"/>
      <c r="AC186" s="149"/>
      <c r="AD186" s="149"/>
      <c r="AE186" s="149"/>
      <c r="AF186" s="149"/>
      <c r="AG186" s="149" t="s">
        <v>237</v>
      </c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x14ac:dyDescent="0.2">
      <c r="A187" s="161" t="s">
        <v>159</v>
      </c>
      <c r="B187" s="162" t="s">
        <v>128</v>
      </c>
      <c r="C187" s="182" t="s">
        <v>129</v>
      </c>
      <c r="D187" s="163"/>
      <c r="E187" s="164"/>
      <c r="F187" s="165"/>
      <c r="G187" s="165">
        <f>SUMIF(AG188:AG190,"&lt;&gt;NOR",G188:G190)</f>
        <v>0</v>
      </c>
      <c r="H187" s="165"/>
      <c r="I187" s="165">
        <f>SUM(I188:I190)</f>
        <v>0</v>
      </c>
      <c r="J187" s="165"/>
      <c r="K187" s="165">
        <f>SUM(K188:K190)</f>
        <v>0</v>
      </c>
      <c r="L187" s="165"/>
      <c r="M187" s="165">
        <f>SUM(M188:M190)</f>
        <v>0</v>
      </c>
      <c r="N187" s="164"/>
      <c r="O187" s="164">
        <f>SUM(O188:O190)</f>
        <v>0</v>
      </c>
      <c r="P187" s="164"/>
      <c r="Q187" s="164">
        <f>SUM(Q188:Q190)</f>
        <v>0</v>
      </c>
      <c r="R187" s="165"/>
      <c r="S187" s="165"/>
      <c r="T187" s="166"/>
      <c r="U187" s="160"/>
      <c r="V187" s="160">
        <f>SUM(V188:V190)</f>
        <v>16.18</v>
      </c>
      <c r="W187" s="160"/>
      <c r="X187" s="160"/>
      <c r="AG187" t="s">
        <v>160</v>
      </c>
    </row>
    <row r="188" spans="1:60" outlineLevel="1" x14ac:dyDescent="0.2">
      <c r="A188" s="174">
        <v>99</v>
      </c>
      <c r="B188" s="175" t="s">
        <v>956</v>
      </c>
      <c r="C188" s="183" t="s">
        <v>957</v>
      </c>
      <c r="D188" s="176" t="s">
        <v>247</v>
      </c>
      <c r="E188" s="177">
        <v>174</v>
      </c>
      <c r="F188" s="178"/>
      <c r="G188" s="179">
        <f>ROUND(E188*F188,2)</f>
        <v>0</v>
      </c>
      <c r="H188" s="178"/>
      <c r="I188" s="179">
        <f>ROUND(E188*H188,2)</f>
        <v>0</v>
      </c>
      <c r="J188" s="178"/>
      <c r="K188" s="179">
        <f>ROUND(E188*J188,2)</f>
        <v>0</v>
      </c>
      <c r="L188" s="179">
        <v>21</v>
      </c>
      <c r="M188" s="179">
        <f>G188*(1+L188/100)</f>
        <v>0</v>
      </c>
      <c r="N188" s="177">
        <v>1.0000000000000001E-5</v>
      </c>
      <c r="O188" s="177">
        <f>ROUND(E188*N188,2)</f>
        <v>0</v>
      </c>
      <c r="P188" s="177">
        <v>0</v>
      </c>
      <c r="Q188" s="177">
        <f>ROUND(E188*P188,2)</f>
        <v>0</v>
      </c>
      <c r="R188" s="179" t="s">
        <v>958</v>
      </c>
      <c r="S188" s="179" t="s">
        <v>164</v>
      </c>
      <c r="T188" s="180" t="s">
        <v>164</v>
      </c>
      <c r="U188" s="159">
        <v>9.2999999999999999E-2</v>
      </c>
      <c r="V188" s="159">
        <f>ROUND(E188*U188,2)</f>
        <v>16.18</v>
      </c>
      <c r="W188" s="159"/>
      <c r="X188" s="159" t="s">
        <v>234</v>
      </c>
      <c r="Y188" s="149"/>
      <c r="Z188" s="149"/>
      <c r="AA188" s="149"/>
      <c r="AB188" s="149"/>
      <c r="AC188" s="149"/>
      <c r="AD188" s="149"/>
      <c r="AE188" s="149"/>
      <c r="AF188" s="149"/>
      <c r="AG188" s="149" t="s">
        <v>235</v>
      </c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outlineLevel="1" x14ac:dyDescent="0.2">
      <c r="A189" s="174">
        <v>100</v>
      </c>
      <c r="B189" s="175" t="s">
        <v>959</v>
      </c>
      <c r="C189" s="183" t="s">
        <v>960</v>
      </c>
      <c r="D189" s="176" t="s">
        <v>224</v>
      </c>
      <c r="E189" s="177">
        <v>1</v>
      </c>
      <c r="F189" s="178"/>
      <c r="G189" s="179">
        <f>ROUND(E189*F189,2)</f>
        <v>0</v>
      </c>
      <c r="H189" s="178"/>
      <c r="I189" s="179">
        <f>ROUND(E189*H189,2)</f>
        <v>0</v>
      </c>
      <c r="J189" s="178"/>
      <c r="K189" s="179">
        <f>ROUND(E189*J189,2)</f>
        <v>0</v>
      </c>
      <c r="L189" s="179">
        <v>21</v>
      </c>
      <c r="M189" s="179">
        <f>G189*(1+L189/100)</f>
        <v>0</v>
      </c>
      <c r="N189" s="177">
        <v>0</v>
      </c>
      <c r="O189" s="177">
        <f>ROUND(E189*N189,2)</f>
        <v>0</v>
      </c>
      <c r="P189" s="177">
        <v>0</v>
      </c>
      <c r="Q189" s="177">
        <f>ROUND(E189*P189,2)</f>
        <v>0</v>
      </c>
      <c r="R189" s="179"/>
      <c r="S189" s="179" t="s">
        <v>179</v>
      </c>
      <c r="T189" s="180" t="s">
        <v>165</v>
      </c>
      <c r="U189" s="159">
        <v>0</v>
      </c>
      <c r="V189" s="159">
        <f>ROUND(E189*U189,2)</f>
        <v>0</v>
      </c>
      <c r="W189" s="159"/>
      <c r="X189" s="159" t="s">
        <v>374</v>
      </c>
      <c r="Y189" s="149"/>
      <c r="Z189" s="149"/>
      <c r="AA189" s="149"/>
      <c r="AB189" s="149"/>
      <c r="AC189" s="149"/>
      <c r="AD189" s="149"/>
      <c r="AE189" s="149"/>
      <c r="AF189" s="149"/>
      <c r="AG189" s="149" t="s">
        <v>375</v>
      </c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</row>
    <row r="190" spans="1:60" outlineLevel="1" x14ac:dyDescent="0.2">
      <c r="A190" s="167">
        <v>101</v>
      </c>
      <c r="B190" s="168" t="s">
        <v>961</v>
      </c>
      <c r="C190" s="184" t="s">
        <v>962</v>
      </c>
      <c r="D190" s="169" t="s">
        <v>381</v>
      </c>
      <c r="E190" s="170">
        <v>1</v>
      </c>
      <c r="F190" s="171"/>
      <c r="G190" s="172">
        <f>ROUND(E190*F190,2)</f>
        <v>0</v>
      </c>
      <c r="H190" s="171"/>
      <c r="I190" s="172">
        <f>ROUND(E190*H190,2)</f>
        <v>0</v>
      </c>
      <c r="J190" s="171"/>
      <c r="K190" s="172">
        <f>ROUND(E190*J190,2)</f>
        <v>0</v>
      </c>
      <c r="L190" s="172">
        <v>21</v>
      </c>
      <c r="M190" s="172">
        <f>G190*(1+L190/100)</f>
        <v>0</v>
      </c>
      <c r="N190" s="170">
        <v>0</v>
      </c>
      <c r="O190" s="170">
        <f>ROUND(E190*N190,2)</f>
        <v>0</v>
      </c>
      <c r="P190" s="170">
        <v>0</v>
      </c>
      <c r="Q190" s="170">
        <f>ROUND(E190*P190,2)</f>
        <v>0</v>
      </c>
      <c r="R190" s="172"/>
      <c r="S190" s="172" t="s">
        <v>179</v>
      </c>
      <c r="T190" s="173" t="s">
        <v>165</v>
      </c>
      <c r="U190" s="159">
        <v>0</v>
      </c>
      <c r="V190" s="159">
        <f>ROUND(E190*U190,2)</f>
        <v>0</v>
      </c>
      <c r="W190" s="159"/>
      <c r="X190" s="159" t="s">
        <v>374</v>
      </c>
      <c r="Y190" s="149"/>
      <c r="Z190" s="149"/>
      <c r="AA190" s="149"/>
      <c r="AB190" s="149"/>
      <c r="AC190" s="149"/>
      <c r="AD190" s="149"/>
      <c r="AE190" s="149"/>
      <c r="AF190" s="149"/>
      <c r="AG190" s="149" t="s">
        <v>375</v>
      </c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</row>
    <row r="191" spans="1:60" x14ac:dyDescent="0.2">
      <c r="A191" s="3"/>
      <c r="B191" s="4"/>
      <c r="C191" s="185"/>
      <c r="D191" s="6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AE191">
        <v>15</v>
      </c>
      <c r="AF191">
        <v>21</v>
      </c>
      <c r="AG191" t="s">
        <v>146</v>
      </c>
    </row>
    <row r="192" spans="1:60" x14ac:dyDescent="0.2">
      <c r="A192" s="152"/>
      <c r="B192" s="153" t="s">
        <v>29</v>
      </c>
      <c r="C192" s="186"/>
      <c r="D192" s="154"/>
      <c r="E192" s="155"/>
      <c r="F192" s="155"/>
      <c r="G192" s="181">
        <f>G8+G84+G91+G107+G110+G163+G169+G173+G175+G184+G187</f>
        <v>0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AE192">
        <f>SUMIF(L7:L190,AE191,G7:G190)</f>
        <v>0</v>
      </c>
      <c r="AF192">
        <f>SUMIF(L7:L190,AF191,G7:G190)</f>
        <v>0</v>
      </c>
      <c r="AG192" t="s">
        <v>227</v>
      </c>
    </row>
    <row r="193" spans="3:33" x14ac:dyDescent="0.2">
      <c r="C193" s="187"/>
      <c r="D193" s="10"/>
      <c r="AG193" t="s">
        <v>228</v>
      </c>
    </row>
    <row r="194" spans="3:33" x14ac:dyDescent="0.2">
      <c r="D194" s="10"/>
    </row>
    <row r="195" spans="3:33" x14ac:dyDescent="0.2">
      <c r="D195" s="10"/>
    </row>
    <row r="196" spans="3:33" x14ac:dyDescent="0.2">
      <c r="D196" s="10"/>
    </row>
    <row r="197" spans="3:33" x14ac:dyDescent="0.2">
      <c r="D197" s="10"/>
    </row>
    <row r="198" spans="3:33" x14ac:dyDescent="0.2">
      <c r="D198" s="10"/>
    </row>
    <row r="199" spans="3:33" x14ac:dyDescent="0.2">
      <c r="D199" s="10"/>
    </row>
    <row r="200" spans="3:33" x14ac:dyDescent="0.2">
      <c r="D200" s="10"/>
    </row>
    <row r="201" spans="3:33" x14ac:dyDescent="0.2">
      <c r="D201" s="10"/>
    </row>
    <row r="202" spans="3:33" x14ac:dyDescent="0.2">
      <c r="D202" s="10"/>
    </row>
    <row r="203" spans="3:33" x14ac:dyDescent="0.2">
      <c r="D203" s="10"/>
    </row>
    <row r="204" spans="3:33" x14ac:dyDescent="0.2">
      <c r="D204" s="10"/>
    </row>
    <row r="205" spans="3:33" x14ac:dyDescent="0.2">
      <c r="D205" s="10"/>
    </row>
    <row r="206" spans="3:33" x14ac:dyDescent="0.2">
      <c r="D206" s="10"/>
    </row>
    <row r="207" spans="3:33" x14ac:dyDescent="0.2">
      <c r="D207" s="10"/>
    </row>
    <row r="208" spans="3:33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E14A" sheet="1"/>
  <mergeCells count="45">
    <mergeCell ref="C28:G28"/>
    <mergeCell ref="A1:G1"/>
    <mergeCell ref="C2:G2"/>
    <mergeCell ref="C3:G3"/>
    <mergeCell ref="C4:G4"/>
    <mergeCell ref="C12:G12"/>
    <mergeCell ref="C14:G14"/>
    <mergeCell ref="C16:G16"/>
    <mergeCell ref="C18:G18"/>
    <mergeCell ref="C20:G20"/>
    <mergeCell ref="C22:G22"/>
    <mergeCell ref="C25:G25"/>
    <mergeCell ref="C64:G64"/>
    <mergeCell ref="C31:G31"/>
    <mergeCell ref="C34:G34"/>
    <mergeCell ref="C37:G37"/>
    <mergeCell ref="C40:G40"/>
    <mergeCell ref="C43:G43"/>
    <mergeCell ref="C46:G46"/>
    <mergeCell ref="C49:G49"/>
    <mergeCell ref="C52:G52"/>
    <mergeCell ref="C56:G56"/>
    <mergeCell ref="C60:G60"/>
    <mergeCell ref="C62:G62"/>
    <mergeCell ref="C116:G116"/>
    <mergeCell ref="C67:G67"/>
    <mergeCell ref="C72:G72"/>
    <mergeCell ref="C78:G78"/>
    <mergeCell ref="C86:G86"/>
    <mergeCell ref="C93:G93"/>
    <mergeCell ref="C96:G96"/>
    <mergeCell ref="C99:G99"/>
    <mergeCell ref="C102:G102"/>
    <mergeCell ref="C105:G105"/>
    <mergeCell ref="C109:G109"/>
    <mergeCell ref="C114:G114"/>
    <mergeCell ref="C181:G181"/>
    <mergeCell ref="C183:G183"/>
    <mergeCell ref="C186:G186"/>
    <mergeCell ref="C124:G124"/>
    <mergeCell ref="C126:G126"/>
    <mergeCell ref="C128:G128"/>
    <mergeCell ref="C130:G130"/>
    <mergeCell ref="C132:G132"/>
    <mergeCell ref="C177:G177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66</vt:i4>
      </vt:variant>
    </vt:vector>
  </HeadingPairs>
  <TitlesOfParts>
    <vt:vector size="79" baseType="lpstr">
      <vt:lpstr>Pokyny pro vyplnění</vt:lpstr>
      <vt:lpstr>Stavba</vt:lpstr>
      <vt:lpstr>VzorPolozky</vt:lpstr>
      <vt:lpstr>00 00 Naklady</vt:lpstr>
      <vt:lpstr>305 305.1 Pol</vt:lpstr>
      <vt:lpstr>305 305.2 Pol</vt:lpstr>
      <vt:lpstr>305 305.3 Pol</vt:lpstr>
      <vt:lpstr>305 305.4 Pol</vt:lpstr>
      <vt:lpstr>306 306.1 Pol</vt:lpstr>
      <vt:lpstr>306 306.2 Pol</vt:lpstr>
      <vt:lpstr>306 306.3 Pol</vt:lpstr>
      <vt:lpstr>307 307.1 Pol</vt:lpstr>
      <vt:lpstr>308 308.1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 00 Naklady'!Názvy_tisku</vt:lpstr>
      <vt:lpstr>'305 305.1 Pol'!Názvy_tisku</vt:lpstr>
      <vt:lpstr>'305 305.2 Pol'!Názvy_tisku</vt:lpstr>
      <vt:lpstr>'305 305.3 Pol'!Názvy_tisku</vt:lpstr>
      <vt:lpstr>'305 305.4 Pol'!Názvy_tisku</vt:lpstr>
      <vt:lpstr>'306 306.1 Pol'!Názvy_tisku</vt:lpstr>
      <vt:lpstr>'306 306.2 Pol'!Názvy_tisku</vt:lpstr>
      <vt:lpstr>'306 306.3 Pol'!Názvy_tisku</vt:lpstr>
      <vt:lpstr>'307 307.1 Pol'!Názvy_tisku</vt:lpstr>
      <vt:lpstr>'308 308.1 Pol'!Názvy_tisku</vt:lpstr>
      <vt:lpstr>oadresa</vt:lpstr>
      <vt:lpstr>Stavba!Objednatel</vt:lpstr>
      <vt:lpstr>Stavba!Objekt</vt:lpstr>
      <vt:lpstr>'00 00 Naklady'!Oblast_tisku</vt:lpstr>
      <vt:lpstr>'305 305.1 Pol'!Oblast_tisku</vt:lpstr>
      <vt:lpstr>'305 305.2 Pol'!Oblast_tisku</vt:lpstr>
      <vt:lpstr>'305 305.3 Pol'!Oblast_tisku</vt:lpstr>
      <vt:lpstr>'305 305.4 Pol'!Oblast_tisku</vt:lpstr>
      <vt:lpstr>'306 306.1 Pol'!Oblast_tisku</vt:lpstr>
      <vt:lpstr>'306 306.2 Pol'!Oblast_tisku</vt:lpstr>
      <vt:lpstr>'306 306.3 Pol'!Oblast_tisku</vt:lpstr>
      <vt:lpstr>'307 307.1 Pol'!Oblast_tisku</vt:lpstr>
      <vt:lpstr>'308 308.1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František Kujan</dc:creator>
  <cp:lastModifiedBy>Ing. František Kujan</cp:lastModifiedBy>
  <cp:lastPrinted>2019-03-19T12:27:02Z</cp:lastPrinted>
  <dcterms:created xsi:type="dcterms:W3CDTF">2009-04-08T07:15:50Z</dcterms:created>
  <dcterms:modified xsi:type="dcterms:W3CDTF">2022-11-13T08:18:22Z</dcterms:modified>
</cp:coreProperties>
</file>