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'Rekapitulace'!$G$18</definedName>
    <definedName name="Dodavka0">'Položky'!#REF!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list'!$F$4</definedName>
    <definedName name="MJ">'Krycí list'!$G$4</definedName>
    <definedName name="Mont">'Rekapitulace'!$H$18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'Položky'!$A$1:$G$154</definedName>
    <definedName name="_xlnm.Print_Area" localSheetId="1">'Rekapitulace'!$A$1:$I$32</definedName>
    <definedName name="PocetMJ">'Krycí list'!$G$7</definedName>
    <definedName name="Poznamka">'Krycí list'!$B$36</definedName>
    <definedName name="Projektant">'Krycí list'!$C$7</definedName>
    <definedName name="PSV">'Rekapitulace'!$F$18</definedName>
    <definedName name="PSV0">'Položky'!#REF!</definedName>
    <definedName name="SazbaDPH1">'Krycí list'!$C$29</definedName>
    <definedName name="SazbaDPH2">'Krycí list'!$C$31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Typ">'Položky'!#REF!</definedName>
    <definedName name="VRN">'Rekapitulace'!$H$31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<sst xmlns="http://schemas.openxmlformats.org/spreadsheetml/2006/main" count="502" uniqueCount="357">
  <si>
    <t>KRYCÍ LIST ROZPOČTU</t>
  </si>
  <si>
    <t>Objekt :</t>
  </si>
  <si>
    <t>Název objektu :</t>
  </si>
  <si>
    <t>JKSO :</t>
  </si>
  <si>
    <t>433</t>
  </si>
  <si>
    <t>Vrtaná studna</t>
  </si>
  <si>
    <t>bm</t>
  </si>
  <si>
    <t>Stavba :</t>
  </si>
  <si>
    <t>Název stavby :</t>
  </si>
  <si>
    <t>SKP :</t>
  </si>
  <si>
    <t>Vrtaná studna ST-3 na p.p.č. 150/7 - k. ú. Střeleč</t>
  </si>
  <si>
    <t>Projektant :</t>
  </si>
  <si>
    <t>Jan Přibyl</t>
  </si>
  <si>
    <t>Počet měrných jednotek :</t>
  </si>
  <si>
    <t>Objednatel :</t>
  </si>
  <si>
    <t>VOS a. s. Jičín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</si>
  <si>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</si>
  <si>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</si>
  <si>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</si>
  <si>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</si>
  <si>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</si>
  <si>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</si>
  <si>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</si>
  <si>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</si>
  <si>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</si>
  <si>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</si>
  <si>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</si>
  <si>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</si>
  <si>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</si>
  <si>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</si>
  <si>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</si>
  <si>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</si>
  <si>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</si>
  <si>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</si>
  <si>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</si>
  <si>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</si>
  <si>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</si>
  <si>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</si>
  <si>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</si>
  <si>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</si>
  <si>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</si>
  <si>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</si>
  <si>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</si>
  <si>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</si>
  <si>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</si>
  <si>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</si>
  <si>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</si>
  <si>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</si>
  <si>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</si>
  <si>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 xml:space="preserve"> 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</si>
  <si>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</si>
  <si>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</si>
  <si>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</si>
  <si>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</si>
  <si>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</si>
  <si>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</si>
  <si>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</si>
  <si>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</si>
  <si>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</si>
  <si>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</si>
  <si>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</si>
  <si>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</si>
  <si>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</si>
  <si>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</si>
  <si>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</si>
  <si>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</si>
  <si>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</si>
  <si>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</si>
  <si>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</si>
  <si>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</si>
  <si>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</si>
  <si>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</si>
  <si>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</si>
  <si>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</si>
  <si>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</si>
  <si>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</si>
  <si>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</si>
  <si>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</si>
  <si>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</si>
  <si>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</si>
  <si>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</si>
  <si>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</si>
  <si>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</si>
  <si>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</si>
  <si>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110002500T00</t>
  </si>
  <si>
    <t>Vytýčení hranice pozemků</t>
  </si>
  <si>
    <t>100 m</t>
  </si>
  <si>
    <t>111002500T00</t>
  </si>
  <si>
    <t>PD skutečného provedení</t>
  </si>
  <si>
    <t>ks</t>
  </si>
  <si>
    <t>111002504T00</t>
  </si>
  <si>
    <t>Skutečné zaměření</t>
  </si>
  <si>
    <t>kus</t>
  </si>
  <si>
    <t>115101202R00</t>
  </si>
  <si>
    <t>Čerpání vody na výšku do 10 m, přítok 500 - 1000 l</t>
  </si>
  <si>
    <t>h</t>
  </si>
  <si>
    <t>115101302R00</t>
  </si>
  <si>
    <t>Pohotovost čerp.soupravy, výška 10 m,přítok 1000 l</t>
  </si>
  <si>
    <t>den</t>
  </si>
  <si>
    <t>121101101R00</t>
  </si>
  <si>
    <t>Sejmutí ornice s přemístěním do 50 m</t>
  </si>
  <si>
    <t>m3</t>
  </si>
  <si>
    <t>122201101R00</t>
  </si>
  <si>
    <t>Odkopávky nezapažené v hor. 3 do 100 m3</t>
  </si>
  <si>
    <t>9*3*0,25</t>
  </si>
  <si>
    <t>122201109R00</t>
  </si>
  <si>
    <t>Příplatek za lepivost - odkopávky v hor. 3</t>
  </si>
  <si>
    <t>6,75*0,60</t>
  </si>
  <si>
    <t>130001101R00</t>
  </si>
  <si>
    <t>Příplatek za ztížené hloubení v blízkosti vedení</t>
  </si>
  <si>
    <t>131201201R00</t>
  </si>
  <si>
    <t>Hloubení zapažených jam v hor.3 do 100 m3</t>
  </si>
  <si>
    <t>6*3,70*1,45</t>
  </si>
  <si>
    <t>(7,60*5*0,90)/2</t>
  </si>
  <si>
    <t>131201209R00</t>
  </si>
  <si>
    <t>Příplatek za lepivost - hloubení zapaž.jam v hor.3</t>
  </si>
  <si>
    <t>49,29*0,60</t>
  </si>
  <si>
    <t>132201110R00</t>
  </si>
  <si>
    <t>Hloubení rýh š.do 60 cm v hor.3 do 50 m3, STROJNĚ</t>
  </si>
  <si>
    <t>40*0,70*0,80</t>
  </si>
  <si>
    <t>16*0,60*0,50</t>
  </si>
  <si>
    <t>132201119R00</t>
  </si>
  <si>
    <t>Příplatek za lepivost - hloubení rýh 60 cm v hor.3</t>
  </si>
  <si>
    <t>27,20*0,60</t>
  </si>
  <si>
    <t>132201210R00</t>
  </si>
  <si>
    <t>Hloubení rýh š.do 200 cm hor.3 do 50 m3,STROJNĚ</t>
  </si>
  <si>
    <t>11*0,80*1,40</t>
  </si>
  <si>
    <t>132201219R00</t>
  </si>
  <si>
    <t>Příplatek za lepivost - hloubení rýh 200cm v hor.3</t>
  </si>
  <si>
    <t>12,32*0,60</t>
  </si>
  <si>
    <t>139601102R00</t>
  </si>
  <si>
    <t>Ruční výkop jam, rýh a šachet v hornině tř. 3</t>
  </si>
  <si>
    <t>13*0,30*0,30*1,0</t>
  </si>
  <si>
    <t>151101101R00</t>
  </si>
  <si>
    <t>Pažení a rozepření stěn rýh - příložné - hl. do 2m</t>
  </si>
  <si>
    <t>m2</t>
  </si>
  <si>
    <t>2*2*1,40</t>
  </si>
  <si>
    <t>151101111R00</t>
  </si>
  <si>
    <t>Odstranění pažení stěn rýh - příložné - hl. do 2 m</t>
  </si>
  <si>
    <t>161101101R00</t>
  </si>
  <si>
    <t>Svislé přemístění výkopku z hor.1-4 do 2,5 m</t>
  </si>
  <si>
    <t>162201102R00</t>
  </si>
  <si>
    <t>Vodorovné přemístění výkopku z hor.1-4 do 50 m</t>
  </si>
  <si>
    <t>167101101R00</t>
  </si>
  <si>
    <t>Nakládání výkopku z hor.1-4 v množství do 100 m3</t>
  </si>
  <si>
    <t>171101101R00</t>
  </si>
  <si>
    <t>Uložení sypaniny do násypů zhutněných na 95% PS</t>
  </si>
  <si>
    <t>174101101R00</t>
  </si>
  <si>
    <t>Zásyp jam, rýh, šachet se zhutněním</t>
  </si>
  <si>
    <t>175101101R00</t>
  </si>
  <si>
    <t>Obsyp potrubí bez prohození sypaniny</t>
  </si>
  <si>
    <t>181301103R00</t>
  </si>
  <si>
    <t>Rozprostření ornice, rovina, tl. 15-20 cm,do 500m2</t>
  </si>
  <si>
    <t>182201101R00</t>
  </si>
  <si>
    <t>Svahování násypů</t>
  </si>
  <si>
    <t>182301123R00</t>
  </si>
  <si>
    <t>Rozprostření ornice, svah, tl. 15-20 cm, do 500 m2</t>
  </si>
  <si>
    <t>00572400</t>
  </si>
  <si>
    <t>Směs travní parková I. běžná zátěž PROFI</t>
  </si>
  <si>
    <t>kg</t>
  </si>
  <si>
    <t>58337320</t>
  </si>
  <si>
    <t>Štěrkopísek frakce 0-8 C</t>
  </si>
  <si>
    <t>T</t>
  </si>
  <si>
    <t>58344169</t>
  </si>
  <si>
    <t>Štěrkodrtě frakce 0-32 A</t>
  </si>
  <si>
    <t>Celkem za</t>
  </si>
  <si>
    <t>2</t>
  </si>
  <si>
    <t>Základy a zvláštní zakládání</t>
  </si>
  <si>
    <t>273313611R00</t>
  </si>
  <si>
    <t>Beton základových desek prostý C 16/20</t>
  </si>
  <si>
    <t>273321311R00</t>
  </si>
  <si>
    <t>Železobeton základových desek C 16/20</t>
  </si>
  <si>
    <t>273351215R00</t>
  </si>
  <si>
    <t>Bednění stěn základových desek - zřízení</t>
  </si>
  <si>
    <t>273351216R00</t>
  </si>
  <si>
    <t>Bednění stěn základových desek - odstranění</t>
  </si>
  <si>
    <t>273361214R00</t>
  </si>
  <si>
    <t>Výztuž základových desek do 12 mm z oceli 10 505</t>
  </si>
  <si>
    <t>t</t>
  </si>
  <si>
    <t>273361411R00</t>
  </si>
  <si>
    <t>Výztuž základových desek ze svařovaných sítí</t>
  </si>
  <si>
    <t>275313511R00</t>
  </si>
  <si>
    <t>Beton základových patek prostý C 12/15</t>
  </si>
  <si>
    <t>3</t>
  </si>
  <si>
    <t>Svislé a kompletní konstrukce</t>
  </si>
  <si>
    <t>311321311R00</t>
  </si>
  <si>
    <t>Železobeton nadzákladových zdí C 16/20</t>
  </si>
  <si>
    <t>311351101R00</t>
  </si>
  <si>
    <t>Bednění nadzákladových zdí jednostranné - zřízení</t>
  </si>
  <si>
    <t>311351102R00</t>
  </si>
  <si>
    <t>Bednění nadzákladových zdí jednostranné-odstranění</t>
  </si>
  <si>
    <t>311361921R00</t>
  </si>
  <si>
    <t>Výztuž nadzákladových zdí ze svařovaných sítí</t>
  </si>
  <si>
    <t>338171122R00</t>
  </si>
  <si>
    <t>Osazení sloupků plot.ocel. do 2,6 m, zabet.C 25/30</t>
  </si>
  <si>
    <t>55342340</t>
  </si>
  <si>
    <t>Sloupek plotový průběžný komaxit 2500/38x1,5 mm</t>
  </si>
  <si>
    <t>55342347</t>
  </si>
  <si>
    <t>Vzpěra plotová komaxit 2500/38x1,5 mm</t>
  </si>
  <si>
    <t>55342352</t>
  </si>
  <si>
    <t>Sloupek plotový kraj atyp 2500/159x4,5 mm</t>
  </si>
  <si>
    <t>4</t>
  </si>
  <si>
    <t>Vodorovné konstrukce</t>
  </si>
  <si>
    <t>451573111R00</t>
  </si>
  <si>
    <t>Lože pod potrubí ze štěrkopísku do 63 mm</t>
  </si>
  <si>
    <t>11*0,80*0,10</t>
  </si>
  <si>
    <t>40*0,70*0,10</t>
  </si>
  <si>
    <t>452313121R00</t>
  </si>
  <si>
    <t>Bloky pro potrubí z betonu C 8/10</t>
  </si>
  <si>
    <t>452353101R00</t>
  </si>
  <si>
    <t>Bednění bloků pod potrubí</t>
  </si>
  <si>
    <t>5</t>
  </si>
  <si>
    <t>Komunikace</t>
  </si>
  <si>
    <t>584121111R00</t>
  </si>
  <si>
    <t>Osazení silničních panelů,lože z kameniva tl. 4 cm</t>
  </si>
  <si>
    <t>591241111R00</t>
  </si>
  <si>
    <t>Kladení dlažby drobné kostky, lože z MC tl. 5 cm</t>
  </si>
  <si>
    <t>599441111R00</t>
  </si>
  <si>
    <t>Vyplnění spár mezi panely kamenivem těženým</t>
  </si>
  <si>
    <t>m</t>
  </si>
  <si>
    <t>58380056.B</t>
  </si>
  <si>
    <t>Žulové kostky 10/8 cm (balení = 1 t)</t>
  </si>
  <si>
    <t>59381084</t>
  </si>
  <si>
    <t>Panel silniční IZD 3/10  300x150x15 cm</t>
  </si>
  <si>
    <t>8</t>
  </si>
  <si>
    <t>Trubní vedení</t>
  </si>
  <si>
    <t>286101122T00</t>
  </si>
  <si>
    <t>Osazení manipulační šachty</t>
  </si>
  <si>
    <t>850265121R00</t>
  </si>
  <si>
    <t>Výřez nebo výsek na potrubí litinovém DN 100</t>
  </si>
  <si>
    <t>857242121R00</t>
  </si>
  <si>
    <t>Montáž tvarovek litin. jednoos.přír. výkop DN 80</t>
  </si>
  <si>
    <t>857242192R00</t>
  </si>
  <si>
    <t>Příplatek za práce ve štole DN 80-250</t>
  </si>
  <si>
    <t>857262121R00</t>
  </si>
  <si>
    <t>Montáž tvarovek litin. jednoos. přír. výkop DN 100</t>
  </si>
  <si>
    <t>857264121R00</t>
  </si>
  <si>
    <t>Montáž tvarovek litin. odboč. přír. výkop DN 100</t>
  </si>
  <si>
    <t>871251121R00</t>
  </si>
  <si>
    <t>Montáž trubek polyetylenových ve výkopu d 110 mm</t>
  </si>
  <si>
    <t>877252121R00</t>
  </si>
  <si>
    <t>Přirážka za 1 spoj elektrotvarovky d 110 mm</t>
  </si>
  <si>
    <t>891242312T00</t>
  </si>
  <si>
    <t>Montáž vodoměrů s šachtě</t>
  </si>
  <si>
    <t>891249111R00</t>
  </si>
  <si>
    <t>Montáž navrtávacích pasů DN 80</t>
  </si>
  <si>
    <t>891261111R00</t>
  </si>
  <si>
    <t>Montáž vodovodních šoupátek ve výkopu DN 100</t>
  </si>
  <si>
    <t>891261221R00</t>
  </si>
  <si>
    <t>Montáž vodovod. šoupátek šacht. kolečko DN 100</t>
  </si>
  <si>
    <t>891265321R00</t>
  </si>
  <si>
    <t>Montáž zpětných klapek DN 100</t>
  </si>
  <si>
    <t>891269111R00</t>
  </si>
  <si>
    <t>Montáž navrtávacích pasů DN 100</t>
  </si>
  <si>
    <t>892271111R00</t>
  </si>
  <si>
    <t>Tlaková zkouška vodovodního potrubí DN 125</t>
  </si>
  <si>
    <t>892273111R00</t>
  </si>
  <si>
    <t>Desinfekce vodovodního potrubí DN 125</t>
  </si>
  <si>
    <t>892372111R00</t>
  </si>
  <si>
    <t>Zabezpečení konců vodovod. potrubí DN 300</t>
  </si>
  <si>
    <t>úsek</t>
  </si>
  <si>
    <t>899713111R00</t>
  </si>
  <si>
    <t>Orientační tabulky na sloupku ocelovém, betonovém</t>
  </si>
  <si>
    <t>899721111R00</t>
  </si>
  <si>
    <t>Fólie výstražná z PVC, šířka 22 cm</t>
  </si>
  <si>
    <t>89973113 T00</t>
  </si>
  <si>
    <t>Vodič signalizační CYY 4 mm2</t>
  </si>
  <si>
    <t>286100467</t>
  </si>
  <si>
    <t>Manipulační plastová šachta 4 x 1,50 x 2 m</t>
  </si>
  <si>
    <t>kompl.</t>
  </si>
  <si>
    <t>28613426</t>
  </si>
  <si>
    <t>Trubka tlaková PipeLife PE100 110x10,0 mm PN16 tyč</t>
  </si>
  <si>
    <t>28653086</t>
  </si>
  <si>
    <t>Elektrospojka d  110 mm ELGEF Plus Fischer PE 100</t>
  </si>
  <si>
    <t>28653116</t>
  </si>
  <si>
    <t>Oblouk PE 100 SDR 17  110/22 st.</t>
  </si>
  <si>
    <t>28653336.A</t>
  </si>
  <si>
    <t>Koleno 45° elektrosvařovací ELGEF Plus d 110 mm</t>
  </si>
  <si>
    <t>38821698</t>
  </si>
  <si>
    <t>Vodoměr Elster H 4000 DN 80 mm</t>
  </si>
  <si>
    <t>42200750</t>
  </si>
  <si>
    <t>HAWLE poklop uliční šoupátkový 1750  - voda</t>
  </si>
  <si>
    <t>42228312</t>
  </si>
  <si>
    <t>HAWLE šoupátko 4000 DN 100 přírub.</t>
  </si>
  <si>
    <t>42266513</t>
  </si>
  <si>
    <t>Filtr přírubový BRA.11.000 DN 100, litina</t>
  </si>
  <si>
    <t>422733903</t>
  </si>
  <si>
    <t>HAWLE pas navrtávací č. 5250 na PE  110/1"</t>
  </si>
  <si>
    <t>42273499</t>
  </si>
  <si>
    <t>Prostupové těsnění DISA IL 360/21</t>
  </si>
  <si>
    <t>42283453.A</t>
  </si>
  <si>
    <t>Klapka zpětná RETA typ 204  PN16,DN 100,pitná voda</t>
  </si>
  <si>
    <t>42291050</t>
  </si>
  <si>
    <t>Navrtávací pas na lt. Hawle-Hacom č.3350 DN 80/1"</t>
  </si>
  <si>
    <t>42293148</t>
  </si>
  <si>
    <t>HAWLE ruční kolo č. 7800 DN 100</t>
  </si>
  <si>
    <t>42293250</t>
  </si>
  <si>
    <t>HAWLE souprava zemní 9500E2 DN50 -100, 1,3-1,8m</t>
  </si>
  <si>
    <t>422935304</t>
  </si>
  <si>
    <t>HAWLE č. 7974 SYNOFLEX spojka hrdlo - hrdlo DN 100</t>
  </si>
  <si>
    <t>422935368</t>
  </si>
  <si>
    <t>HAWLE přírub. spoj č. 0400 100/110 mm</t>
  </si>
  <si>
    <t>55252114</t>
  </si>
  <si>
    <t>Trouba litinová tlaková přírubová DN 80 dl.200 mm</t>
  </si>
  <si>
    <t>55252116</t>
  </si>
  <si>
    <t>Trouba litinová tlaková přírubová DN 80 dl.300 mm</t>
  </si>
  <si>
    <t>55252156</t>
  </si>
  <si>
    <t>Trouba litinová tlaková přírubová DN 100 dl.300 mm</t>
  </si>
  <si>
    <t>55255316</t>
  </si>
  <si>
    <t>Tvarovka přírubová s odbočkou T  DN 100/100</t>
  </si>
  <si>
    <t>55255564</t>
  </si>
  <si>
    <t>Přechod přírubový  FFR DN 100/80/ 200</t>
  </si>
  <si>
    <t>552701112</t>
  </si>
  <si>
    <t>Koleno přír. P 90° (Q)  DN 100 PN 10-16</t>
  </si>
  <si>
    <t>9</t>
  </si>
  <si>
    <t>Ostatní konstrukce, bourání</t>
  </si>
  <si>
    <t>935112111R00</t>
  </si>
  <si>
    <t>Osazení přík.žlabu do C8/10 tl.10cm z tvárnic 50cm</t>
  </si>
  <si>
    <t>59227516</t>
  </si>
  <si>
    <t>Žlab odvodňovací TBZ  50/50/13</t>
  </si>
  <si>
    <t>99</t>
  </si>
  <si>
    <t>Staveništní přesun hmot</t>
  </si>
  <si>
    <t>998276101R00</t>
  </si>
  <si>
    <t xml:space="preserve">Přesun hmot, trubní vedení plastová, otevř. výkop </t>
  </si>
  <si>
    <t>722</t>
  </si>
  <si>
    <t>Vnitřní vodovod</t>
  </si>
  <si>
    <t>722151121R00</t>
  </si>
  <si>
    <t>Potrubí nerez 1.4401 Geberit Mapress D 108 x 2,0mm</t>
  </si>
  <si>
    <t>722229102R00</t>
  </si>
  <si>
    <t>Montáž vodovodních armatur,1závit, G 3/4</t>
  </si>
  <si>
    <t>55110158</t>
  </si>
  <si>
    <t>Ventil výtokový mosazný K-3 T 3/4"</t>
  </si>
  <si>
    <t>998722101R00</t>
  </si>
  <si>
    <t xml:space="preserve">Přesun hmot pro vnitřní vodovod, výšky do 6 m </t>
  </si>
  <si>
    <t>724</t>
  </si>
  <si>
    <t>Strojní vybavení</t>
  </si>
  <si>
    <t>724149101R00</t>
  </si>
  <si>
    <t>Montáž čerpadel stroj.ponorných do 40 l, bez potr.</t>
  </si>
  <si>
    <t>80000004</t>
  </si>
  <si>
    <t>Ponorné čerpadlo od DISA Brno</t>
  </si>
  <si>
    <t>998724106R00</t>
  </si>
  <si>
    <t xml:space="preserve">Přesun hmot pro strojní vybavení, výšky do 60 m </t>
  </si>
  <si>
    <t>767</t>
  </si>
  <si>
    <t>Konstrukce zámečnické</t>
  </si>
  <si>
    <t>767911130R00</t>
  </si>
  <si>
    <t>Montáž oplocení z pletiva v.do 2,0 m,napínací drát</t>
  </si>
  <si>
    <t>767920230R00</t>
  </si>
  <si>
    <t>Montáž vrat na ocelové sloupky, plochy do 6 m2</t>
  </si>
  <si>
    <t>31326999</t>
  </si>
  <si>
    <t>Pletivo poplast výška 1600 mm zelené 2,5/50x50/25</t>
  </si>
  <si>
    <t>balení</t>
  </si>
  <si>
    <t>31327002</t>
  </si>
  <si>
    <t>Drát vázací s úpravou PVC zelený</t>
  </si>
  <si>
    <t>31327009</t>
  </si>
  <si>
    <t>Brána dvoukřídlá 3150 x 1500 mm, zelená</t>
  </si>
  <si>
    <t>998767101R00</t>
  </si>
  <si>
    <t xml:space="preserve">Přesun hmot pro zámečnické konstr., výšky do 6 m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</si>
</sst>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0.0"/>
    <numFmt numFmtId="166" formatCode="#,##0&quot; Kč&quot;"/>
  </numFmts>
  <fonts count="5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Fon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0" xfId="0" applyNumberFormat="1" applyAlignment="1">
      <alignment/>
    </xf>
    <xf numFmtId="0" fontId="6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5" fontId="0" fillId="0" borderId="20" xfId="0" applyNumberFormat="1" applyBorder="1" applyAlignment="1">
      <alignment horizontal="right"/>
    </xf>
    <xf numFmtId="166" fontId="0" fillId="0" borderId="24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7" fillId="33" borderId="40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7" fillId="33" borderId="44" xfId="0" applyFont="1" applyFill="1" applyBorder="1" applyAlignment="1">
      <alignment/>
    </xf>
    <xf numFmtId="166" fontId="7" fillId="33" borderId="41" xfId="0" applyNumberFormat="1" applyFont="1" applyFill="1" applyBorder="1" applyAlignment="1">
      <alignment/>
    </xf>
    <xf numFmtId="0" fontId="7" fillId="33" borderId="45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4" fillId="0" borderId="46" xfId="45" applyFont="1" applyBorder="1">
      <alignment/>
      <protection/>
    </xf>
    <xf numFmtId="0" fontId="0" fillId="0" borderId="46" xfId="45" applyFont="1" applyBorder="1">
      <alignment/>
      <protection/>
    </xf>
    <xf numFmtId="0" fontId="0" fillId="0" borderId="46" xfId="45" applyFont="1" applyBorder="1" applyAlignment="1">
      <alignment horizontal="right"/>
      <protection/>
    </xf>
    <xf numFmtId="0" fontId="0" fillId="0" borderId="47" xfId="45" applyFont="1" applyBorder="1">
      <alignment/>
      <protection/>
    </xf>
    <xf numFmtId="0" fontId="0" fillId="0" borderId="46" xfId="0" applyNumberFormat="1" applyBorder="1" applyAlignment="1">
      <alignment horizontal="left"/>
    </xf>
    <xf numFmtId="0" fontId="0" fillId="0" borderId="48" xfId="0" applyNumberFormat="1" applyBorder="1" applyAlignment="1">
      <alignment/>
    </xf>
    <xf numFmtId="0" fontId="4" fillId="0" borderId="49" xfId="45" applyFont="1" applyBorder="1">
      <alignment/>
      <protection/>
    </xf>
    <xf numFmtId="0" fontId="0" fillId="0" borderId="49" xfId="45" applyFont="1" applyBorder="1">
      <alignment/>
      <protection/>
    </xf>
    <xf numFmtId="0" fontId="0" fillId="0" borderId="49" xfId="45" applyFont="1" applyBorder="1" applyAlignment="1">
      <alignment horizontal="right"/>
      <protection/>
    </xf>
    <xf numFmtId="49" fontId="6" fillId="34" borderId="27" xfId="0" applyNumberFormat="1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34" borderId="50" xfId="0" applyFont="1" applyFill="1" applyBorder="1" applyAlignment="1">
      <alignment/>
    </xf>
    <xf numFmtId="0" fontId="6" fillId="34" borderId="51" xfId="0" applyFont="1" applyFill="1" applyBorder="1" applyAlignment="1">
      <alignment/>
    </xf>
    <xf numFmtId="0" fontId="6" fillId="34" borderId="52" xfId="0" applyFont="1" applyFill="1" applyBorder="1" applyAlignment="1">
      <alignment/>
    </xf>
    <xf numFmtId="49" fontId="9" fillId="0" borderId="14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3" fontId="6" fillId="33" borderId="29" xfId="0" applyNumberFormat="1" applyFont="1" applyFill="1" applyBorder="1" applyAlignment="1">
      <alignment/>
    </xf>
    <xf numFmtId="3" fontId="6" fillId="33" borderId="50" xfId="0" applyNumberFormat="1" applyFont="1" applyFill="1" applyBorder="1" applyAlignment="1">
      <alignment/>
    </xf>
    <xf numFmtId="3" fontId="6" fillId="33" borderId="51" xfId="0" applyNumberFormat="1" applyFont="1" applyFill="1" applyBorder="1" applyAlignment="1">
      <alignment/>
    </xf>
    <xf numFmtId="3" fontId="6" fillId="33" borderId="5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5" borderId="33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0" fontId="0" fillId="35" borderId="55" xfId="0" applyFill="1" applyBorder="1" applyAlignment="1">
      <alignment/>
    </xf>
    <xf numFmtId="0" fontId="6" fillId="35" borderId="56" xfId="0" applyFont="1" applyFill="1" applyBorder="1" applyAlignment="1">
      <alignment horizontal="right"/>
    </xf>
    <xf numFmtId="0" fontId="6" fillId="35" borderId="34" xfId="0" applyFont="1" applyFill="1" applyBorder="1" applyAlignment="1">
      <alignment horizontal="right"/>
    </xf>
    <xf numFmtId="0" fontId="6" fillId="35" borderId="35" xfId="0" applyFont="1" applyFill="1" applyBorder="1" applyAlignment="1">
      <alignment horizontal="center"/>
    </xf>
    <xf numFmtId="4" fontId="5" fillId="35" borderId="34" xfId="0" applyNumberFormat="1" applyFont="1" applyFill="1" applyBorder="1" applyAlignment="1">
      <alignment horizontal="right"/>
    </xf>
    <xf numFmtId="4" fontId="5" fillId="35" borderId="55" xfId="0" applyNumberFormat="1" applyFont="1" applyFill="1" applyBorder="1" applyAlignment="1">
      <alignment horizontal="right"/>
    </xf>
    <xf numFmtId="0" fontId="0" fillId="0" borderId="57" xfId="0" applyFont="1" applyBorder="1" applyAlignment="1">
      <alignment/>
    </xf>
    <xf numFmtId="3" fontId="0" fillId="0" borderId="37" xfId="0" applyNumberFormat="1" applyFont="1" applyBorder="1" applyAlignment="1">
      <alignment horizontal="right"/>
    </xf>
    <xf numFmtId="165" fontId="0" fillId="0" borderId="58" xfId="0" applyNumberFormat="1" applyFont="1" applyBorder="1" applyAlignment="1">
      <alignment horizontal="right"/>
    </xf>
    <xf numFmtId="3" fontId="0" fillId="0" borderId="59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3" fontId="0" fillId="0" borderId="57" xfId="0" applyNumberFormat="1" applyFont="1" applyBorder="1" applyAlignment="1">
      <alignment horizontal="right"/>
    </xf>
    <xf numFmtId="0" fontId="0" fillId="33" borderId="40" xfId="0" applyFill="1" applyBorder="1" applyAlignment="1">
      <alignment/>
    </xf>
    <xf numFmtId="0" fontId="6" fillId="33" borderId="41" xfId="0" applyFont="1" applyFill="1" applyBorder="1" applyAlignment="1">
      <alignment/>
    </xf>
    <xf numFmtId="0" fontId="0" fillId="33" borderId="41" xfId="0" applyFill="1" applyBorder="1" applyAlignment="1">
      <alignment/>
    </xf>
    <xf numFmtId="4" fontId="0" fillId="33" borderId="60" xfId="0" applyNumberFormat="1" applyFill="1" applyBorder="1" applyAlignment="1">
      <alignment/>
    </xf>
    <xf numFmtId="4" fontId="0" fillId="33" borderId="40" xfId="0" applyNumberFormat="1" applyFill="1" applyBorder="1" applyAlignment="1">
      <alignment/>
    </xf>
    <xf numFmtId="4" fontId="0" fillId="33" borderId="41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 applyFont="1">
      <alignment/>
      <protection/>
    </xf>
    <xf numFmtId="0" fontId="0" fillId="0" borderId="0" xfId="45" applyFont="1" applyAlignment="1">
      <alignment horizontal="right"/>
      <protection/>
    </xf>
    <xf numFmtId="0" fontId="11" fillId="0" borderId="0" xfId="45" applyFont="1" applyAlignment="1">
      <alignment horizontal="center"/>
      <protection/>
    </xf>
    <xf numFmtId="0" fontId="12" fillId="0" borderId="0" xfId="45" applyFont="1" applyAlignment="1">
      <alignment horizontal="center"/>
      <protection/>
    </xf>
    <xf numFmtId="0" fontId="12" fillId="0" borderId="0" xfId="45" applyFont="1" applyAlignment="1">
      <alignment horizontal="right"/>
      <protection/>
    </xf>
    <xf numFmtId="0" fontId="9" fillId="0" borderId="47" xfId="45" applyFont="1" applyBorder="1" applyAlignment="1">
      <alignment horizontal="right"/>
      <protection/>
    </xf>
    <xf numFmtId="0" fontId="0" fillId="0" borderId="46" xfId="45" applyFont="1" applyBorder="1" applyAlignment="1">
      <alignment horizontal="left"/>
      <protection/>
    </xf>
    <xf numFmtId="0" fontId="0" fillId="0" borderId="48" xfId="45" applyFont="1" applyBorder="1">
      <alignment/>
      <protection/>
    </xf>
    <xf numFmtId="0" fontId="9" fillId="0" borderId="0" xfId="45" applyFont="1">
      <alignment/>
      <protection/>
    </xf>
    <xf numFmtId="0" fontId="0" fillId="0" borderId="0" xfId="45" applyFont="1" applyAlignment="1">
      <alignment/>
      <protection/>
    </xf>
    <xf numFmtId="49" fontId="9" fillId="34" borderId="58" xfId="45" applyNumberFormat="1" applyFont="1" applyFill="1" applyBorder="1">
      <alignment/>
      <protection/>
    </xf>
    <xf numFmtId="0" fontId="9" fillId="34" borderId="36" xfId="45" applyFont="1" applyFill="1" applyBorder="1" applyAlignment="1">
      <alignment horizontal="center"/>
      <protection/>
    </xf>
    <xf numFmtId="0" fontId="9" fillId="34" borderId="36" xfId="45" applyNumberFormat="1" applyFont="1" applyFill="1" applyBorder="1" applyAlignment="1">
      <alignment horizontal="center"/>
      <protection/>
    </xf>
    <xf numFmtId="0" fontId="9" fillId="34" borderId="58" xfId="45" applyFont="1" applyFill="1" applyBorder="1" applyAlignment="1">
      <alignment horizontal="center"/>
      <protection/>
    </xf>
    <xf numFmtId="0" fontId="6" fillId="0" borderId="53" xfId="45" applyFont="1" applyBorder="1" applyAlignment="1">
      <alignment horizontal="center"/>
      <protection/>
    </xf>
    <xf numFmtId="49" fontId="6" fillId="0" borderId="53" xfId="45" applyNumberFormat="1" applyFont="1" applyBorder="1" applyAlignment="1">
      <alignment horizontal="left"/>
      <protection/>
    </xf>
    <xf numFmtId="0" fontId="6" fillId="0" borderId="53" xfId="45" applyFont="1" applyBorder="1">
      <alignment/>
      <protection/>
    </xf>
    <xf numFmtId="0" fontId="0" fillId="0" borderId="53" xfId="45" applyFont="1" applyBorder="1" applyAlignment="1">
      <alignment horizontal="center"/>
      <protection/>
    </xf>
    <xf numFmtId="0" fontId="0" fillId="0" borderId="53" xfId="45" applyNumberFormat="1" applyFont="1" applyBorder="1" applyAlignment="1">
      <alignment horizontal="right"/>
      <protection/>
    </xf>
    <xf numFmtId="0" fontId="0" fillId="0" borderId="53" xfId="45" applyNumberFormat="1" applyFont="1" applyBorder="1">
      <alignment/>
      <protection/>
    </xf>
    <xf numFmtId="0" fontId="0" fillId="0" borderId="0" xfId="45" applyNumberFormat="1" applyFont="1">
      <alignment/>
      <protection/>
    </xf>
    <xf numFmtId="0" fontId="13" fillId="0" borderId="0" xfId="45" applyFont="1">
      <alignment/>
      <protection/>
    </xf>
    <xf numFmtId="0" fontId="0" fillId="0" borderId="53" xfId="45" applyFont="1" applyBorder="1" applyAlignment="1">
      <alignment horizontal="center" vertical="top"/>
      <protection/>
    </xf>
    <xf numFmtId="49" fontId="8" fillId="0" borderId="53" xfId="45" applyNumberFormat="1" applyFont="1" applyBorder="1" applyAlignment="1">
      <alignment horizontal="left" vertical="top"/>
      <protection/>
    </xf>
    <xf numFmtId="0" fontId="8" fillId="0" borderId="53" xfId="45" applyFont="1" applyBorder="1" applyAlignment="1">
      <alignment wrapText="1"/>
      <protection/>
    </xf>
    <xf numFmtId="49" fontId="8" fillId="0" borderId="53" xfId="45" applyNumberFormat="1" applyFont="1" applyBorder="1" applyAlignment="1">
      <alignment horizontal="center" shrinkToFit="1"/>
      <protection/>
    </xf>
    <xf numFmtId="4" fontId="8" fillId="0" borderId="53" xfId="45" applyNumberFormat="1" applyFont="1" applyBorder="1" applyAlignment="1">
      <alignment horizontal="right"/>
      <protection/>
    </xf>
    <xf numFmtId="4" fontId="8" fillId="0" borderId="53" xfId="45" applyNumberFormat="1" applyFont="1" applyBorder="1">
      <alignment/>
      <protection/>
    </xf>
    <xf numFmtId="0" fontId="9" fillId="0" borderId="53" xfId="45" applyFont="1" applyBorder="1" applyAlignment="1">
      <alignment horizontal="center"/>
      <protection/>
    </xf>
    <xf numFmtId="49" fontId="9" fillId="0" borderId="53" xfId="45" applyNumberFormat="1" applyFont="1" applyBorder="1" applyAlignment="1">
      <alignment horizontal="left"/>
      <protection/>
    </xf>
    <xf numFmtId="4" fontId="14" fillId="36" borderId="53" xfId="45" applyNumberFormat="1" applyFont="1" applyFill="1" applyBorder="1" applyAlignment="1">
      <alignment horizontal="right" wrapText="1"/>
      <protection/>
    </xf>
    <xf numFmtId="0" fontId="14" fillId="36" borderId="53" xfId="45" applyFont="1" applyFill="1" applyBorder="1" applyAlignment="1">
      <alignment horizontal="left" wrapText="1"/>
      <protection/>
    </xf>
    <xf numFmtId="0" fontId="14" fillId="0" borderId="53" xfId="0" applyFont="1" applyBorder="1" applyAlignment="1">
      <alignment horizontal="right"/>
    </xf>
    <xf numFmtId="0" fontId="0" fillId="33" borderId="61" xfId="45" applyFont="1" applyFill="1" applyBorder="1" applyAlignment="1">
      <alignment horizontal="center"/>
      <protection/>
    </xf>
    <xf numFmtId="49" fontId="4" fillId="33" borderId="61" xfId="45" applyNumberFormat="1" applyFont="1" applyFill="1" applyBorder="1" applyAlignment="1">
      <alignment horizontal="left"/>
      <protection/>
    </xf>
    <xf numFmtId="0" fontId="4" fillId="33" borderId="61" xfId="45" applyFont="1" applyFill="1" applyBorder="1">
      <alignment/>
      <protection/>
    </xf>
    <xf numFmtId="4" fontId="0" fillId="33" borderId="61" xfId="45" applyNumberFormat="1" applyFont="1" applyFill="1" applyBorder="1" applyAlignment="1">
      <alignment horizontal="right"/>
      <protection/>
    </xf>
    <xf numFmtId="4" fontId="6" fillId="33" borderId="61" xfId="45" applyNumberFormat="1" applyFont="1" applyFill="1" applyBorder="1">
      <alignment/>
      <protection/>
    </xf>
    <xf numFmtId="3" fontId="0" fillId="0" borderId="0" xfId="45" applyNumberFormat="1" applyFont="1">
      <alignment/>
      <protection/>
    </xf>
    <xf numFmtId="0" fontId="0" fillId="0" borderId="0" xfId="45" applyFont="1" applyBorder="1">
      <alignment/>
      <protection/>
    </xf>
    <xf numFmtId="0" fontId="15" fillId="0" borderId="0" xfId="45" applyFont="1" applyAlignment="1">
      <alignment/>
      <protection/>
    </xf>
    <xf numFmtId="0" fontId="16" fillId="0" borderId="0" xfId="45" applyFont="1" applyBorder="1">
      <alignment/>
      <protection/>
    </xf>
    <xf numFmtId="3" fontId="16" fillId="0" borderId="0" xfId="45" applyNumberFormat="1" applyFont="1" applyBorder="1" applyAlignment="1">
      <alignment horizontal="right"/>
      <protection/>
    </xf>
    <xf numFmtId="4" fontId="16" fillId="0" borderId="0" xfId="45" applyNumberFormat="1" applyFont="1" applyBorder="1">
      <alignment/>
      <protection/>
    </xf>
    <xf numFmtId="0" fontId="15" fillId="0" borderId="0" xfId="45" applyFont="1" applyBorder="1" applyAlignment="1">
      <alignment/>
      <protection/>
    </xf>
    <xf numFmtId="0" fontId="0" fillId="0" borderId="0" xfId="45" applyFont="1" applyBorder="1" applyAlignment="1">
      <alignment horizontal="right"/>
      <protection/>
    </xf>
    <xf numFmtId="0" fontId="2" fillId="0" borderId="0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2" fillId="0" borderId="6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63" xfId="45" applyFont="1" applyBorder="1" applyAlignment="1">
      <alignment horizontal="center"/>
      <protection/>
    </xf>
    <xf numFmtId="0" fontId="0" fillId="0" borderId="64" xfId="45" applyFont="1" applyBorder="1" applyAlignment="1">
      <alignment horizontal="center"/>
      <protection/>
    </xf>
    <xf numFmtId="0" fontId="0" fillId="0" borderId="65" xfId="45" applyFont="1" applyBorder="1" applyAlignment="1">
      <alignment horizontal="left"/>
      <protection/>
    </xf>
    <xf numFmtId="49" fontId="2" fillId="0" borderId="0" xfId="0" applyNumberFormat="1" applyFont="1" applyBorder="1" applyAlignment="1">
      <alignment horizontal="center"/>
    </xf>
    <xf numFmtId="3" fontId="6" fillId="33" borderId="60" xfId="0" applyNumberFormat="1" applyFont="1" applyFill="1" applyBorder="1" applyAlignment="1">
      <alignment horizontal="right"/>
    </xf>
    <xf numFmtId="0" fontId="10" fillId="0" borderId="0" xfId="45" applyFont="1" applyBorder="1" applyAlignment="1">
      <alignment horizontal="center"/>
      <protection/>
    </xf>
    <xf numFmtId="49" fontId="0" fillId="0" borderId="64" xfId="45" applyNumberFormat="1" applyFont="1" applyBorder="1" applyAlignment="1">
      <alignment horizontal="center"/>
      <protection/>
    </xf>
    <xf numFmtId="0" fontId="0" fillId="0" borderId="65" xfId="45" applyFont="1" applyBorder="1" applyAlignment="1">
      <alignment horizontal="center" shrinkToFit="1"/>
      <protection/>
    </xf>
    <xf numFmtId="0" fontId="14" fillId="36" borderId="22" xfId="45" applyFont="1" applyFill="1" applyBorder="1" applyAlignment="1">
      <alignment horizontal="left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4"/>
  <sheetViews>
    <sheetView tabSelected="1" zoomScalePageLayoutView="0" workbookViewId="0" topLeftCell="A1">
      <selection activeCell="F32" sqref="F3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57" t="s">
        <v>0</v>
      </c>
      <c r="B1" s="157"/>
      <c r="C1" s="157"/>
      <c r="D1" s="157"/>
      <c r="E1" s="157"/>
      <c r="F1" s="157"/>
      <c r="G1" s="157"/>
    </row>
    <row r="2" ht="15" customHeight="1"/>
    <row r="3" spans="1:7" ht="12.75" customHeight="1">
      <c r="A3" s="1" t="s">
        <v>1</v>
      </c>
      <c r="B3" s="2"/>
      <c r="C3" s="3" t="s">
        <v>2</v>
      </c>
      <c r="D3" s="3"/>
      <c r="E3" s="3"/>
      <c r="F3" s="3" t="s">
        <v>3</v>
      </c>
      <c r="G3" s="4"/>
    </row>
    <row r="4" spans="1:7" ht="12.75" customHeight="1">
      <c r="A4" s="5" t="s">
        <v>4</v>
      </c>
      <c r="B4" s="6"/>
      <c r="C4" s="7" t="s">
        <v>5</v>
      </c>
      <c r="D4" s="8"/>
      <c r="E4" s="8"/>
      <c r="F4" s="9"/>
      <c r="G4" s="10" t="s">
        <v>6</v>
      </c>
    </row>
    <row r="5" spans="1:7" ht="12.75" customHeight="1">
      <c r="A5" s="11" t="s">
        <v>7</v>
      </c>
      <c r="B5" s="12"/>
      <c r="C5" s="13" t="s">
        <v>8</v>
      </c>
      <c r="D5" s="13"/>
      <c r="E5" s="13"/>
      <c r="F5" s="14" t="s">
        <v>9</v>
      </c>
      <c r="G5" s="15"/>
    </row>
    <row r="6" spans="1:7" ht="12.75" customHeight="1">
      <c r="A6" s="5" t="s">
        <v>4</v>
      </c>
      <c r="B6" s="6"/>
      <c r="C6" s="7" t="s">
        <v>10</v>
      </c>
      <c r="D6" s="8"/>
      <c r="E6" s="8"/>
      <c r="F6" s="16"/>
      <c r="G6" s="10"/>
    </row>
    <row r="7" spans="1:9" ht="12.75">
      <c r="A7" s="11" t="s">
        <v>11</v>
      </c>
      <c r="B7" s="13"/>
      <c r="C7" s="158" t="s">
        <v>12</v>
      </c>
      <c r="D7" s="158"/>
      <c r="E7" s="17" t="s">
        <v>13</v>
      </c>
      <c r="F7" s="18"/>
      <c r="G7" s="19">
        <v>53</v>
      </c>
      <c r="H7" s="20"/>
      <c r="I7" s="20"/>
    </row>
    <row r="8" spans="1:7" ht="12.75">
      <c r="A8" s="11" t="s">
        <v>14</v>
      </c>
      <c r="B8" s="13"/>
      <c r="C8" s="158" t="s">
        <v>15</v>
      </c>
      <c r="D8" s="158"/>
      <c r="E8" s="14" t="s">
        <v>16</v>
      </c>
      <c r="F8" s="13"/>
      <c r="G8" s="21">
        <f>IF(PocetMJ=0,0,ROUND((F29+F31)/PocetMJ,1))</f>
        <v>1509.4</v>
      </c>
    </row>
    <row r="9" spans="1:7" ht="12.75">
      <c r="A9" s="22" t="s">
        <v>17</v>
      </c>
      <c r="B9" s="23"/>
      <c r="C9" s="23"/>
      <c r="D9" s="23"/>
      <c r="E9" s="24" t="s">
        <v>18</v>
      </c>
      <c r="F9" s="23"/>
      <c r="G9" s="25">
        <v>433</v>
      </c>
    </row>
    <row r="10" spans="1:57" ht="12.75">
      <c r="A10" s="26" t="s">
        <v>19</v>
      </c>
      <c r="B10" s="9"/>
      <c r="C10" s="9"/>
      <c r="D10" s="9"/>
      <c r="E10" s="27" t="s">
        <v>20</v>
      </c>
      <c r="F10" s="9"/>
      <c r="G10" s="10"/>
      <c r="BA10" s="28"/>
      <c r="BB10" s="28"/>
      <c r="BC10" s="28"/>
      <c r="BD10" s="28"/>
      <c r="BE10" s="28"/>
    </row>
    <row r="11" spans="1:7" ht="12.75">
      <c r="A11" s="26"/>
      <c r="B11" s="9"/>
      <c r="C11" s="9"/>
      <c r="D11" s="9"/>
      <c r="E11" s="159"/>
      <c r="F11" s="159"/>
      <c r="G11" s="159"/>
    </row>
    <row r="12" spans="1:7" ht="28.5" customHeight="1">
      <c r="A12" s="160" t="s">
        <v>21</v>
      </c>
      <c r="B12" s="160"/>
      <c r="C12" s="160"/>
      <c r="D12" s="160"/>
      <c r="E12" s="160"/>
      <c r="F12" s="160"/>
      <c r="G12" s="160"/>
    </row>
    <row r="13" spans="1:7" ht="17.25" customHeight="1">
      <c r="A13" s="29" t="s">
        <v>22</v>
      </c>
      <c r="B13" s="30"/>
      <c r="C13" s="31"/>
      <c r="D13" s="161" t="s">
        <v>23</v>
      </c>
      <c r="E13" s="161"/>
      <c r="F13" s="161"/>
      <c r="G13" s="161"/>
    </row>
    <row r="14" spans="1:7" ht="15.75" customHeight="1">
      <c r="A14" s="32"/>
      <c r="B14" s="33" t="s">
        <v>24</v>
      </c>
      <c r="C14" s="34">
        <f>Dodavka</f>
        <v>0</v>
      </c>
      <c r="D14" s="35" t="str">
        <f>Rekapitulace!A23</f>
        <v>Ztížené výrobní podmínky</v>
      </c>
      <c r="E14" s="36"/>
      <c r="F14" s="37"/>
      <c r="G14" s="34">
        <f>Rekapitulace!I23</f>
        <v>0</v>
      </c>
    </row>
    <row r="15" spans="1:7" ht="15.75" customHeight="1">
      <c r="A15" s="32" t="s">
        <v>25</v>
      </c>
      <c r="B15" s="33" t="s">
        <v>26</v>
      </c>
      <c r="C15" s="34">
        <f>Mont</f>
        <v>0</v>
      </c>
      <c r="D15" s="22" t="str">
        <f>Rekapitulace!A24</f>
        <v>Oborová přirážka</v>
      </c>
      <c r="E15" s="38"/>
      <c r="F15" s="39"/>
      <c r="G15" s="34">
        <f>Rekapitulace!I24</f>
        <v>0</v>
      </c>
    </row>
    <row r="16" spans="1:7" ht="15.75" customHeight="1">
      <c r="A16" s="32" t="s">
        <v>27</v>
      </c>
      <c r="B16" s="33" t="s">
        <v>28</v>
      </c>
      <c r="C16" s="34">
        <f>HSV</f>
        <v>0</v>
      </c>
      <c r="D16" s="22" t="str">
        <f>Rekapitulace!A25</f>
        <v>Přesun stavebních kapacit</v>
      </c>
      <c r="E16" s="38"/>
      <c r="F16" s="39"/>
      <c r="G16" s="34">
        <f>Rekapitulace!I25</f>
        <v>0</v>
      </c>
    </row>
    <row r="17" spans="1:7" ht="15.75" customHeight="1">
      <c r="A17" s="40" t="s">
        <v>29</v>
      </c>
      <c r="B17" s="33" t="s">
        <v>30</v>
      </c>
      <c r="C17" s="34">
        <f>PSV</f>
        <v>0</v>
      </c>
      <c r="D17" s="22" t="str">
        <f>Rekapitulace!A26</f>
        <v>Mimostaveništní doprava</v>
      </c>
      <c r="E17" s="38"/>
      <c r="F17" s="39"/>
      <c r="G17" s="34">
        <f>Rekapitulace!I26</f>
        <v>0</v>
      </c>
    </row>
    <row r="18" spans="1:7" ht="15.75" customHeight="1">
      <c r="A18" s="41" t="s">
        <v>31</v>
      </c>
      <c r="B18" s="33"/>
      <c r="C18" s="34">
        <f>SUM(C14:C17)</f>
        <v>0</v>
      </c>
      <c r="D18" s="22" t="str">
        <f>Rekapitulace!A27</f>
        <v>Zařízení staveniště</v>
      </c>
      <c r="E18" s="38"/>
      <c r="F18" s="39"/>
      <c r="G18" s="34">
        <f>Rekapitulace!I27</f>
        <v>0</v>
      </c>
    </row>
    <row r="19" spans="1:7" ht="15.75" customHeight="1">
      <c r="A19" s="41"/>
      <c r="B19" s="33"/>
      <c r="C19" s="34"/>
      <c r="D19" s="22" t="str">
        <f>Rekapitulace!A28</f>
        <v>Provoz investora</v>
      </c>
      <c r="E19" s="38"/>
      <c r="F19" s="39"/>
      <c r="G19" s="34">
        <f>Rekapitulace!I28</f>
        <v>0</v>
      </c>
    </row>
    <row r="20" spans="1:7" ht="15.75" customHeight="1">
      <c r="A20" s="41" t="s">
        <v>32</v>
      </c>
      <c r="B20" s="33"/>
      <c r="C20" s="34">
        <f>HZS</f>
        <v>0</v>
      </c>
      <c r="D20" s="22" t="str">
        <f>Rekapitulace!A29</f>
        <v>Kompletační činnost (IČD)</v>
      </c>
      <c r="E20" s="38"/>
      <c r="F20" s="39"/>
      <c r="G20" s="34">
        <f>Rekapitulace!I29</f>
        <v>0</v>
      </c>
    </row>
    <row r="21" spans="1:7" ht="15.75" customHeight="1">
      <c r="A21" s="26" t="s">
        <v>33</v>
      </c>
      <c r="B21" s="9"/>
      <c r="C21" s="34">
        <f>C18+C20</f>
        <v>0</v>
      </c>
      <c r="D21" s="22" t="s">
        <v>34</v>
      </c>
      <c r="E21" s="38"/>
      <c r="F21" s="39"/>
      <c r="G21" s="34">
        <f>G22-SUM(G14:G20)</f>
        <v>80000</v>
      </c>
    </row>
    <row r="22" spans="1:7" ht="15.75" customHeight="1">
      <c r="A22" s="22" t="s">
        <v>35</v>
      </c>
      <c r="B22" s="23"/>
      <c r="C22" s="42">
        <f>C21+G22</f>
        <v>80000</v>
      </c>
      <c r="D22" s="43" t="s">
        <v>36</v>
      </c>
      <c r="E22" s="44"/>
      <c r="F22" s="45"/>
      <c r="G22" s="34">
        <f>VRN</f>
        <v>80000</v>
      </c>
    </row>
    <row r="23" spans="1:7" ht="12.75">
      <c r="A23" s="1" t="s">
        <v>37</v>
      </c>
      <c r="B23" s="3"/>
      <c r="C23" s="46" t="s">
        <v>38</v>
      </c>
      <c r="D23" s="3"/>
      <c r="E23" s="46" t="s">
        <v>39</v>
      </c>
      <c r="F23" s="3"/>
      <c r="G23" s="4"/>
    </row>
    <row r="24" spans="1:7" ht="12.75">
      <c r="A24" s="11"/>
      <c r="B24" s="13"/>
      <c r="C24" s="14" t="s">
        <v>40</v>
      </c>
      <c r="D24" s="13"/>
      <c r="E24" s="14" t="s">
        <v>40</v>
      </c>
      <c r="F24" s="13"/>
      <c r="G24" s="15"/>
    </row>
    <row r="25" spans="1:7" ht="12.75">
      <c r="A25" s="26" t="s">
        <v>41</v>
      </c>
      <c r="B25" s="47"/>
      <c r="C25" s="27" t="s">
        <v>41</v>
      </c>
      <c r="D25" s="9"/>
      <c r="E25" s="27" t="s">
        <v>41</v>
      </c>
      <c r="F25" s="9"/>
      <c r="G25" s="10"/>
    </row>
    <row r="26" spans="1:7" ht="12.75">
      <c r="A26" s="26"/>
      <c r="B26" s="48"/>
      <c r="C26" s="27" t="s">
        <v>42</v>
      </c>
      <c r="D26" s="9"/>
      <c r="E26" s="27" t="s">
        <v>43</v>
      </c>
      <c r="F26" s="9"/>
      <c r="G26" s="10"/>
    </row>
    <row r="27" spans="1:7" ht="12.75">
      <c r="A27" s="26"/>
      <c r="B27" s="9"/>
      <c r="C27" s="27"/>
      <c r="D27" s="9"/>
      <c r="E27" s="27"/>
      <c r="F27" s="9"/>
      <c r="G27" s="10"/>
    </row>
    <row r="28" spans="1:7" ht="97.5" customHeight="1">
      <c r="A28" s="26"/>
      <c r="B28" s="9"/>
      <c r="C28" s="27"/>
      <c r="D28" s="9"/>
      <c r="E28" s="27"/>
      <c r="F28" s="9"/>
      <c r="G28" s="10"/>
    </row>
    <row r="29" spans="1:7" ht="12.75">
      <c r="A29" s="11" t="s">
        <v>44</v>
      </c>
      <c r="B29" s="13"/>
      <c r="C29" s="49">
        <v>21</v>
      </c>
      <c r="D29" s="13" t="s">
        <v>45</v>
      </c>
      <c r="E29" s="14"/>
      <c r="F29" s="50">
        <f>ROUND(C22-F31,0)</f>
        <v>80000</v>
      </c>
      <c r="G29" s="15"/>
    </row>
    <row r="30" spans="1:7" ht="12.75">
      <c r="A30" s="11" t="s">
        <v>46</v>
      </c>
      <c r="B30" s="13"/>
      <c r="C30" s="49">
        <f>SazbaDPH1</f>
        <v>21</v>
      </c>
      <c r="D30" s="13" t="s">
        <v>45</v>
      </c>
      <c r="E30" s="14"/>
      <c r="F30" s="51">
        <f>ROUND(PRODUCT(F29,C30/100),1)</f>
        <v>16800</v>
      </c>
      <c r="G30" s="25"/>
    </row>
    <row r="31" spans="1:7" ht="12.75">
      <c r="A31" s="11" t="s">
        <v>44</v>
      </c>
      <c r="B31" s="13"/>
      <c r="C31" s="49">
        <v>0</v>
      </c>
      <c r="D31" s="13" t="s">
        <v>45</v>
      </c>
      <c r="E31" s="14"/>
      <c r="F31" s="50">
        <v>0</v>
      </c>
      <c r="G31" s="15"/>
    </row>
    <row r="32" spans="1:7" ht="12.75">
      <c r="A32" s="11" t="s">
        <v>46</v>
      </c>
      <c r="B32" s="13"/>
      <c r="C32" s="49">
        <f>SazbaDPH2</f>
        <v>0</v>
      </c>
      <c r="D32" s="13" t="s">
        <v>45</v>
      </c>
      <c r="E32" s="14"/>
      <c r="F32" s="51">
        <f>ROUND(PRODUCT(F31,C32/100),1)</f>
        <v>0</v>
      </c>
      <c r="G32" s="25"/>
    </row>
    <row r="33" spans="1:7" s="57" customFormat="1" ht="19.5" customHeight="1">
      <c r="A33" s="52" t="s">
        <v>47</v>
      </c>
      <c r="B33" s="53"/>
      <c r="C33" s="53"/>
      <c r="D33" s="53"/>
      <c r="E33" s="54"/>
      <c r="F33" s="55">
        <f>CEILING(SUM(F29:F32),1)</f>
        <v>96800</v>
      </c>
      <c r="G33" s="56"/>
    </row>
    <row r="35" spans="1:8" ht="12.75">
      <c r="A35" s="58" t="s">
        <v>48</v>
      </c>
      <c r="B35" s="58"/>
      <c r="C35" s="58"/>
      <c r="D35" s="58"/>
      <c r="E35" s="58"/>
      <c r="F35" s="58"/>
      <c r="G35" s="58"/>
      <c r="H35" t="s">
        <v>49</v>
      </c>
    </row>
    <row r="36" spans="1:8" ht="14.25" customHeight="1">
      <c r="A36" s="58"/>
      <c r="B36" s="162"/>
      <c r="C36" s="162"/>
      <c r="D36" s="162"/>
      <c r="E36" s="162"/>
      <c r="F36" s="162"/>
      <c r="G36" s="162"/>
      <c r="H36" t="s">
        <v>49</v>
      </c>
    </row>
    <row r="37" spans="1:8" ht="12.75" customHeight="1">
      <c r="A37" s="59"/>
      <c r="B37" s="162"/>
      <c r="C37" s="162"/>
      <c r="D37" s="162"/>
      <c r="E37" s="162"/>
      <c r="F37" s="162"/>
      <c r="G37" s="162"/>
      <c r="H37" t="s">
        <v>49</v>
      </c>
    </row>
    <row r="38" spans="1:8" ht="12.75">
      <c r="A38" s="59"/>
      <c r="B38" s="162"/>
      <c r="C38" s="162"/>
      <c r="D38" s="162"/>
      <c r="E38" s="162"/>
      <c r="F38" s="162"/>
      <c r="G38" s="162"/>
      <c r="H38" t="s">
        <v>49</v>
      </c>
    </row>
    <row r="39" spans="1:8" ht="12.75">
      <c r="A39" s="59"/>
      <c r="B39" s="162"/>
      <c r="C39" s="162"/>
      <c r="D39" s="162"/>
      <c r="E39" s="162"/>
      <c r="F39" s="162"/>
      <c r="G39" s="162"/>
      <c r="H39" t="s">
        <v>49</v>
      </c>
    </row>
    <row r="40" spans="1:8" ht="12.75">
      <c r="A40" s="59"/>
      <c r="B40" s="162"/>
      <c r="C40" s="162"/>
      <c r="D40" s="162"/>
      <c r="E40" s="162"/>
      <c r="F40" s="162"/>
      <c r="G40" s="162"/>
      <c r="H40" t="s">
        <v>49</v>
      </c>
    </row>
    <row r="41" spans="1:8" ht="12.75">
      <c r="A41" s="59"/>
      <c r="B41" s="162"/>
      <c r="C41" s="162"/>
      <c r="D41" s="162"/>
      <c r="E41" s="162"/>
      <c r="F41" s="162"/>
      <c r="G41" s="162"/>
      <c r="H41" t="s">
        <v>49</v>
      </c>
    </row>
    <row r="42" spans="1:8" ht="12.75">
      <c r="A42" s="59"/>
      <c r="B42" s="162"/>
      <c r="C42" s="162"/>
      <c r="D42" s="162"/>
      <c r="E42" s="162"/>
      <c r="F42" s="162"/>
      <c r="G42" s="162"/>
      <c r="H42" t="s">
        <v>49</v>
      </c>
    </row>
    <row r="43" spans="1:8" ht="12.75">
      <c r="A43" s="59"/>
      <c r="B43" s="162"/>
      <c r="C43" s="162"/>
      <c r="D43" s="162"/>
      <c r="E43" s="162"/>
      <c r="F43" s="162"/>
      <c r="G43" s="162"/>
      <c r="H43" t="s">
        <v>49</v>
      </c>
    </row>
    <row r="44" spans="1:8" ht="12.75">
      <c r="A44" s="59"/>
      <c r="B44" s="162"/>
      <c r="C44" s="162"/>
      <c r="D44" s="162"/>
      <c r="E44" s="162"/>
      <c r="F44" s="162"/>
      <c r="G44" s="162"/>
      <c r="H44" t="s">
        <v>49</v>
      </c>
    </row>
    <row r="45" spans="2:7" ht="12.75" customHeight="1">
      <c r="B45" s="163"/>
      <c r="C45" s="163"/>
      <c r="D45" s="163"/>
      <c r="E45" s="163"/>
      <c r="F45" s="163"/>
      <c r="G45" s="163"/>
    </row>
    <row r="46" spans="2:7" ht="12.75" customHeight="1">
      <c r="B46" s="163"/>
      <c r="C46" s="163"/>
      <c r="D46" s="163"/>
      <c r="E46" s="163"/>
      <c r="F46" s="163"/>
      <c r="G46" s="163"/>
    </row>
    <row r="47" spans="2:7" ht="12.75" customHeight="1">
      <c r="B47" s="163"/>
      <c r="C47" s="163"/>
      <c r="D47" s="163"/>
      <c r="E47" s="163"/>
      <c r="F47" s="163"/>
      <c r="G47" s="163"/>
    </row>
    <row r="48" spans="2:7" ht="12.75" customHeight="1">
      <c r="B48" s="163"/>
      <c r="C48" s="163"/>
      <c r="D48" s="163"/>
      <c r="E48" s="163"/>
      <c r="F48" s="163"/>
      <c r="G48" s="163"/>
    </row>
    <row r="49" spans="2:7" ht="12.75" customHeight="1">
      <c r="B49" s="163"/>
      <c r="C49" s="163"/>
      <c r="D49" s="163"/>
      <c r="E49" s="163"/>
      <c r="F49" s="163"/>
      <c r="G49" s="163"/>
    </row>
    <row r="50" spans="2:7" ht="12.75" customHeight="1">
      <c r="B50" s="163"/>
      <c r="C50" s="163"/>
      <c r="D50" s="163"/>
      <c r="E50" s="163"/>
      <c r="F50" s="163"/>
      <c r="G50" s="163"/>
    </row>
    <row r="51" spans="2:7" ht="12.75" customHeight="1">
      <c r="B51" s="163"/>
      <c r="C51" s="163"/>
      <c r="D51" s="163"/>
      <c r="E51" s="163"/>
      <c r="F51" s="163"/>
      <c r="G51" s="163"/>
    </row>
    <row r="52" spans="2:7" ht="12.75" customHeight="1">
      <c r="B52" s="163"/>
      <c r="C52" s="163"/>
      <c r="D52" s="163"/>
      <c r="E52" s="163"/>
      <c r="F52" s="163"/>
      <c r="G52" s="163"/>
    </row>
    <row r="53" spans="2:7" ht="12.75" customHeight="1">
      <c r="B53" s="163"/>
      <c r="C53" s="163"/>
      <c r="D53" s="163"/>
      <c r="E53" s="163"/>
      <c r="F53" s="163"/>
      <c r="G53" s="163"/>
    </row>
    <row r="54" spans="2:7" ht="12.75" customHeight="1">
      <c r="B54" s="163"/>
      <c r="C54" s="163"/>
      <c r="D54" s="163"/>
      <c r="E54" s="163"/>
      <c r="F54" s="163"/>
      <c r="G54" s="163"/>
    </row>
  </sheetData>
  <sheetProtection/>
  <mergeCells count="17">
    <mergeCell ref="B50:G50"/>
    <mergeCell ref="B51:G51"/>
    <mergeCell ref="B52:G52"/>
    <mergeCell ref="B53:G53"/>
    <mergeCell ref="B54:G54"/>
    <mergeCell ref="B36:G44"/>
    <mergeCell ref="B45:G45"/>
    <mergeCell ref="B46:G46"/>
    <mergeCell ref="B47:G47"/>
    <mergeCell ref="B48:G48"/>
    <mergeCell ref="B49:G49"/>
    <mergeCell ref="A1:G1"/>
    <mergeCell ref="C7:D7"/>
    <mergeCell ref="C8:D8"/>
    <mergeCell ref="E11:G11"/>
    <mergeCell ref="A12:G12"/>
    <mergeCell ref="D13:G13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2"/>
  <sheetViews>
    <sheetView zoomScalePageLayoutView="0" workbookViewId="0" topLeftCell="A1">
      <selection activeCell="H31" sqref="H31:I3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164" t="s">
        <v>7</v>
      </c>
      <c r="B1" s="164"/>
      <c r="C1" s="60" t="str">
        <f>CONCATENATE(cislostavby," ",nazevstavby)</f>
        <v>433 Vrtaná studna ST-3 na p.p.č. 150/7 - k. ú. Střeleč</v>
      </c>
      <c r="D1" s="61"/>
      <c r="E1" s="62"/>
      <c r="F1" s="61"/>
      <c r="G1" s="63" t="s">
        <v>50</v>
      </c>
      <c r="H1" s="64"/>
      <c r="I1" s="65"/>
    </row>
    <row r="2" spans="1:9" ht="12.75">
      <c r="A2" s="165" t="s">
        <v>1</v>
      </c>
      <c r="B2" s="165"/>
      <c r="C2" s="66" t="str">
        <f>CONCATENATE(cisloobjektu," ",nazevobjektu)</f>
        <v>433 Vrtaná studna</v>
      </c>
      <c r="D2" s="67"/>
      <c r="E2" s="68"/>
      <c r="F2" s="67"/>
      <c r="G2" s="166"/>
      <c r="H2" s="166"/>
      <c r="I2" s="166"/>
    </row>
    <row r="3" ht="12.75">
      <c r="F3" s="9"/>
    </row>
    <row r="4" spans="1:9" ht="19.5" customHeight="1">
      <c r="A4" s="167" t="s">
        <v>51</v>
      </c>
      <c r="B4" s="167"/>
      <c r="C4" s="167"/>
      <c r="D4" s="167"/>
      <c r="E4" s="167"/>
      <c r="F4" s="167"/>
      <c r="G4" s="167"/>
      <c r="H4" s="167"/>
      <c r="I4" s="167"/>
    </row>
    <row r="6" spans="1:9" s="9" customFormat="1" ht="12.75">
      <c r="A6" s="69"/>
      <c r="B6" s="70" t="s">
        <v>52</v>
      </c>
      <c r="C6" s="70"/>
      <c r="D6" s="71"/>
      <c r="E6" s="72" t="s">
        <v>53</v>
      </c>
      <c r="F6" s="73" t="s">
        <v>54</v>
      </c>
      <c r="G6" s="73" t="s">
        <v>55</v>
      </c>
      <c r="H6" s="73" t="s">
        <v>56</v>
      </c>
      <c r="I6" s="74" t="s">
        <v>32</v>
      </c>
    </row>
    <row r="7" spans="1:9" s="9" customFormat="1" ht="12.75">
      <c r="A7" s="75" t="str">
        <f>Položky!B7</f>
        <v>1</v>
      </c>
      <c r="B7" s="76" t="str">
        <f>Položky!C7</f>
        <v>Zemní práce</v>
      </c>
      <c r="D7" s="77"/>
      <c r="E7" s="78">
        <f>Položky!BA50</f>
        <v>0</v>
      </c>
      <c r="F7" s="79">
        <f>Položky!BB50</f>
        <v>0</v>
      </c>
      <c r="G7" s="79">
        <f>Položky!BC50</f>
        <v>0</v>
      </c>
      <c r="H7" s="79">
        <f>Položky!BD50</f>
        <v>0</v>
      </c>
      <c r="I7" s="80">
        <f>Položky!BE50</f>
        <v>0</v>
      </c>
    </row>
    <row r="8" spans="1:9" s="9" customFormat="1" ht="12.75">
      <c r="A8" s="75" t="str">
        <f>Položky!B51</f>
        <v>2</v>
      </c>
      <c r="B8" s="76" t="str">
        <f>Položky!C51</f>
        <v>Základy a zvláštní zakládání</v>
      </c>
      <c r="D8" s="77"/>
      <c r="E8" s="78">
        <f>Položky!BA59</f>
        <v>0</v>
      </c>
      <c r="F8" s="79">
        <f>Položky!BB59</f>
        <v>0</v>
      </c>
      <c r="G8" s="79">
        <f>Položky!BC59</f>
        <v>0</v>
      </c>
      <c r="H8" s="79">
        <f>Položky!BD59</f>
        <v>0</v>
      </c>
      <c r="I8" s="80">
        <f>Položky!BE59</f>
        <v>0</v>
      </c>
    </row>
    <row r="9" spans="1:9" s="9" customFormat="1" ht="12.75">
      <c r="A9" s="75" t="str">
        <f>Položky!B60</f>
        <v>3</v>
      </c>
      <c r="B9" s="76" t="str">
        <f>Položky!C60</f>
        <v>Svislé a kompletní konstrukce</v>
      </c>
      <c r="D9" s="77"/>
      <c r="E9" s="78">
        <f>Položky!BA69</f>
        <v>0</v>
      </c>
      <c r="F9" s="79">
        <f>Položky!BB69</f>
        <v>0</v>
      </c>
      <c r="G9" s="79">
        <f>Položky!BC69</f>
        <v>0</v>
      </c>
      <c r="H9" s="79">
        <f>Položky!BD69</f>
        <v>0</v>
      </c>
      <c r="I9" s="80">
        <f>Položky!BE69</f>
        <v>0</v>
      </c>
    </row>
    <row r="10" spans="1:9" s="9" customFormat="1" ht="12.75">
      <c r="A10" s="75" t="str">
        <f>Položky!B70</f>
        <v>4</v>
      </c>
      <c r="B10" s="76" t="str">
        <f>Položky!C70</f>
        <v>Vodorovné konstrukce</v>
      </c>
      <c r="D10" s="77"/>
      <c r="E10" s="78">
        <f>Položky!BA76</f>
        <v>0</v>
      </c>
      <c r="F10" s="79">
        <f>Položky!BB76</f>
        <v>0</v>
      </c>
      <c r="G10" s="79">
        <f>Položky!BC76</f>
        <v>0</v>
      </c>
      <c r="H10" s="79">
        <f>Položky!BD76</f>
        <v>0</v>
      </c>
      <c r="I10" s="80">
        <f>Položky!BE76</f>
        <v>0</v>
      </c>
    </row>
    <row r="11" spans="1:9" s="9" customFormat="1" ht="12.75">
      <c r="A11" s="75" t="str">
        <f>Položky!B77</f>
        <v>5</v>
      </c>
      <c r="B11" s="76" t="str">
        <f>Položky!C77</f>
        <v>Komunikace</v>
      </c>
      <c r="D11" s="77"/>
      <c r="E11" s="78">
        <f>Položky!BA83</f>
        <v>0</v>
      </c>
      <c r="F11" s="79">
        <f>Položky!BB83</f>
        <v>0</v>
      </c>
      <c r="G11" s="79">
        <f>Položky!BC83</f>
        <v>0</v>
      </c>
      <c r="H11" s="79">
        <f>Položky!BD83</f>
        <v>0</v>
      </c>
      <c r="I11" s="80">
        <f>Položky!BE83</f>
        <v>0</v>
      </c>
    </row>
    <row r="12" spans="1:9" s="9" customFormat="1" ht="12.75">
      <c r="A12" s="75" t="str">
        <f>Položky!B84</f>
        <v>8</v>
      </c>
      <c r="B12" s="76" t="str">
        <f>Položky!C84</f>
        <v>Trubní vedení</v>
      </c>
      <c r="D12" s="77"/>
      <c r="E12" s="78">
        <f>Položky!BA128</f>
        <v>0</v>
      </c>
      <c r="F12" s="79">
        <f>Položky!BB128</f>
        <v>0</v>
      </c>
      <c r="G12" s="79">
        <f>Položky!BC128</f>
        <v>0</v>
      </c>
      <c r="H12" s="79">
        <f>Položky!BD128</f>
        <v>0</v>
      </c>
      <c r="I12" s="80">
        <f>Položky!BE128</f>
        <v>0</v>
      </c>
    </row>
    <row r="13" spans="1:9" s="9" customFormat="1" ht="12.75">
      <c r="A13" s="75" t="str">
        <f>Položky!B129</f>
        <v>9</v>
      </c>
      <c r="B13" s="76" t="str">
        <f>Položky!C129</f>
        <v>Ostatní konstrukce, bourání</v>
      </c>
      <c r="D13" s="77"/>
      <c r="E13" s="78">
        <f>Položky!BA132</f>
        <v>0</v>
      </c>
      <c r="F13" s="79">
        <f>Položky!BB132</f>
        <v>0</v>
      </c>
      <c r="G13" s="79">
        <f>Položky!BC132</f>
        <v>0</v>
      </c>
      <c r="H13" s="79">
        <f>Položky!BD132</f>
        <v>0</v>
      </c>
      <c r="I13" s="80">
        <f>Položky!BE132</f>
        <v>0</v>
      </c>
    </row>
    <row r="14" spans="1:9" s="9" customFormat="1" ht="12.75">
      <c r="A14" s="75" t="str">
        <f>Položky!B133</f>
        <v>99</v>
      </c>
      <c r="B14" s="76" t="str">
        <f>Položky!C133</f>
        <v>Staveništní přesun hmot</v>
      </c>
      <c r="D14" s="77"/>
      <c r="E14" s="78">
        <f>Položky!BA135</f>
        <v>0</v>
      </c>
      <c r="F14" s="79">
        <f>Položky!BB135</f>
        <v>0</v>
      </c>
      <c r="G14" s="79">
        <f>Položky!BC135</f>
        <v>0</v>
      </c>
      <c r="H14" s="79">
        <f>Položky!BD135</f>
        <v>0</v>
      </c>
      <c r="I14" s="80">
        <f>Položky!BE135</f>
        <v>0</v>
      </c>
    </row>
    <row r="15" spans="1:9" s="9" customFormat="1" ht="12.75">
      <c r="A15" s="75" t="str">
        <f>Položky!B136</f>
        <v>722</v>
      </c>
      <c r="B15" s="76" t="str">
        <f>Položky!C136</f>
        <v>Vnitřní vodovod</v>
      </c>
      <c r="D15" s="77"/>
      <c r="E15" s="78">
        <f>Položky!BA141</f>
        <v>0</v>
      </c>
      <c r="F15" s="79">
        <f>Položky!BB141</f>
        <v>0</v>
      </c>
      <c r="G15" s="79">
        <f>Položky!BC141</f>
        <v>0</v>
      </c>
      <c r="H15" s="79">
        <f>Položky!BD141</f>
        <v>0</v>
      </c>
      <c r="I15" s="80">
        <f>Položky!BE141</f>
        <v>0</v>
      </c>
    </row>
    <row r="16" spans="1:9" s="9" customFormat="1" ht="12.75">
      <c r="A16" s="75" t="str">
        <f>Položky!B142</f>
        <v>724</v>
      </c>
      <c r="B16" s="76" t="str">
        <f>Položky!C142</f>
        <v>Strojní vybavení</v>
      </c>
      <c r="D16" s="77"/>
      <c r="E16" s="78">
        <f>Položky!BA146</f>
        <v>0</v>
      </c>
      <c r="F16" s="79">
        <f>Položky!BB146</f>
        <v>0</v>
      </c>
      <c r="G16" s="79">
        <f>Položky!BC146</f>
        <v>0</v>
      </c>
      <c r="H16" s="79">
        <f>Položky!BD146</f>
        <v>0</v>
      </c>
      <c r="I16" s="80">
        <f>Položky!BE146</f>
        <v>0</v>
      </c>
    </row>
    <row r="17" spans="1:9" s="9" customFormat="1" ht="12.75">
      <c r="A17" s="75" t="str">
        <f>Položky!B147</f>
        <v>767</v>
      </c>
      <c r="B17" s="76" t="str">
        <f>Položky!C147</f>
        <v>Konstrukce zámečnické</v>
      </c>
      <c r="D17" s="77"/>
      <c r="E17" s="78">
        <f>Položky!BA154</f>
        <v>0</v>
      </c>
      <c r="F17" s="79">
        <f>Položky!BB154</f>
        <v>0</v>
      </c>
      <c r="G17" s="79">
        <f>Položky!BC154</f>
        <v>0</v>
      </c>
      <c r="H17" s="79">
        <f>Položky!BD154</f>
        <v>0</v>
      </c>
      <c r="I17" s="80">
        <f>Položky!BE154</f>
        <v>0</v>
      </c>
    </row>
    <row r="18" spans="1:9" s="87" customFormat="1" ht="12.75">
      <c r="A18" s="81"/>
      <c r="B18" s="82" t="s">
        <v>57</v>
      </c>
      <c r="C18" s="82"/>
      <c r="D18" s="83"/>
      <c r="E18" s="84">
        <f>SUM(E7:E17)</f>
        <v>0</v>
      </c>
      <c r="F18" s="85">
        <f>SUM(F7:F17)</f>
        <v>0</v>
      </c>
      <c r="G18" s="85">
        <f>SUM(G7:G17)</f>
        <v>0</v>
      </c>
      <c r="H18" s="85">
        <f>SUM(H7:H17)</f>
        <v>0</v>
      </c>
      <c r="I18" s="86">
        <f>SUM(I7:I17)</f>
        <v>0</v>
      </c>
    </row>
    <row r="19" spans="1:9" ht="12.75">
      <c r="A19" s="9"/>
      <c r="B19" s="9"/>
      <c r="C19" s="9"/>
      <c r="D19" s="9"/>
      <c r="E19" s="9"/>
      <c r="F19" s="9"/>
      <c r="G19" s="9"/>
      <c r="H19" s="9"/>
      <c r="I19" s="9"/>
    </row>
    <row r="20" spans="1:57" ht="19.5" customHeight="1">
      <c r="A20" s="157" t="s">
        <v>58</v>
      </c>
      <c r="B20" s="157"/>
      <c r="C20" s="157"/>
      <c r="D20" s="157"/>
      <c r="E20" s="157"/>
      <c r="F20" s="157"/>
      <c r="G20" s="157"/>
      <c r="H20" s="157"/>
      <c r="I20" s="157"/>
      <c r="BA20" s="28"/>
      <c r="BB20" s="28"/>
      <c r="BC20" s="28"/>
      <c r="BD20" s="28"/>
      <c r="BE20" s="28"/>
    </row>
    <row r="22" spans="1:9" ht="12.75">
      <c r="A22" s="88" t="s">
        <v>59</v>
      </c>
      <c r="B22" s="89"/>
      <c r="C22" s="89"/>
      <c r="D22" s="90"/>
      <c r="E22" s="91" t="s">
        <v>60</v>
      </c>
      <c r="F22" s="92" t="s">
        <v>61</v>
      </c>
      <c r="G22" s="93" t="s">
        <v>62</v>
      </c>
      <c r="H22" s="94"/>
      <c r="I22" s="95" t="s">
        <v>60</v>
      </c>
    </row>
    <row r="23" spans="1:53" ht="12.75">
      <c r="A23" s="41" t="s">
        <v>63</v>
      </c>
      <c r="B23" s="33"/>
      <c r="C23" s="33"/>
      <c r="D23" s="96"/>
      <c r="E23" s="97">
        <v>0</v>
      </c>
      <c r="F23" s="98">
        <v>0</v>
      </c>
      <c r="G23" s="99">
        <f aca="true" t="shared" si="0" ref="G23:G30">CHOOSE(BA23+1,HSV+PSV,HSV+PSV+Mont,HSV+PSV+Dodavka+Mont,HSV,PSV,Mont,Dodavka,Mont+Dodavka,0)</f>
        <v>0</v>
      </c>
      <c r="H23" s="100"/>
      <c r="I23" s="101">
        <f aca="true" t="shared" si="1" ref="I23:I30">E23+F23*G23/100</f>
        <v>0</v>
      </c>
      <c r="BA23">
        <v>0</v>
      </c>
    </row>
    <row r="24" spans="1:53" ht="12.75">
      <c r="A24" s="41" t="s">
        <v>64</v>
      </c>
      <c r="B24" s="33"/>
      <c r="C24" s="33"/>
      <c r="D24" s="96"/>
      <c r="E24" s="97">
        <v>0</v>
      </c>
      <c r="F24" s="98">
        <v>0</v>
      </c>
      <c r="G24" s="99">
        <f t="shared" si="0"/>
        <v>0</v>
      </c>
      <c r="H24" s="100"/>
      <c r="I24" s="101">
        <f t="shared" si="1"/>
        <v>0</v>
      </c>
      <c r="BA24">
        <v>0</v>
      </c>
    </row>
    <row r="25" spans="1:53" ht="12.75">
      <c r="A25" s="41" t="s">
        <v>65</v>
      </c>
      <c r="B25" s="33"/>
      <c r="C25" s="33"/>
      <c r="D25" s="96"/>
      <c r="E25" s="97">
        <v>0</v>
      </c>
      <c r="F25" s="98">
        <v>0</v>
      </c>
      <c r="G25" s="99">
        <f t="shared" si="0"/>
        <v>0</v>
      </c>
      <c r="H25" s="100"/>
      <c r="I25" s="101">
        <f t="shared" si="1"/>
        <v>0</v>
      </c>
      <c r="BA25">
        <v>0</v>
      </c>
    </row>
    <row r="26" spans="1:53" ht="12.75">
      <c r="A26" s="41" t="s">
        <v>66</v>
      </c>
      <c r="B26" s="33"/>
      <c r="C26" s="33"/>
      <c r="D26" s="96"/>
      <c r="E26" s="97">
        <v>0</v>
      </c>
      <c r="F26" s="98">
        <v>0</v>
      </c>
      <c r="G26" s="99">
        <f t="shared" si="0"/>
        <v>0</v>
      </c>
      <c r="H26" s="100"/>
      <c r="I26" s="101">
        <f t="shared" si="1"/>
        <v>0</v>
      </c>
      <c r="BA26">
        <v>0</v>
      </c>
    </row>
    <row r="27" spans="1:53" ht="12.75">
      <c r="A27" s="41" t="s">
        <v>67</v>
      </c>
      <c r="B27" s="33"/>
      <c r="C27" s="33"/>
      <c r="D27" s="96"/>
      <c r="E27" s="97">
        <v>0</v>
      </c>
      <c r="F27" s="98">
        <v>2</v>
      </c>
      <c r="G27" s="99">
        <f t="shared" si="0"/>
        <v>0</v>
      </c>
      <c r="H27" s="100"/>
      <c r="I27" s="101">
        <f t="shared" si="1"/>
        <v>0</v>
      </c>
      <c r="BA27">
        <v>1</v>
      </c>
    </row>
    <row r="28" spans="1:53" ht="12.75">
      <c r="A28" s="41" t="s">
        <v>68</v>
      </c>
      <c r="B28" s="33"/>
      <c r="C28" s="33"/>
      <c r="D28" s="96"/>
      <c r="E28" s="97">
        <v>0</v>
      </c>
      <c r="F28" s="98">
        <v>0</v>
      </c>
      <c r="G28" s="99">
        <f t="shared" si="0"/>
        <v>0</v>
      </c>
      <c r="H28" s="100"/>
      <c r="I28" s="101">
        <f t="shared" si="1"/>
        <v>0</v>
      </c>
      <c r="BA28">
        <v>1</v>
      </c>
    </row>
    <row r="29" spans="1:53" ht="12.75">
      <c r="A29" s="41" t="s">
        <v>69</v>
      </c>
      <c r="B29" s="33"/>
      <c r="C29" s="33"/>
      <c r="D29" s="96"/>
      <c r="E29" s="97">
        <v>0</v>
      </c>
      <c r="F29" s="98">
        <v>0</v>
      </c>
      <c r="G29" s="99">
        <f t="shared" si="0"/>
        <v>0</v>
      </c>
      <c r="H29" s="100"/>
      <c r="I29" s="101">
        <f t="shared" si="1"/>
        <v>0</v>
      </c>
      <c r="BA29">
        <v>2</v>
      </c>
    </row>
    <row r="30" spans="1:53" ht="12.75">
      <c r="A30" s="41" t="s">
        <v>70</v>
      </c>
      <c r="B30" s="33"/>
      <c r="C30" s="33"/>
      <c r="D30" s="96"/>
      <c r="E30" s="97">
        <v>0</v>
      </c>
      <c r="F30" s="98">
        <v>0</v>
      </c>
      <c r="G30" s="99">
        <f t="shared" si="0"/>
        <v>0</v>
      </c>
      <c r="H30" s="100"/>
      <c r="I30" s="101">
        <v>80000</v>
      </c>
      <c r="BA30">
        <v>2</v>
      </c>
    </row>
    <row r="31" spans="1:9" ht="12.75">
      <c r="A31" s="102"/>
      <c r="B31" s="103" t="s">
        <v>71</v>
      </c>
      <c r="C31" s="104"/>
      <c r="D31" s="105"/>
      <c r="E31" s="106"/>
      <c r="F31" s="107"/>
      <c r="G31" s="107"/>
      <c r="H31" s="168">
        <f>SUM(I23:I30)</f>
        <v>80000</v>
      </c>
      <c r="I31" s="168"/>
    </row>
    <row r="33" spans="2:9" ht="12.75">
      <c r="B33" s="87"/>
      <c r="F33" s="108"/>
      <c r="G33" s="109"/>
      <c r="H33" s="109"/>
      <c r="I33" s="110"/>
    </row>
    <row r="34" spans="6:9" ht="12.75">
      <c r="F34" s="108"/>
      <c r="G34" s="109"/>
      <c r="H34" s="109"/>
      <c r="I34" s="110"/>
    </row>
    <row r="35" spans="6:9" ht="12.75">
      <c r="F35" s="108"/>
      <c r="G35" s="109"/>
      <c r="H35" s="109"/>
      <c r="I35" s="110"/>
    </row>
    <row r="36" spans="6:9" ht="12.75">
      <c r="F36" s="108"/>
      <c r="G36" s="109"/>
      <c r="H36" s="109"/>
      <c r="I36" s="110"/>
    </row>
    <row r="37" spans="6:9" ht="12.75">
      <c r="F37" s="108"/>
      <c r="G37" s="109"/>
      <c r="H37" s="109"/>
      <c r="I37" s="110"/>
    </row>
    <row r="38" spans="6:9" ht="12.75">
      <c r="F38" s="108"/>
      <c r="G38" s="109"/>
      <c r="H38" s="109"/>
      <c r="I38" s="110"/>
    </row>
    <row r="39" spans="6:9" ht="12.75">
      <c r="F39" s="108"/>
      <c r="G39" s="109"/>
      <c r="H39" s="109"/>
      <c r="I39" s="110"/>
    </row>
    <row r="40" spans="6:9" ht="12.75">
      <c r="F40" s="108"/>
      <c r="G40" s="109"/>
      <c r="H40" s="109"/>
      <c r="I40" s="110"/>
    </row>
    <row r="41" spans="6:9" ht="12.75">
      <c r="F41" s="108"/>
      <c r="G41" s="109"/>
      <c r="H41" s="109"/>
      <c r="I41" s="110"/>
    </row>
    <row r="42" spans="6:9" ht="12.75">
      <c r="F42" s="108"/>
      <c r="G42" s="109"/>
      <c r="H42" s="109"/>
      <c r="I42" s="110"/>
    </row>
    <row r="43" spans="6:9" ht="12.75">
      <c r="F43" s="108"/>
      <c r="G43" s="109"/>
      <c r="H43" s="109"/>
      <c r="I43" s="110"/>
    </row>
    <row r="44" spans="6:9" ht="12.75">
      <c r="F44" s="108"/>
      <c r="G44" s="109"/>
      <c r="H44" s="109"/>
      <c r="I44" s="110"/>
    </row>
    <row r="45" spans="6:9" ht="12.75">
      <c r="F45" s="108"/>
      <c r="G45" s="109"/>
      <c r="H45" s="109"/>
      <c r="I45" s="110"/>
    </row>
    <row r="46" spans="6:9" ht="12.75">
      <c r="F46" s="108"/>
      <c r="G46" s="109"/>
      <c r="H46" s="109"/>
      <c r="I46" s="110"/>
    </row>
    <row r="47" spans="6:9" ht="12.75">
      <c r="F47" s="108"/>
      <c r="G47" s="109"/>
      <c r="H47" s="109"/>
      <c r="I47" s="110"/>
    </row>
    <row r="48" spans="6:9" ht="12.75">
      <c r="F48" s="108"/>
      <c r="G48" s="109"/>
      <c r="H48" s="109"/>
      <c r="I48" s="110"/>
    </row>
    <row r="49" spans="6:9" ht="12.75">
      <c r="F49" s="108"/>
      <c r="G49" s="109"/>
      <c r="H49" s="109"/>
      <c r="I49" s="110"/>
    </row>
    <row r="50" spans="6:9" ht="12.75">
      <c r="F50" s="108"/>
      <c r="G50" s="109"/>
      <c r="H50" s="109"/>
      <c r="I50" s="110"/>
    </row>
    <row r="51" spans="6:9" ht="12.75">
      <c r="F51" s="108"/>
      <c r="G51" s="109"/>
      <c r="H51" s="109"/>
      <c r="I51" s="110"/>
    </row>
    <row r="52" spans="6:9" ht="12.75">
      <c r="F52" s="108"/>
      <c r="G52" s="109"/>
      <c r="H52" s="109"/>
      <c r="I52" s="110"/>
    </row>
    <row r="53" spans="6:9" ht="12.75">
      <c r="F53" s="108"/>
      <c r="G53" s="109"/>
      <c r="H53" s="109"/>
      <c r="I53" s="110"/>
    </row>
    <row r="54" spans="6:9" ht="12.75">
      <c r="F54" s="108"/>
      <c r="G54" s="109"/>
      <c r="H54" s="109"/>
      <c r="I54" s="110"/>
    </row>
    <row r="55" spans="6:9" ht="12.75">
      <c r="F55" s="108"/>
      <c r="G55" s="109"/>
      <c r="H55" s="109"/>
      <c r="I55" s="110"/>
    </row>
    <row r="56" spans="6:9" ht="12.75">
      <c r="F56" s="108"/>
      <c r="G56" s="109"/>
      <c r="H56" s="109"/>
      <c r="I56" s="110"/>
    </row>
    <row r="57" spans="6:9" ht="12.75">
      <c r="F57" s="108"/>
      <c r="G57" s="109"/>
      <c r="H57" s="109"/>
      <c r="I57" s="110"/>
    </row>
    <row r="58" spans="6:9" ht="12.75">
      <c r="F58" s="108"/>
      <c r="G58" s="109"/>
      <c r="H58" s="109"/>
      <c r="I58" s="110"/>
    </row>
    <row r="59" spans="6:9" ht="12.75">
      <c r="F59" s="108"/>
      <c r="G59" s="109"/>
      <c r="H59" s="109"/>
      <c r="I59" s="110"/>
    </row>
    <row r="60" spans="6:9" ht="12.75">
      <c r="F60" s="108"/>
      <c r="G60" s="109"/>
      <c r="H60" s="109"/>
      <c r="I60" s="110"/>
    </row>
    <row r="61" spans="6:9" ht="12.75">
      <c r="F61" s="108"/>
      <c r="G61" s="109"/>
      <c r="H61" s="109"/>
      <c r="I61" s="110"/>
    </row>
    <row r="62" spans="6:9" ht="12.75">
      <c r="F62" s="108"/>
      <c r="G62" s="109"/>
      <c r="H62" s="109"/>
      <c r="I62" s="110"/>
    </row>
    <row r="63" spans="6:9" ht="12.75">
      <c r="F63" s="108"/>
      <c r="G63" s="109"/>
      <c r="H63" s="109"/>
      <c r="I63" s="110"/>
    </row>
    <row r="64" spans="6:9" ht="12.75">
      <c r="F64" s="108"/>
      <c r="G64" s="109"/>
      <c r="H64" s="109"/>
      <c r="I64" s="110"/>
    </row>
    <row r="65" spans="6:9" ht="12.75">
      <c r="F65" s="108"/>
      <c r="G65" s="109"/>
      <c r="H65" s="109"/>
      <c r="I65" s="110"/>
    </row>
    <row r="66" spans="6:9" ht="12.75">
      <c r="F66" s="108"/>
      <c r="G66" s="109"/>
      <c r="H66" s="109"/>
      <c r="I66" s="110"/>
    </row>
    <row r="67" spans="6:9" ht="12.75">
      <c r="F67" s="108"/>
      <c r="G67" s="109"/>
      <c r="H67" s="109"/>
      <c r="I67" s="110"/>
    </row>
    <row r="68" spans="6:9" ht="12.75">
      <c r="F68" s="108"/>
      <c r="G68" s="109"/>
      <c r="H68" s="109"/>
      <c r="I68" s="110"/>
    </row>
    <row r="69" spans="6:9" ht="12.75">
      <c r="F69" s="108"/>
      <c r="G69" s="109"/>
      <c r="H69" s="109"/>
      <c r="I69" s="110"/>
    </row>
    <row r="70" spans="6:9" ht="12.75">
      <c r="F70" s="108"/>
      <c r="G70" s="109"/>
      <c r="H70" s="109"/>
      <c r="I70" s="110"/>
    </row>
    <row r="71" spans="6:9" ht="12.75">
      <c r="F71" s="108"/>
      <c r="G71" s="109"/>
      <c r="H71" s="109"/>
      <c r="I71" s="110"/>
    </row>
    <row r="72" spans="6:9" ht="12.75">
      <c r="F72" s="108"/>
      <c r="G72" s="109"/>
      <c r="H72" s="109"/>
      <c r="I72" s="110"/>
    </row>
    <row r="73" spans="6:9" ht="12.75">
      <c r="F73" s="108"/>
      <c r="G73" s="109"/>
      <c r="H73" s="109"/>
      <c r="I73" s="110"/>
    </row>
    <row r="74" spans="6:9" ht="12.75">
      <c r="F74" s="108"/>
      <c r="G74" s="109"/>
      <c r="H74" s="109"/>
      <c r="I74" s="110"/>
    </row>
    <row r="75" spans="6:9" ht="12.75">
      <c r="F75" s="108"/>
      <c r="G75" s="109"/>
      <c r="H75" s="109"/>
      <c r="I75" s="110"/>
    </row>
    <row r="76" spans="6:9" ht="12.75">
      <c r="F76" s="108"/>
      <c r="G76" s="109"/>
      <c r="H76" s="109"/>
      <c r="I76" s="110"/>
    </row>
    <row r="77" spans="6:9" ht="12.75">
      <c r="F77" s="108"/>
      <c r="G77" s="109"/>
      <c r="H77" s="109"/>
      <c r="I77" s="110"/>
    </row>
    <row r="78" spans="6:9" ht="12.75">
      <c r="F78" s="108"/>
      <c r="G78" s="109"/>
      <c r="H78" s="109"/>
      <c r="I78" s="110"/>
    </row>
    <row r="79" spans="6:9" ht="12.75">
      <c r="F79" s="108"/>
      <c r="G79" s="109"/>
      <c r="H79" s="109"/>
      <c r="I79" s="110"/>
    </row>
    <row r="80" spans="6:9" ht="12.75">
      <c r="F80" s="108"/>
      <c r="G80" s="109"/>
      <c r="H80" s="109"/>
      <c r="I80" s="110"/>
    </row>
    <row r="81" spans="6:9" ht="12.75">
      <c r="F81" s="108"/>
      <c r="G81" s="109"/>
      <c r="H81" s="109"/>
      <c r="I81" s="110"/>
    </row>
    <row r="82" spans="6:9" ht="12.75">
      <c r="F82" s="108"/>
      <c r="G82" s="109"/>
      <c r="H82" s="109"/>
      <c r="I82" s="110"/>
    </row>
  </sheetData>
  <sheetProtection/>
  <mergeCells count="6">
    <mergeCell ref="A1:B1"/>
    <mergeCell ref="A2:B2"/>
    <mergeCell ref="G2:I2"/>
    <mergeCell ref="A4:I4"/>
    <mergeCell ref="A20:I20"/>
    <mergeCell ref="H31:I31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27"/>
  <sheetViews>
    <sheetView zoomScalePageLayoutView="0" workbookViewId="0" topLeftCell="A82">
      <selection activeCell="A154" sqref="A154"/>
    </sheetView>
  </sheetViews>
  <sheetFormatPr defaultColWidth="9.00390625" defaultRowHeight="12.75"/>
  <cols>
    <col min="1" max="1" width="4.375" style="111" customWidth="1"/>
    <col min="2" max="2" width="11.625" style="111" customWidth="1"/>
    <col min="3" max="3" width="40.375" style="111" customWidth="1"/>
    <col min="4" max="4" width="5.625" style="111" customWidth="1"/>
    <col min="5" max="5" width="8.625" style="112" customWidth="1"/>
    <col min="6" max="6" width="9.875" style="111" customWidth="1"/>
    <col min="7" max="7" width="13.875" style="111" customWidth="1"/>
    <col min="8" max="11" width="9.125" style="111" customWidth="1"/>
    <col min="12" max="12" width="75.375" style="111" customWidth="1"/>
    <col min="13" max="16384" width="9.125" style="111" customWidth="1"/>
  </cols>
  <sheetData>
    <row r="1" spans="1:7" ht="15.75">
      <c r="A1" s="169" t="s">
        <v>72</v>
      </c>
      <c r="B1" s="169"/>
      <c r="C1" s="169"/>
      <c r="D1" s="169"/>
      <c r="E1" s="169"/>
      <c r="F1" s="169"/>
      <c r="G1" s="169"/>
    </row>
    <row r="2" spans="2:7" ht="12.75">
      <c r="B2" s="113"/>
      <c r="C2" s="114"/>
      <c r="D2" s="114"/>
      <c r="E2" s="115"/>
      <c r="F2" s="114"/>
      <c r="G2" s="114"/>
    </row>
    <row r="3" spans="1:7" ht="12.75">
      <c r="A3" s="164" t="s">
        <v>7</v>
      </c>
      <c r="B3" s="164"/>
      <c r="C3" s="60" t="str">
        <f>CONCATENATE(cislostavby," ",nazevstavby)</f>
        <v>433 Vrtaná studna ST-3 na p.p.č. 150/7 - k. ú. Střeleč</v>
      </c>
      <c r="D3" s="61"/>
      <c r="E3" s="116" t="s">
        <v>73</v>
      </c>
      <c r="F3" s="117">
        <f>Rekapitulace!H1</f>
        <v>0</v>
      </c>
      <c r="G3" s="118"/>
    </row>
    <row r="4" spans="1:7" ht="12.75">
      <c r="A4" s="170" t="s">
        <v>1</v>
      </c>
      <c r="B4" s="170"/>
      <c r="C4" s="66" t="str">
        <f>CONCATENATE(cisloobjektu," ",nazevobjektu)</f>
        <v>433 Vrtaná studna</v>
      </c>
      <c r="D4" s="67"/>
      <c r="E4" s="171">
        <f>Rekapitulace!G2</f>
        <v>0</v>
      </c>
      <c r="F4" s="171"/>
      <c r="G4" s="171"/>
    </row>
    <row r="5" spans="1:7" ht="12.75">
      <c r="A5" s="119"/>
      <c r="G5" s="120"/>
    </row>
    <row r="6" spans="1:7" ht="12.75">
      <c r="A6" s="121" t="s">
        <v>74</v>
      </c>
      <c r="B6" s="122" t="s">
        <v>75</v>
      </c>
      <c r="C6" s="122" t="s">
        <v>76</v>
      </c>
      <c r="D6" s="122" t="s">
        <v>77</v>
      </c>
      <c r="E6" s="123" t="s">
        <v>78</v>
      </c>
      <c r="F6" s="122" t="s">
        <v>79</v>
      </c>
      <c r="G6" s="124" t="s">
        <v>80</v>
      </c>
    </row>
    <row r="7" spans="1:15" ht="12.75">
      <c r="A7" s="125" t="s">
        <v>81</v>
      </c>
      <c r="B7" s="126" t="s">
        <v>82</v>
      </c>
      <c r="C7" s="127" t="s">
        <v>83</v>
      </c>
      <c r="D7" s="128"/>
      <c r="E7" s="129"/>
      <c r="F7" s="129"/>
      <c r="G7" s="130"/>
      <c r="H7" s="131"/>
      <c r="I7" s="131"/>
      <c r="O7" s="132">
        <v>1</v>
      </c>
    </row>
    <row r="8" spans="1:104" ht="12.75">
      <c r="A8" s="133">
        <v>1</v>
      </c>
      <c r="B8" s="134" t="s">
        <v>84</v>
      </c>
      <c r="C8" s="135" t="s">
        <v>85</v>
      </c>
      <c r="D8" s="136" t="s">
        <v>86</v>
      </c>
      <c r="E8" s="137">
        <v>1</v>
      </c>
      <c r="F8" s="137">
        <v>0</v>
      </c>
      <c r="G8" s="138">
        <f aca="true" t="shared" si="0" ref="G8:G14">E8*F8</f>
        <v>0</v>
      </c>
      <c r="O8" s="132">
        <v>2</v>
      </c>
      <c r="AA8" s="111">
        <v>1</v>
      </c>
      <c r="AB8" s="111">
        <v>1</v>
      </c>
      <c r="AC8" s="111">
        <v>1</v>
      </c>
      <c r="AZ8" s="111">
        <v>1</v>
      </c>
      <c r="BA8" s="111">
        <f aca="true" t="shared" si="1" ref="BA8:BA14">IF(AZ8=1,G8,0)</f>
        <v>0</v>
      </c>
      <c r="BB8" s="111">
        <f aca="true" t="shared" si="2" ref="BB8:BB14">IF(AZ8=2,G8,0)</f>
        <v>0</v>
      </c>
      <c r="BC8" s="111">
        <f aca="true" t="shared" si="3" ref="BC8:BC14">IF(AZ8=3,G8,0)</f>
        <v>0</v>
      </c>
      <c r="BD8" s="111">
        <f aca="true" t="shared" si="4" ref="BD8:BD14">IF(AZ8=4,G8,0)</f>
        <v>0</v>
      </c>
      <c r="BE8" s="111">
        <f aca="true" t="shared" si="5" ref="BE8:BE14">IF(AZ8=5,G8,0)</f>
        <v>0</v>
      </c>
      <c r="CZ8" s="111">
        <v>0</v>
      </c>
    </row>
    <row r="9" spans="1:104" ht="12.75">
      <c r="A9" s="133">
        <v>2</v>
      </c>
      <c r="B9" s="134" t="s">
        <v>87</v>
      </c>
      <c r="C9" s="135" t="s">
        <v>88</v>
      </c>
      <c r="D9" s="136" t="s">
        <v>89</v>
      </c>
      <c r="E9" s="137">
        <v>1</v>
      </c>
      <c r="F9" s="137">
        <v>0</v>
      </c>
      <c r="G9" s="138">
        <f t="shared" si="0"/>
        <v>0</v>
      </c>
      <c r="O9" s="132">
        <v>2</v>
      </c>
      <c r="AA9" s="111">
        <v>1</v>
      </c>
      <c r="AB9" s="111">
        <v>1</v>
      </c>
      <c r="AC9" s="111">
        <v>1</v>
      </c>
      <c r="AZ9" s="111">
        <v>1</v>
      </c>
      <c r="BA9" s="111">
        <f t="shared" si="1"/>
        <v>0</v>
      </c>
      <c r="BB9" s="111">
        <f t="shared" si="2"/>
        <v>0</v>
      </c>
      <c r="BC9" s="111">
        <f t="shared" si="3"/>
        <v>0</v>
      </c>
      <c r="BD9" s="111">
        <f t="shared" si="4"/>
        <v>0</v>
      </c>
      <c r="BE9" s="111">
        <f t="shared" si="5"/>
        <v>0</v>
      </c>
      <c r="CZ9" s="111">
        <v>0</v>
      </c>
    </row>
    <row r="10" spans="1:104" ht="12.75">
      <c r="A10" s="133">
        <v>3</v>
      </c>
      <c r="B10" s="134" t="s">
        <v>90</v>
      </c>
      <c r="C10" s="135" t="s">
        <v>91</v>
      </c>
      <c r="D10" s="136" t="s">
        <v>92</v>
      </c>
      <c r="E10" s="137">
        <v>1</v>
      </c>
      <c r="F10" s="137">
        <v>0</v>
      </c>
      <c r="G10" s="138">
        <f t="shared" si="0"/>
        <v>0</v>
      </c>
      <c r="O10" s="132">
        <v>2</v>
      </c>
      <c r="AA10" s="111">
        <v>1</v>
      </c>
      <c r="AB10" s="111">
        <v>1</v>
      </c>
      <c r="AC10" s="111">
        <v>1</v>
      </c>
      <c r="AZ10" s="111">
        <v>1</v>
      </c>
      <c r="BA10" s="111">
        <f t="shared" si="1"/>
        <v>0</v>
      </c>
      <c r="BB10" s="111">
        <f t="shared" si="2"/>
        <v>0</v>
      </c>
      <c r="BC10" s="111">
        <f t="shared" si="3"/>
        <v>0</v>
      </c>
      <c r="BD10" s="111">
        <f t="shared" si="4"/>
        <v>0</v>
      </c>
      <c r="BE10" s="111">
        <f t="shared" si="5"/>
        <v>0</v>
      </c>
      <c r="CZ10" s="111">
        <v>0</v>
      </c>
    </row>
    <row r="11" spans="1:104" ht="12.75">
      <c r="A11" s="133">
        <v>4</v>
      </c>
      <c r="B11" s="134" t="s">
        <v>93</v>
      </c>
      <c r="C11" s="135" t="s">
        <v>94</v>
      </c>
      <c r="D11" s="136" t="s">
        <v>95</v>
      </c>
      <c r="E11" s="137">
        <v>8</v>
      </c>
      <c r="F11" s="137">
        <v>0</v>
      </c>
      <c r="G11" s="138">
        <f t="shared" si="0"/>
        <v>0</v>
      </c>
      <c r="O11" s="132">
        <v>2</v>
      </c>
      <c r="AA11" s="111">
        <v>1</v>
      </c>
      <c r="AB11" s="111">
        <v>1</v>
      </c>
      <c r="AC11" s="111">
        <v>1</v>
      </c>
      <c r="AZ11" s="111">
        <v>1</v>
      </c>
      <c r="BA11" s="111">
        <f t="shared" si="1"/>
        <v>0</v>
      </c>
      <c r="BB11" s="111">
        <f t="shared" si="2"/>
        <v>0</v>
      </c>
      <c r="BC11" s="111">
        <f t="shared" si="3"/>
        <v>0</v>
      </c>
      <c r="BD11" s="111">
        <f t="shared" si="4"/>
        <v>0</v>
      </c>
      <c r="BE11" s="111">
        <f t="shared" si="5"/>
        <v>0</v>
      </c>
      <c r="CZ11" s="111">
        <v>4E-05</v>
      </c>
    </row>
    <row r="12" spans="1:104" ht="12.75">
      <c r="A12" s="133">
        <v>5</v>
      </c>
      <c r="B12" s="134" t="s">
        <v>96</v>
      </c>
      <c r="C12" s="135" t="s">
        <v>97</v>
      </c>
      <c r="D12" s="136" t="s">
        <v>98</v>
      </c>
      <c r="E12" s="137">
        <v>10</v>
      </c>
      <c r="F12" s="137">
        <v>0</v>
      </c>
      <c r="G12" s="138">
        <f t="shared" si="0"/>
        <v>0</v>
      </c>
      <c r="O12" s="132">
        <v>2</v>
      </c>
      <c r="AA12" s="111">
        <v>1</v>
      </c>
      <c r="AB12" s="111">
        <v>1</v>
      </c>
      <c r="AC12" s="111">
        <v>1</v>
      </c>
      <c r="AZ12" s="111">
        <v>1</v>
      </c>
      <c r="BA12" s="111">
        <f t="shared" si="1"/>
        <v>0</v>
      </c>
      <c r="BB12" s="111">
        <f t="shared" si="2"/>
        <v>0</v>
      </c>
      <c r="BC12" s="111">
        <f t="shared" si="3"/>
        <v>0</v>
      </c>
      <c r="BD12" s="111">
        <f t="shared" si="4"/>
        <v>0</v>
      </c>
      <c r="BE12" s="111">
        <f t="shared" si="5"/>
        <v>0</v>
      </c>
      <c r="CZ12" s="111">
        <v>0</v>
      </c>
    </row>
    <row r="13" spans="1:104" ht="12.75">
      <c r="A13" s="133">
        <v>6</v>
      </c>
      <c r="B13" s="134" t="s">
        <v>99</v>
      </c>
      <c r="C13" s="135" t="s">
        <v>100</v>
      </c>
      <c r="D13" s="136" t="s">
        <v>101</v>
      </c>
      <c r="E13" s="137">
        <v>21.2</v>
      </c>
      <c r="F13" s="137">
        <v>0</v>
      </c>
      <c r="G13" s="138">
        <f t="shared" si="0"/>
        <v>0</v>
      </c>
      <c r="O13" s="132">
        <v>2</v>
      </c>
      <c r="AA13" s="111">
        <v>1</v>
      </c>
      <c r="AB13" s="111">
        <v>1</v>
      </c>
      <c r="AC13" s="111">
        <v>1</v>
      </c>
      <c r="AZ13" s="111">
        <v>1</v>
      </c>
      <c r="BA13" s="111">
        <f t="shared" si="1"/>
        <v>0</v>
      </c>
      <c r="BB13" s="111">
        <f t="shared" si="2"/>
        <v>0</v>
      </c>
      <c r="BC13" s="111">
        <f t="shared" si="3"/>
        <v>0</v>
      </c>
      <c r="BD13" s="111">
        <f t="shared" si="4"/>
        <v>0</v>
      </c>
      <c r="BE13" s="111">
        <f t="shared" si="5"/>
        <v>0</v>
      </c>
      <c r="CZ13" s="111">
        <v>0</v>
      </c>
    </row>
    <row r="14" spans="1:104" ht="12.75">
      <c r="A14" s="133">
        <v>7</v>
      </c>
      <c r="B14" s="134" t="s">
        <v>102</v>
      </c>
      <c r="C14" s="135" t="s">
        <v>103</v>
      </c>
      <c r="D14" s="136" t="s">
        <v>101</v>
      </c>
      <c r="E14" s="137">
        <v>6.75</v>
      </c>
      <c r="F14" s="137">
        <v>0</v>
      </c>
      <c r="G14" s="138">
        <f t="shared" si="0"/>
        <v>0</v>
      </c>
      <c r="O14" s="132">
        <v>2</v>
      </c>
      <c r="AA14" s="111">
        <v>1</v>
      </c>
      <c r="AB14" s="111">
        <v>1</v>
      </c>
      <c r="AC14" s="111">
        <v>1</v>
      </c>
      <c r="AZ14" s="111">
        <v>1</v>
      </c>
      <c r="BA14" s="111">
        <f t="shared" si="1"/>
        <v>0</v>
      </c>
      <c r="BB14" s="111">
        <f t="shared" si="2"/>
        <v>0</v>
      </c>
      <c r="BC14" s="111">
        <f t="shared" si="3"/>
        <v>0</v>
      </c>
      <c r="BD14" s="111">
        <f t="shared" si="4"/>
        <v>0</v>
      </c>
      <c r="BE14" s="111">
        <f t="shared" si="5"/>
        <v>0</v>
      </c>
      <c r="CZ14" s="111">
        <v>0</v>
      </c>
    </row>
    <row r="15" spans="1:15" ht="12.75" customHeight="1">
      <c r="A15" s="139"/>
      <c r="B15" s="140"/>
      <c r="C15" s="172" t="s">
        <v>104</v>
      </c>
      <c r="D15" s="172"/>
      <c r="E15" s="141">
        <v>6.75</v>
      </c>
      <c r="F15" s="142"/>
      <c r="G15" s="143"/>
      <c r="O15" s="132"/>
    </row>
    <row r="16" spans="1:104" ht="12.75">
      <c r="A16" s="133">
        <v>8</v>
      </c>
      <c r="B16" s="134" t="s">
        <v>105</v>
      </c>
      <c r="C16" s="135" t="s">
        <v>106</v>
      </c>
      <c r="D16" s="136" t="s">
        <v>101</v>
      </c>
      <c r="E16" s="137">
        <v>4.05</v>
      </c>
      <c r="F16" s="137">
        <v>0</v>
      </c>
      <c r="G16" s="138">
        <f>E16*F16</f>
        <v>0</v>
      </c>
      <c r="O16" s="132">
        <v>2</v>
      </c>
      <c r="AA16" s="111">
        <v>1</v>
      </c>
      <c r="AB16" s="111">
        <v>1</v>
      </c>
      <c r="AC16" s="111">
        <v>1</v>
      </c>
      <c r="AZ16" s="111">
        <v>1</v>
      </c>
      <c r="BA16" s="111">
        <f>IF(AZ16=1,G16,0)</f>
        <v>0</v>
      </c>
      <c r="BB16" s="111">
        <f>IF(AZ16=2,G16,0)</f>
        <v>0</v>
      </c>
      <c r="BC16" s="111">
        <f>IF(AZ16=3,G16,0)</f>
        <v>0</v>
      </c>
      <c r="BD16" s="111">
        <f>IF(AZ16=4,G16,0)</f>
        <v>0</v>
      </c>
      <c r="BE16" s="111">
        <f>IF(AZ16=5,G16,0)</f>
        <v>0</v>
      </c>
      <c r="CZ16" s="111">
        <v>0</v>
      </c>
    </row>
    <row r="17" spans="1:15" ht="12.75" customHeight="1">
      <c r="A17" s="139"/>
      <c r="B17" s="140"/>
      <c r="C17" s="172" t="s">
        <v>107</v>
      </c>
      <c r="D17" s="172"/>
      <c r="E17" s="141">
        <v>4.05</v>
      </c>
      <c r="F17" s="142"/>
      <c r="G17" s="143"/>
      <c r="O17" s="132"/>
    </row>
    <row r="18" spans="1:104" ht="12.75">
      <c r="A18" s="133">
        <v>9</v>
      </c>
      <c r="B18" s="134" t="s">
        <v>108</v>
      </c>
      <c r="C18" s="135" t="s">
        <v>109</v>
      </c>
      <c r="D18" s="136" t="s">
        <v>101</v>
      </c>
      <c r="E18" s="137">
        <v>0.96</v>
      </c>
      <c r="F18" s="137">
        <v>0</v>
      </c>
      <c r="G18" s="138">
        <f>E18*F18</f>
        <v>0</v>
      </c>
      <c r="O18" s="132">
        <v>2</v>
      </c>
      <c r="AA18" s="111">
        <v>1</v>
      </c>
      <c r="AB18" s="111">
        <v>1</v>
      </c>
      <c r="AC18" s="111">
        <v>1</v>
      </c>
      <c r="AZ18" s="111">
        <v>1</v>
      </c>
      <c r="BA18" s="111">
        <f>IF(AZ18=1,G18,0)</f>
        <v>0</v>
      </c>
      <c r="BB18" s="111">
        <f>IF(AZ18=2,G18,0)</f>
        <v>0</v>
      </c>
      <c r="BC18" s="111">
        <f>IF(AZ18=3,G18,0)</f>
        <v>0</v>
      </c>
      <c r="BD18" s="111">
        <f>IF(AZ18=4,G18,0)</f>
        <v>0</v>
      </c>
      <c r="BE18" s="111">
        <f>IF(AZ18=5,G18,0)</f>
        <v>0</v>
      </c>
      <c r="CZ18" s="111">
        <v>0</v>
      </c>
    </row>
    <row r="19" spans="1:104" ht="12.75">
      <c r="A19" s="133">
        <v>10</v>
      </c>
      <c r="B19" s="134" t="s">
        <v>110</v>
      </c>
      <c r="C19" s="135" t="s">
        <v>111</v>
      </c>
      <c r="D19" s="136" t="s">
        <v>101</v>
      </c>
      <c r="E19" s="137">
        <v>49.29</v>
      </c>
      <c r="F19" s="137">
        <v>0</v>
      </c>
      <c r="G19" s="138">
        <f>E19*F19</f>
        <v>0</v>
      </c>
      <c r="O19" s="132">
        <v>2</v>
      </c>
      <c r="AA19" s="111">
        <v>1</v>
      </c>
      <c r="AB19" s="111">
        <v>1</v>
      </c>
      <c r="AC19" s="111">
        <v>1</v>
      </c>
      <c r="AZ19" s="111">
        <v>1</v>
      </c>
      <c r="BA19" s="111">
        <f>IF(AZ19=1,G19,0)</f>
        <v>0</v>
      </c>
      <c r="BB19" s="111">
        <f>IF(AZ19=2,G19,0)</f>
        <v>0</v>
      </c>
      <c r="BC19" s="111">
        <f>IF(AZ19=3,G19,0)</f>
        <v>0</v>
      </c>
      <c r="BD19" s="111">
        <f>IF(AZ19=4,G19,0)</f>
        <v>0</v>
      </c>
      <c r="BE19" s="111">
        <f>IF(AZ19=5,G19,0)</f>
        <v>0</v>
      </c>
      <c r="CZ19" s="111">
        <v>0</v>
      </c>
    </row>
    <row r="20" spans="1:15" ht="12.75" customHeight="1">
      <c r="A20" s="139"/>
      <c r="B20" s="140"/>
      <c r="C20" s="172" t="s">
        <v>112</v>
      </c>
      <c r="D20" s="172"/>
      <c r="E20" s="141">
        <v>32.19</v>
      </c>
      <c r="F20" s="142"/>
      <c r="G20" s="143"/>
      <c r="O20" s="132"/>
    </row>
    <row r="21" spans="1:15" ht="12.75" customHeight="1">
      <c r="A21" s="139"/>
      <c r="B21" s="140"/>
      <c r="C21" s="172" t="s">
        <v>113</v>
      </c>
      <c r="D21" s="172"/>
      <c r="E21" s="141">
        <v>17.1</v>
      </c>
      <c r="F21" s="142"/>
      <c r="G21" s="143"/>
      <c r="O21" s="132"/>
    </row>
    <row r="22" spans="1:104" ht="12.75">
      <c r="A22" s="133">
        <v>11</v>
      </c>
      <c r="B22" s="134" t="s">
        <v>114</v>
      </c>
      <c r="C22" s="135" t="s">
        <v>115</v>
      </c>
      <c r="D22" s="136" t="s">
        <v>101</v>
      </c>
      <c r="E22" s="137">
        <v>29.574</v>
      </c>
      <c r="F22" s="137">
        <v>0</v>
      </c>
      <c r="G22" s="138">
        <f>E22*F22</f>
        <v>0</v>
      </c>
      <c r="O22" s="132">
        <v>2</v>
      </c>
      <c r="AA22" s="111">
        <v>1</v>
      </c>
      <c r="AB22" s="111">
        <v>1</v>
      </c>
      <c r="AC22" s="111">
        <v>1</v>
      </c>
      <c r="AZ22" s="111">
        <v>1</v>
      </c>
      <c r="BA22" s="111">
        <f>IF(AZ22=1,G22,0)</f>
        <v>0</v>
      </c>
      <c r="BB22" s="111">
        <f>IF(AZ22=2,G22,0)</f>
        <v>0</v>
      </c>
      <c r="BC22" s="111">
        <f>IF(AZ22=3,G22,0)</f>
        <v>0</v>
      </c>
      <c r="BD22" s="111">
        <f>IF(AZ22=4,G22,0)</f>
        <v>0</v>
      </c>
      <c r="BE22" s="111">
        <f>IF(AZ22=5,G22,0)</f>
        <v>0</v>
      </c>
      <c r="CZ22" s="111">
        <v>0</v>
      </c>
    </row>
    <row r="23" spans="1:15" ht="12.75" customHeight="1">
      <c r="A23" s="139"/>
      <c r="B23" s="140"/>
      <c r="C23" s="172" t="s">
        <v>116</v>
      </c>
      <c r="D23" s="172"/>
      <c r="E23" s="141">
        <v>29.574</v>
      </c>
      <c r="F23" s="142"/>
      <c r="G23" s="143"/>
      <c r="O23" s="132"/>
    </row>
    <row r="24" spans="1:104" ht="12.75">
      <c r="A24" s="133">
        <v>12</v>
      </c>
      <c r="B24" s="134" t="s">
        <v>117</v>
      </c>
      <c r="C24" s="135" t="s">
        <v>118</v>
      </c>
      <c r="D24" s="136" t="s">
        <v>101</v>
      </c>
      <c r="E24" s="137">
        <v>27.2</v>
      </c>
      <c r="F24" s="137">
        <v>0</v>
      </c>
      <c r="G24" s="138">
        <f>E24*F24</f>
        <v>0</v>
      </c>
      <c r="O24" s="132">
        <v>2</v>
      </c>
      <c r="AA24" s="111">
        <v>1</v>
      </c>
      <c r="AB24" s="111">
        <v>1</v>
      </c>
      <c r="AC24" s="111">
        <v>1</v>
      </c>
      <c r="AZ24" s="111">
        <v>1</v>
      </c>
      <c r="BA24" s="111">
        <f>IF(AZ24=1,G24,0)</f>
        <v>0</v>
      </c>
      <c r="BB24" s="111">
        <f>IF(AZ24=2,G24,0)</f>
        <v>0</v>
      </c>
      <c r="BC24" s="111">
        <f>IF(AZ24=3,G24,0)</f>
        <v>0</v>
      </c>
      <c r="BD24" s="111">
        <f>IF(AZ24=4,G24,0)</f>
        <v>0</v>
      </c>
      <c r="BE24" s="111">
        <f>IF(AZ24=5,G24,0)</f>
        <v>0</v>
      </c>
      <c r="CZ24" s="111">
        <v>0</v>
      </c>
    </row>
    <row r="25" spans="1:15" ht="12.75" customHeight="1">
      <c r="A25" s="139"/>
      <c r="B25" s="140"/>
      <c r="C25" s="172" t="s">
        <v>119</v>
      </c>
      <c r="D25" s="172"/>
      <c r="E25" s="141">
        <v>22.4</v>
      </c>
      <c r="F25" s="142"/>
      <c r="G25" s="143"/>
      <c r="O25" s="132"/>
    </row>
    <row r="26" spans="1:15" ht="12.75" customHeight="1">
      <c r="A26" s="139"/>
      <c r="B26" s="140"/>
      <c r="C26" s="172" t="s">
        <v>120</v>
      </c>
      <c r="D26" s="172"/>
      <c r="E26" s="141">
        <v>4.8</v>
      </c>
      <c r="F26" s="142"/>
      <c r="G26" s="143"/>
      <c r="O26" s="132"/>
    </row>
    <row r="27" spans="1:104" ht="12.75">
      <c r="A27" s="133">
        <v>13</v>
      </c>
      <c r="B27" s="134" t="s">
        <v>121</v>
      </c>
      <c r="C27" s="135" t="s">
        <v>122</v>
      </c>
      <c r="D27" s="136" t="s">
        <v>101</v>
      </c>
      <c r="E27" s="137">
        <v>16.32</v>
      </c>
      <c r="F27" s="137">
        <v>0</v>
      </c>
      <c r="G27" s="138">
        <f>E27*F27</f>
        <v>0</v>
      </c>
      <c r="O27" s="132">
        <v>2</v>
      </c>
      <c r="AA27" s="111">
        <v>1</v>
      </c>
      <c r="AB27" s="111">
        <v>1</v>
      </c>
      <c r="AC27" s="111">
        <v>1</v>
      </c>
      <c r="AZ27" s="111">
        <v>1</v>
      </c>
      <c r="BA27" s="111">
        <f>IF(AZ27=1,G27,0)</f>
        <v>0</v>
      </c>
      <c r="BB27" s="111">
        <f>IF(AZ27=2,G27,0)</f>
        <v>0</v>
      </c>
      <c r="BC27" s="111">
        <f>IF(AZ27=3,G27,0)</f>
        <v>0</v>
      </c>
      <c r="BD27" s="111">
        <f>IF(AZ27=4,G27,0)</f>
        <v>0</v>
      </c>
      <c r="BE27" s="111">
        <f>IF(AZ27=5,G27,0)</f>
        <v>0</v>
      </c>
      <c r="CZ27" s="111">
        <v>0</v>
      </c>
    </row>
    <row r="28" spans="1:15" ht="12.75" customHeight="1">
      <c r="A28" s="139"/>
      <c r="B28" s="140"/>
      <c r="C28" s="172" t="s">
        <v>123</v>
      </c>
      <c r="D28" s="172"/>
      <c r="E28" s="141">
        <v>16.32</v>
      </c>
      <c r="F28" s="142"/>
      <c r="G28" s="143"/>
      <c r="O28" s="132"/>
    </row>
    <row r="29" spans="1:104" ht="12.75">
      <c r="A29" s="133">
        <v>14</v>
      </c>
      <c r="B29" s="134" t="s">
        <v>124</v>
      </c>
      <c r="C29" s="135" t="s">
        <v>125</v>
      </c>
      <c r="D29" s="136" t="s">
        <v>101</v>
      </c>
      <c r="E29" s="137">
        <v>12.32</v>
      </c>
      <c r="F29" s="137">
        <v>0</v>
      </c>
      <c r="G29" s="138">
        <f>E29*F29</f>
        <v>0</v>
      </c>
      <c r="O29" s="132">
        <v>2</v>
      </c>
      <c r="AA29" s="111">
        <v>1</v>
      </c>
      <c r="AB29" s="111">
        <v>1</v>
      </c>
      <c r="AC29" s="111">
        <v>1</v>
      </c>
      <c r="AZ29" s="111">
        <v>1</v>
      </c>
      <c r="BA29" s="111">
        <f>IF(AZ29=1,G29,0)</f>
        <v>0</v>
      </c>
      <c r="BB29" s="111">
        <f>IF(AZ29=2,G29,0)</f>
        <v>0</v>
      </c>
      <c r="BC29" s="111">
        <f>IF(AZ29=3,G29,0)</f>
        <v>0</v>
      </c>
      <c r="BD29" s="111">
        <f>IF(AZ29=4,G29,0)</f>
        <v>0</v>
      </c>
      <c r="BE29" s="111">
        <f>IF(AZ29=5,G29,0)</f>
        <v>0</v>
      </c>
      <c r="CZ29" s="111">
        <v>0</v>
      </c>
    </row>
    <row r="30" spans="1:15" ht="12.75" customHeight="1">
      <c r="A30" s="139"/>
      <c r="B30" s="140"/>
      <c r="C30" s="172" t="s">
        <v>126</v>
      </c>
      <c r="D30" s="172"/>
      <c r="E30" s="141">
        <v>12.32</v>
      </c>
      <c r="F30" s="142"/>
      <c r="G30" s="143"/>
      <c r="O30" s="132"/>
    </row>
    <row r="31" spans="1:104" ht="12.75">
      <c r="A31" s="133">
        <v>15</v>
      </c>
      <c r="B31" s="134" t="s">
        <v>127</v>
      </c>
      <c r="C31" s="135" t="s">
        <v>128</v>
      </c>
      <c r="D31" s="136" t="s">
        <v>101</v>
      </c>
      <c r="E31" s="137">
        <v>7.392</v>
      </c>
      <c r="F31" s="137">
        <v>0</v>
      </c>
      <c r="G31" s="138">
        <f>E31*F31</f>
        <v>0</v>
      </c>
      <c r="O31" s="132">
        <v>2</v>
      </c>
      <c r="AA31" s="111">
        <v>1</v>
      </c>
      <c r="AB31" s="111">
        <v>1</v>
      </c>
      <c r="AC31" s="111">
        <v>1</v>
      </c>
      <c r="AZ31" s="111">
        <v>1</v>
      </c>
      <c r="BA31" s="111">
        <f>IF(AZ31=1,G31,0)</f>
        <v>0</v>
      </c>
      <c r="BB31" s="111">
        <f>IF(AZ31=2,G31,0)</f>
        <v>0</v>
      </c>
      <c r="BC31" s="111">
        <f>IF(AZ31=3,G31,0)</f>
        <v>0</v>
      </c>
      <c r="BD31" s="111">
        <f>IF(AZ31=4,G31,0)</f>
        <v>0</v>
      </c>
      <c r="BE31" s="111">
        <f>IF(AZ31=5,G31,0)</f>
        <v>0</v>
      </c>
      <c r="CZ31" s="111">
        <v>0</v>
      </c>
    </row>
    <row r="32" spans="1:15" ht="12.75" customHeight="1">
      <c r="A32" s="139"/>
      <c r="B32" s="140"/>
      <c r="C32" s="172" t="s">
        <v>129</v>
      </c>
      <c r="D32" s="172"/>
      <c r="E32" s="141">
        <v>7.392</v>
      </c>
      <c r="F32" s="142"/>
      <c r="G32" s="143"/>
      <c r="O32" s="132"/>
    </row>
    <row r="33" spans="1:104" ht="12.75">
      <c r="A33" s="133">
        <v>16</v>
      </c>
      <c r="B33" s="134" t="s">
        <v>130</v>
      </c>
      <c r="C33" s="135" t="s">
        <v>131</v>
      </c>
      <c r="D33" s="136" t="s">
        <v>101</v>
      </c>
      <c r="E33" s="137">
        <v>1.17</v>
      </c>
      <c r="F33" s="137">
        <v>0</v>
      </c>
      <c r="G33" s="138">
        <f>E33*F33</f>
        <v>0</v>
      </c>
      <c r="O33" s="132">
        <v>2</v>
      </c>
      <c r="AA33" s="111">
        <v>1</v>
      </c>
      <c r="AB33" s="111">
        <v>1</v>
      </c>
      <c r="AC33" s="111">
        <v>1</v>
      </c>
      <c r="AZ33" s="111">
        <v>1</v>
      </c>
      <c r="BA33" s="111">
        <f>IF(AZ33=1,G33,0)</f>
        <v>0</v>
      </c>
      <c r="BB33" s="111">
        <f>IF(AZ33=2,G33,0)</f>
        <v>0</v>
      </c>
      <c r="BC33" s="111">
        <f>IF(AZ33=3,G33,0)</f>
        <v>0</v>
      </c>
      <c r="BD33" s="111">
        <f>IF(AZ33=4,G33,0)</f>
        <v>0</v>
      </c>
      <c r="BE33" s="111">
        <f>IF(AZ33=5,G33,0)</f>
        <v>0</v>
      </c>
      <c r="CZ33" s="111">
        <v>0</v>
      </c>
    </row>
    <row r="34" spans="1:15" ht="12.75" customHeight="1">
      <c r="A34" s="139"/>
      <c r="B34" s="140"/>
      <c r="C34" s="172" t="s">
        <v>132</v>
      </c>
      <c r="D34" s="172"/>
      <c r="E34" s="141">
        <v>1.17</v>
      </c>
      <c r="F34" s="142"/>
      <c r="G34" s="143"/>
      <c r="O34" s="132"/>
    </row>
    <row r="35" spans="1:104" ht="12.75">
      <c r="A35" s="133">
        <v>17</v>
      </c>
      <c r="B35" s="134" t="s">
        <v>133</v>
      </c>
      <c r="C35" s="135" t="s">
        <v>134</v>
      </c>
      <c r="D35" s="136" t="s">
        <v>135</v>
      </c>
      <c r="E35" s="137">
        <v>5.6</v>
      </c>
      <c r="F35" s="137">
        <v>0</v>
      </c>
      <c r="G35" s="138">
        <f>E35*F35</f>
        <v>0</v>
      </c>
      <c r="O35" s="132">
        <v>2</v>
      </c>
      <c r="AA35" s="111">
        <v>1</v>
      </c>
      <c r="AB35" s="111">
        <v>1</v>
      </c>
      <c r="AC35" s="111">
        <v>1</v>
      </c>
      <c r="AZ35" s="111">
        <v>1</v>
      </c>
      <c r="BA35" s="111">
        <f>IF(AZ35=1,G35,0)</f>
        <v>0</v>
      </c>
      <c r="BB35" s="111">
        <f>IF(AZ35=2,G35,0)</f>
        <v>0</v>
      </c>
      <c r="BC35" s="111">
        <f>IF(AZ35=3,G35,0)</f>
        <v>0</v>
      </c>
      <c r="BD35" s="111">
        <f>IF(AZ35=4,G35,0)</f>
        <v>0</v>
      </c>
      <c r="BE35" s="111">
        <f>IF(AZ35=5,G35,0)</f>
        <v>0</v>
      </c>
      <c r="CZ35" s="111">
        <v>0.00099</v>
      </c>
    </row>
    <row r="36" spans="1:15" ht="12.75" customHeight="1">
      <c r="A36" s="139"/>
      <c r="B36" s="140"/>
      <c r="C36" s="172" t="s">
        <v>136</v>
      </c>
      <c r="D36" s="172"/>
      <c r="E36" s="141">
        <v>5.6</v>
      </c>
      <c r="F36" s="142"/>
      <c r="G36" s="143"/>
      <c r="O36" s="132"/>
    </row>
    <row r="37" spans="1:104" ht="12.75">
      <c r="A37" s="133">
        <v>18</v>
      </c>
      <c r="B37" s="134" t="s">
        <v>137</v>
      </c>
      <c r="C37" s="135" t="s">
        <v>138</v>
      </c>
      <c r="D37" s="136" t="s">
        <v>135</v>
      </c>
      <c r="E37" s="137">
        <v>5.6</v>
      </c>
      <c r="F37" s="137">
        <v>0</v>
      </c>
      <c r="G37" s="138">
        <f aca="true" t="shared" si="6" ref="G37:G49">E37*F37</f>
        <v>0</v>
      </c>
      <c r="O37" s="132">
        <v>2</v>
      </c>
      <c r="AA37" s="111">
        <v>1</v>
      </c>
      <c r="AB37" s="111">
        <v>1</v>
      </c>
      <c r="AC37" s="111">
        <v>1</v>
      </c>
      <c r="AZ37" s="111">
        <v>1</v>
      </c>
      <c r="BA37" s="111">
        <f aca="true" t="shared" si="7" ref="BA37:BA49">IF(AZ37=1,G37,0)</f>
        <v>0</v>
      </c>
      <c r="BB37" s="111">
        <f aca="true" t="shared" si="8" ref="BB37:BB49">IF(AZ37=2,G37,0)</f>
        <v>0</v>
      </c>
      <c r="BC37" s="111">
        <f aca="true" t="shared" si="9" ref="BC37:BC49">IF(AZ37=3,G37,0)</f>
        <v>0</v>
      </c>
      <c r="BD37" s="111">
        <f aca="true" t="shared" si="10" ref="BD37:BD49">IF(AZ37=4,G37,0)</f>
        <v>0</v>
      </c>
      <c r="BE37" s="111">
        <f aca="true" t="shared" si="11" ref="BE37:BE49">IF(AZ37=5,G37,0)</f>
        <v>0</v>
      </c>
      <c r="CZ37" s="111">
        <v>0</v>
      </c>
    </row>
    <row r="38" spans="1:104" ht="12.75">
      <c r="A38" s="133">
        <v>19</v>
      </c>
      <c r="B38" s="134" t="s">
        <v>139</v>
      </c>
      <c r="C38" s="135" t="s">
        <v>140</v>
      </c>
      <c r="D38" s="136" t="s">
        <v>101</v>
      </c>
      <c r="E38" s="137">
        <v>98.73</v>
      </c>
      <c r="F38" s="137">
        <v>0</v>
      </c>
      <c r="G38" s="138">
        <f t="shared" si="6"/>
        <v>0</v>
      </c>
      <c r="O38" s="132">
        <v>2</v>
      </c>
      <c r="AA38" s="111">
        <v>1</v>
      </c>
      <c r="AB38" s="111">
        <v>1</v>
      </c>
      <c r="AC38" s="111">
        <v>1</v>
      </c>
      <c r="AZ38" s="111">
        <v>1</v>
      </c>
      <c r="BA38" s="111">
        <f t="shared" si="7"/>
        <v>0</v>
      </c>
      <c r="BB38" s="111">
        <f t="shared" si="8"/>
        <v>0</v>
      </c>
      <c r="BC38" s="111">
        <f t="shared" si="9"/>
        <v>0</v>
      </c>
      <c r="BD38" s="111">
        <f t="shared" si="10"/>
        <v>0</v>
      </c>
      <c r="BE38" s="111">
        <f t="shared" si="11"/>
        <v>0</v>
      </c>
      <c r="CZ38" s="111">
        <v>0</v>
      </c>
    </row>
    <row r="39" spans="1:104" ht="12.75">
      <c r="A39" s="133">
        <v>20</v>
      </c>
      <c r="B39" s="134" t="s">
        <v>141</v>
      </c>
      <c r="C39" s="135" t="s">
        <v>142</v>
      </c>
      <c r="D39" s="136" t="s">
        <v>101</v>
      </c>
      <c r="E39" s="137">
        <v>36.66</v>
      </c>
      <c r="F39" s="137">
        <v>0</v>
      </c>
      <c r="G39" s="138">
        <f t="shared" si="6"/>
        <v>0</v>
      </c>
      <c r="O39" s="132">
        <v>2</v>
      </c>
      <c r="AA39" s="111">
        <v>1</v>
      </c>
      <c r="AB39" s="111">
        <v>1</v>
      </c>
      <c r="AC39" s="111">
        <v>1</v>
      </c>
      <c r="AZ39" s="111">
        <v>1</v>
      </c>
      <c r="BA39" s="111">
        <f t="shared" si="7"/>
        <v>0</v>
      </c>
      <c r="BB39" s="111">
        <f t="shared" si="8"/>
        <v>0</v>
      </c>
      <c r="BC39" s="111">
        <f t="shared" si="9"/>
        <v>0</v>
      </c>
      <c r="BD39" s="111">
        <f t="shared" si="10"/>
        <v>0</v>
      </c>
      <c r="BE39" s="111">
        <f t="shared" si="11"/>
        <v>0</v>
      </c>
      <c r="CZ39" s="111">
        <v>0</v>
      </c>
    </row>
    <row r="40" spans="1:104" ht="12.75">
      <c r="A40" s="133">
        <v>21</v>
      </c>
      <c r="B40" s="134" t="s">
        <v>143</v>
      </c>
      <c r="C40" s="135" t="s">
        <v>144</v>
      </c>
      <c r="D40" s="136" t="s">
        <v>101</v>
      </c>
      <c r="E40" s="137">
        <v>36.66</v>
      </c>
      <c r="F40" s="137">
        <v>0</v>
      </c>
      <c r="G40" s="138">
        <f t="shared" si="6"/>
        <v>0</v>
      </c>
      <c r="O40" s="132">
        <v>2</v>
      </c>
      <c r="AA40" s="111">
        <v>1</v>
      </c>
      <c r="AB40" s="111">
        <v>1</v>
      </c>
      <c r="AC40" s="111">
        <v>1</v>
      </c>
      <c r="AZ40" s="111">
        <v>1</v>
      </c>
      <c r="BA40" s="111">
        <f t="shared" si="7"/>
        <v>0</v>
      </c>
      <c r="BB40" s="111">
        <f t="shared" si="8"/>
        <v>0</v>
      </c>
      <c r="BC40" s="111">
        <f t="shared" si="9"/>
        <v>0</v>
      </c>
      <c r="BD40" s="111">
        <f t="shared" si="10"/>
        <v>0</v>
      </c>
      <c r="BE40" s="111">
        <f t="shared" si="11"/>
        <v>0</v>
      </c>
      <c r="CZ40" s="111">
        <v>0</v>
      </c>
    </row>
    <row r="41" spans="1:104" ht="12.75">
      <c r="A41" s="133">
        <v>22</v>
      </c>
      <c r="B41" s="134" t="s">
        <v>145</v>
      </c>
      <c r="C41" s="135" t="s">
        <v>146</v>
      </c>
      <c r="D41" s="136" t="s">
        <v>101</v>
      </c>
      <c r="E41" s="137">
        <v>36.66</v>
      </c>
      <c r="F41" s="137">
        <v>0</v>
      </c>
      <c r="G41" s="138">
        <f t="shared" si="6"/>
        <v>0</v>
      </c>
      <c r="O41" s="132">
        <v>2</v>
      </c>
      <c r="AA41" s="111">
        <v>1</v>
      </c>
      <c r="AB41" s="111">
        <v>1</v>
      </c>
      <c r="AC41" s="111">
        <v>1</v>
      </c>
      <c r="AZ41" s="111">
        <v>1</v>
      </c>
      <c r="BA41" s="111">
        <f t="shared" si="7"/>
        <v>0</v>
      </c>
      <c r="BB41" s="111">
        <f t="shared" si="8"/>
        <v>0</v>
      </c>
      <c r="BC41" s="111">
        <f t="shared" si="9"/>
        <v>0</v>
      </c>
      <c r="BD41" s="111">
        <f t="shared" si="10"/>
        <v>0</v>
      </c>
      <c r="BE41" s="111">
        <f t="shared" si="11"/>
        <v>0</v>
      </c>
      <c r="CZ41" s="111">
        <v>0</v>
      </c>
    </row>
    <row r="42" spans="1:104" ht="12.75">
      <c r="A42" s="133">
        <v>23</v>
      </c>
      <c r="B42" s="134" t="s">
        <v>147</v>
      </c>
      <c r="C42" s="135" t="s">
        <v>148</v>
      </c>
      <c r="D42" s="136" t="s">
        <v>101</v>
      </c>
      <c r="E42" s="137">
        <v>54.1</v>
      </c>
      <c r="F42" s="137">
        <v>0</v>
      </c>
      <c r="G42" s="138">
        <f t="shared" si="6"/>
        <v>0</v>
      </c>
      <c r="O42" s="132">
        <v>2</v>
      </c>
      <c r="AA42" s="111">
        <v>1</v>
      </c>
      <c r="AB42" s="111">
        <v>1</v>
      </c>
      <c r="AC42" s="111">
        <v>1</v>
      </c>
      <c r="AZ42" s="111">
        <v>1</v>
      </c>
      <c r="BA42" s="111">
        <f t="shared" si="7"/>
        <v>0</v>
      </c>
      <c r="BB42" s="111">
        <f t="shared" si="8"/>
        <v>0</v>
      </c>
      <c r="BC42" s="111">
        <f t="shared" si="9"/>
        <v>0</v>
      </c>
      <c r="BD42" s="111">
        <f t="shared" si="10"/>
        <v>0</v>
      </c>
      <c r="BE42" s="111">
        <f t="shared" si="11"/>
        <v>0</v>
      </c>
      <c r="CZ42" s="111">
        <v>0</v>
      </c>
    </row>
    <row r="43" spans="1:104" ht="12.75">
      <c r="A43" s="133">
        <v>24</v>
      </c>
      <c r="B43" s="134" t="s">
        <v>149</v>
      </c>
      <c r="C43" s="135" t="s">
        <v>150</v>
      </c>
      <c r="D43" s="136" t="s">
        <v>101</v>
      </c>
      <c r="E43" s="137">
        <v>1192</v>
      </c>
      <c r="F43" s="137">
        <v>0</v>
      </c>
      <c r="G43" s="138">
        <f t="shared" si="6"/>
        <v>0</v>
      </c>
      <c r="O43" s="132">
        <v>2</v>
      </c>
      <c r="AA43" s="111">
        <v>1</v>
      </c>
      <c r="AB43" s="111">
        <v>1</v>
      </c>
      <c r="AC43" s="111">
        <v>1</v>
      </c>
      <c r="AZ43" s="111">
        <v>1</v>
      </c>
      <c r="BA43" s="111">
        <f t="shared" si="7"/>
        <v>0</v>
      </c>
      <c r="BB43" s="111">
        <f t="shared" si="8"/>
        <v>0</v>
      </c>
      <c r="BC43" s="111">
        <f t="shared" si="9"/>
        <v>0</v>
      </c>
      <c r="BD43" s="111">
        <f t="shared" si="10"/>
        <v>0</v>
      </c>
      <c r="BE43" s="111">
        <f t="shared" si="11"/>
        <v>0</v>
      </c>
      <c r="CZ43" s="111">
        <v>0</v>
      </c>
    </row>
    <row r="44" spans="1:104" ht="12.75">
      <c r="A44" s="133">
        <v>25</v>
      </c>
      <c r="B44" s="134" t="s">
        <v>151</v>
      </c>
      <c r="C44" s="135" t="s">
        <v>152</v>
      </c>
      <c r="D44" s="136" t="s">
        <v>135</v>
      </c>
      <c r="E44" s="137">
        <v>28.4</v>
      </c>
      <c r="F44" s="137">
        <v>0</v>
      </c>
      <c r="G44" s="138">
        <f t="shared" si="6"/>
        <v>0</v>
      </c>
      <c r="O44" s="132">
        <v>2</v>
      </c>
      <c r="AA44" s="111">
        <v>1</v>
      </c>
      <c r="AB44" s="111">
        <v>1</v>
      </c>
      <c r="AC44" s="111">
        <v>1</v>
      </c>
      <c r="AZ44" s="111">
        <v>1</v>
      </c>
      <c r="BA44" s="111">
        <f t="shared" si="7"/>
        <v>0</v>
      </c>
      <c r="BB44" s="111">
        <f t="shared" si="8"/>
        <v>0</v>
      </c>
      <c r="BC44" s="111">
        <f t="shared" si="9"/>
        <v>0</v>
      </c>
      <c r="BD44" s="111">
        <f t="shared" si="10"/>
        <v>0</v>
      </c>
      <c r="BE44" s="111">
        <f t="shared" si="11"/>
        <v>0</v>
      </c>
      <c r="CZ44" s="111">
        <v>0</v>
      </c>
    </row>
    <row r="45" spans="1:104" ht="12.75">
      <c r="A45" s="133">
        <v>26</v>
      </c>
      <c r="B45" s="134" t="s">
        <v>153</v>
      </c>
      <c r="C45" s="135" t="s">
        <v>154</v>
      </c>
      <c r="D45" s="136" t="s">
        <v>135</v>
      </c>
      <c r="E45" s="137">
        <v>77.6</v>
      </c>
      <c r="F45" s="137">
        <v>0</v>
      </c>
      <c r="G45" s="138">
        <f t="shared" si="6"/>
        <v>0</v>
      </c>
      <c r="O45" s="132">
        <v>2</v>
      </c>
      <c r="AA45" s="111">
        <v>1</v>
      </c>
      <c r="AB45" s="111">
        <v>1</v>
      </c>
      <c r="AC45" s="111">
        <v>1</v>
      </c>
      <c r="AZ45" s="111">
        <v>1</v>
      </c>
      <c r="BA45" s="111">
        <f t="shared" si="7"/>
        <v>0</v>
      </c>
      <c r="BB45" s="111">
        <f t="shared" si="8"/>
        <v>0</v>
      </c>
      <c r="BC45" s="111">
        <f t="shared" si="9"/>
        <v>0</v>
      </c>
      <c r="BD45" s="111">
        <f t="shared" si="10"/>
        <v>0</v>
      </c>
      <c r="BE45" s="111">
        <f t="shared" si="11"/>
        <v>0</v>
      </c>
      <c r="CZ45" s="111">
        <v>0</v>
      </c>
    </row>
    <row r="46" spans="1:104" ht="12.75">
      <c r="A46" s="133">
        <v>27</v>
      </c>
      <c r="B46" s="134" t="s">
        <v>155</v>
      </c>
      <c r="C46" s="135" t="s">
        <v>156</v>
      </c>
      <c r="D46" s="136" t="s">
        <v>135</v>
      </c>
      <c r="E46" s="137">
        <v>77.6</v>
      </c>
      <c r="F46" s="137">
        <v>0</v>
      </c>
      <c r="G46" s="138">
        <f t="shared" si="6"/>
        <v>0</v>
      </c>
      <c r="O46" s="132">
        <v>2</v>
      </c>
      <c r="AA46" s="111">
        <v>1</v>
      </c>
      <c r="AB46" s="111">
        <v>1</v>
      </c>
      <c r="AC46" s="111">
        <v>1</v>
      </c>
      <c r="AZ46" s="111">
        <v>1</v>
      </c>
      <c r="BA46" s="111">
        <f t="shared" si="7"/>
        <v>0</v>
      </c>
      <c r="BB46" s="111">
        <f t="shared" si="8"/>
        <v>0</v>
      </c>
      <c r="BC46" s="111">
        <f t="shared" si="9"/>
        <v>0</v>
      </c>
      <c r="BD46" s="111">
        <f t="shared" si="10"/>
        <v>0</v>
      </c>
      <c r="BE46" s="111">
        <f t="shared" si="11"/>
        <v>0</v>
      </c>
      <c r="CZ46" s="111">
        <v>0</v>
      </c>
    </row>
    <row r="47" spans="1:104" ht="12.75">
      <c r="A47" s="133">
        <v>28</v>
      </c>
      <c r="B47" s="134" t="s">
        <v>157</v>
      </c>
      <c r="C47" s="135" t="s">
        <v>158</v>
      </c>
      <c r="D47" s="136" t="s">
        <v>159</v>
      </c>
      <c r="E47" s="137">
        <v>1</v>
      </c>
      <c r="F47" s="137">
        <v>0</v>
      </c>
      <c r="G47" s="138">
        <f t="shared" si="6"/>
        <v>0</v>
      </c>
      <c r="O47" s="132">
        <v>2</v>
      </c>
      <c r="AA47" s="111">
        <v>3</v>
      </c>
      <c r="AB47" s="111">
        <v>1</v>
      </c>
      <c r="AC47" s="111">
        <v>572400</v>
      </c>
      <c r="AZ47" s="111">
        <v>1</v>
      </c>
      <c r="BA47" s="111">
        <f t="shared" si="7"/>
        <v>0</v>
      </c>
      <c r="BB47" s="111">
        <f t="shared" si="8"/>
        <v>0</v>
      </c>
      <c r="BC47" s="111">
        <f t="shared" si="9"/>
        <v>0</v>
      </c>
      <c r="BD47" s="111">
        <f t="shared" si="10"/>
        <v>0</v>
      </c>
      <c r="BE47" s="111">
        <f t="shared" si="11"/>
        <v>0</v>
      </c>
      <c r="CZ47" s="111">
        <v>0.001</v>
      </c>
    </row>
    <row r="48" spans="1:104" ht="12.75">
      <c r="A48" s="133">
        <v>29</v>
      </c>
      <c r="B48" s="134" t="s">
        <v>160</v>
      </c>
      <c r="C48" s="135" t="s">
        <v>161</v>
      </c>
      <c r="D48" s="136" t="s">
        <v>162</v>
      </c>
      <c r="E48" s="137">
        <v>20.26</v>
      </c>
      <c r="F48" s="137">
        <v>0</v>
      </c>
      <c r="G48" s="138">
        <f t="shared" si="6"/>
        <v>0</v>
      </c>
      <c r="O48" s="132">
        <v>2</v>
      </c>
      <c r="AA48" s="111">
        <v>3</v>
      </c>
      <c r="AB48" s="111">
        <v>1</v>
      </c>
      <c r="AC48" s="111">
        <v>58337320</v>
      </c>
      <c r="AZ48" s="111">
        <v>1</v>
      </c>
      <c r="BA48" s="111">
        <f t="shared" si="7"/>
        <v>0</v>
      </c>
      <c r="BB48" s="111">
        <f t="shared" si="8"/>
        <v>0</v>
      </c>
      <c r="BC48" s="111">
        <f t="shared" si="9"/>
        <v>0</v>
      </c>
      <c r="BD48" s="111">
        <f t="shared" si="10"/>
        <v>0</v>
      </c>
      <c r="BE48" s="111">
        <f t="shared" si="11"/>
        <v>0</v>
      </c>
      <c r="CZ48" s="111">
        <v>1</v>
      </c>
    </row>
    <row r="49" spans="1:104" ht="12.75">
      <c r="A49" s="133">
        <v>30</v>
      </c>
      <c r="B49" s="134" t="s">
        <v>163</v>
      </c>
      <c r="C49" s="135" t="s">
        <v>164</v>
      </c>
      <c r="D49" s="136" t="s">
        <v>162</v>
      </c>
      <c r="E49" s="137">
        <v>2.02</v>
      </c>
      <c r="F49" s="137">
        <v>0</v>
      </c>
      <c r="G49" s="138">
        <f t="shared" si="6"/>
        <v>0</v>
      </c>
      <c r="O49" s="132">
        <v>2</v>
      </c>
      <c r="AA49" s="111">
        <v>3</v>
      </c>
      <c r="AB49" s="111">
        <v>1</v>
      </c>
      <c r="AC49" s="111">
        <v>58344169</v>
      </c>
      <c r="AZ49" s="111">
        <v>1</v>
      </c>
      <c r="BA49" s="111">
        <f t="shared" si="7"/>
        <v>0</v>
      </c>
      <c r="BB49" s="111">
        <f t="shared" si="8"/>
        <v>0</v>
      </c>
      <c r="BC49" s="111">
        <f t="shared" si="9"/>
        <v>0</v>
      </c>
      <c r="BD49" s="111">
        <f t="shared" si="10"/>
        <v>0</v>
      </c>
      <c r="BE49" s="111">
        <f t="shared" si="11"/>
        <v>0</v>
      </c>
      <c r="CZ49" s="111">
        <v>1</v>
      </c>
    </row>
    <row r="50" spans="1:57" ht="12.75">
      <c r="A50" s="144"/>
      <c r="B50" s="145" t="s">
        <v>165</v>
      </c>
      <c r="C50" s="146" t="str">
        <f>CONCATENATE(B7," ",C7)</f>
        <v>1 Zemní práce</v>
      </c>
      <c r="D50" s="144"/>
      <c r="E50" s="147"/>
      <c r="F50" s="147"/>
      <c r="G50" s="148">
        <f>SUM(G7:G49)</f>
        <v>0</v>
      </c>
      <c r="O50" s="132">
        <v>4</v>
      </c>
      <c r="BA50" s="149">
        <f>SUM(BA7:BA49)</f>
        <v>0</v>
      </c>
      <c r="BB50" s="149">
        <f>SUM(BB7:BB49)</f>
        <v>0</v>
      </c>
      <c r="BC50" s="149">
        <f>SUM(BC7:BC49)</f>
        <v>0</v>
      </c>
      <c r="BD50" s="149">
        <f>SUM(BD7:BD49)</f>
        <v>0</v>
      </c>
      <c r="BE50" s="149">
        <f>SUM(BE7:BE49)</f>
        <v>0</v>
      </c>
    </row>
    <row r="51" spans="1:15" ht="12.75">
      <c r="A51" s="125" t="s">
        <v>81</v>
      </c>
      <c r="B51" s="126" t="s">
        <v>166</v>
      </c>
      <c r="C51" s="127" t="s">
        <v>167</v>
      </c>
      <c r="D51" s="128"/>
      <c r="E51" s="129"/>
      <c r="F51" s="129"/>
      <c r="G51" s="130"/>
      <c r="H51" s="131"/>
      <c r="I51" s="131"/>
      <c r="O51" s="132">
        <v>1</v>
      </c>
    </row>
    <row r="52" spans="1:104" ht="12.75">
      <c r="A52" s="133">
        <v>31</v>
      </c>
      <c r="B52" s="134" t="s">
        <v>168</v>
      </c>
      <c r="C52" s="135" t="s">
        <v>169</v>
      </c>
      <c r="D52" s="136" t="s">
        <v>101</v>
      </c>
      <c r="E52" s="137">
        <v>1.35</v>
      </c>
      <c r="F52" s="137">
        <v>0</v>
      </c>
      <c r="G52" s="138">
        <f aca="true" t="shared" si="12" ref="G52:G58">E52*F52</f>
        <v>0</v>
      </c>
      <c r="O52" s="132">
        <v>2</v>
      </c>
      <c r="AA52" s="111">
        <v>1</v>
      </c>
      <c r="AB52" s="111">
        <v>1</v>
      </c>
      <c r="AC52" s="111">
        <v>1</v>
      </c>
      <c r="AZ52" s="111">
        <v>1</v>
      </c>
      <c r="BA52" s="111">
        <f aca="true" t="shared" si="13" ref="BA52:BA58">IF(AZ52=1,G52,0)</f>
        <v>0</v>
      </c>
      <c r="BB52" s="111">
        <f aca="true" t="shared" si="14" ref="BB52:BB58">IF(AZ52=2,G52,0)</f>
        <v>0</v>
      </c>
      <c r="BC52" s="111">
        <f aca="true" t="shared" si="15" ref="BC52:BC58">IF(AZ52=3,G52,0)</f>
        <v>0</v>
      </c>
      <c r="BD52" s="111">
        <f aca="true" t="shared" si="16" ref="BD52:BD58">IF(AZ52=4,G52,0)</f>
        <v>0</v>
      </c>
      <c r="BE52" s="111">
        <f aca="true" t="shared" si="17" ref="BE52:BE58">IF(AZ52=5,G52,0)</f>
        <v>0</v>
      </c>
      <c r="CZ52" s="111">
        <v>2.525</v>
      </c>
    </row>
    <row r="53" spans="1:104" ht="12.75">
      <c r="A53" s="133">
        <v>32</v>
      </c>
      <c r="B53" s="134" t="s">
        <v>170</v>
      </c>
      <c r="C53" s="135" t="s">
        <v>171</v>
      </c>
      <c r="D53" s="136" t="s">
        <v>101</v>
      </c>
      <c r="E53" s="137">
        <v>0.72</v>
      </c>
      <c r="F53" s="137">
        <v>0</v>
      </c>
      <c r="G53" s="138">
        <f t="shared" si="12"/>
        <v>0</v>
      </c>
      <c r="O53" s="132">
        <v>2</v>
      </c>
      <c r="AA53" s="111">
        <v>1</v>
      </c>
      <c r="AB53" s="111">
        <v>1</v>
      </c>
      <c r="AC53" s="111">
        <v>1</v>
      </c>
      <c r="AZ53" s="111">
        <v>1</v>
      </c>
      <c r="BA53" s="111">
        <f t="shared" si="13"/>
        <v>0</v>
      </c>
      <c r="BB53" s="111">
        <f t="shared" si="14"/>
        <v>0</v>
      </c>
      <c r="BC53" s="111">
        <f t="shared" si="15"/>
        <v>0</v>
      </c>
      <c r="BD53" s="111">
        <f t="shared" si="16"/>
        <v>0</v>
      </c>
      <c r="BE53" s="111">
        <f t="shared" si="17"/>
        <v>0</v>
      </c>
      <c r="CZ53" s="111">
        <v>2.525</v>
      </c>
    </row>
    <row r="54" spans="1:104" ht="12.75">
      <c r="A54" s="133">
        <v>33</v>
      </c>
      <c r="B54" s="134" t="s">
        <v>172</v>
      </c>
      <c r="C54" s="135" t="s">
        <v>173</v>
      </c>
      <c r="D54" s="136" t="s">
        <v>135</v>
      </c>
      <c r="E54" s="137">
        <v>1.95</v>
      </c>
      <c r="F54" s="137">
        <v>0</v>
      </c>
      <c r="G54" s="138">
        <f t="shared" si="12"/>
        <v>0</v>
      </c>
      <c r="O54" s="132">
        <v>2</v>
      </c>
      <c r="AA54" s="111">
        <v>1</v>
      </c>
      <c r="AB54" s="111">
        <v>1</v>
      </c>
      <c r="AC54" s="111">
        <v>1</v>
      </c>
      <c r="AZ54" s="111">
        <v>1</v>
      </c>
      <c r="BA54" s="111">
        <f t="shared" si="13"/>
        <v>0</v>
      </c>
      <c r="BB54" s="111">
        <f t="shared" si="14"/>
        <v>0</v>
      </c>
      <c r="BC54" s="111">
        <f t="shared" si="15"/>
        <v>0</v>
      </c>
      <c r="BD54" s="111">
        <f t="shared" si="16"/>
        <v>0</v>
      </c>
      <c r="BE54" s="111">
        <f t="shared" si="17"/>
        <v>0</v>
      </c>
      <c r="CZ54" s="111">
        <v>0.0392</v>
      </c>
    </row>
    <row r="55" spans="1:104" ht="12.75">
      <c r="A55" s="133">
        <v>34</v>
      </c>
      <c r="B55" s="134" t="s">
        <v>174</v>
      </c>
      <c r="C55" s="135" t="s">
        <v>175</v>
      </c>
      <c r="D55" s="136" t="s">
        <v>135</v>
      </c>
      <c r="E55" s="137">
        <v>1.95</v>
      </c>
      <c r="F55" s="137">
        <v>0</v>
      </c>
      <c r="G55" s="138">
        <f t="shared" si="12"/>
        <v>0</v>
      </c>
      <c r="O55" s="132">
        <v>2</v>
      </c>
      <c r="AA55" s="111">
        <v>1</v>
      </c>
      <c r="AB55" s="111">
        <v>1</v>
      </c>
      <c r="AC55" s="111">
        <v>1</v>
      </c>
      <c r="AZ55" s="111">
        <v>1</v>
      </c>
      <c r="BA55" s="111">
        <f t="shared" si="13"/>
        <v>0</v>
      </c>
      <c r="BB55" s="111">
        <f t="shared" si="14"/>
        <v>0</v>
      </c>
      <c r="BC55" s="111">
        <f t="shared" si="15"/>
        <v>0</v>
      </c>
      <c r="BD55" s="111">
        <f t="shared" si="16"/>
        <v>0</v>
      </c>
      <c r="BE55" s="111">
        <f t="shared" si="17"/>
        <v>0</v>
      </c>
      <c r="CZ55" s="111">
        <v>0</v>
      </c>
    </row>
    <row r="56" spans="1:104" ht="12.75">
      <c r="A56" s="133">
        <v>35</v>
      </c>
      <c r="B56" s="134" t="s">
        <v>176</v>
      </c>
      <c r="C56" s="135" t="s">
        <v>177</v>
      </c>
      <c r="D56" s="136" t="s">
        <v>178</v>
      </c>
      <c r="E56" s="137">
        <v>0.02</v>
      </c>
      <c r="F56" s="137">
        <v>0</v>
      </c>
      <c r="G56" s="138">
        <f t="shared" si="12"/>
        <v>0</v>
      </c>
      <c r="O56" s="132">
        <v>2</v>
      </c>
      <c r="AA56" s="111">
        <v>1</v>
      </c>
      <c r="AB56" s="111">
        <v>1</v>
      </c>
      <c r="AC56" s="111">
        <v>1</v>
      </c>
      <c r="AZ56" s="111">
        <v>1</v>
      </c>
      <c r="BA56" s="111">
        <f t="shared" si="13"/>
        <v>0</v>
      </c>
      <c r="BB56" s="111">
        <f t="shared" si="14"/>
        <v>0</v>
      </c>
      <c r="BC56" s="111">
        <f t="shared" si="15"/>
        <v>0</v>
      </c>
      <c r="BD56" s="111">
        <f t="shared" si="16"/>
        <v>0</v>
      </c>
      <c r="BE56" s="111">
        <f t="shared" si="17"/>
        <v>0</v>
      </c>
      <c r="CZ56" s="111">
        <v>1.00349</v>
      </c>
    </row>
    <row r="57" spans="1:104" ht="12.75">
      <c r="A57" s="133">
        <v>36</v>
      </c>
      <c r="B57" s="134" t="s">
        <v>179</v>
      </c>
      <c r="C57" s="135" t="s">
        <v>180</v>
      </c>
      <c r="D57" s="136" t="s">
        <v>178</v>
      </c>
      <c r="E57" s="137">
        <v>0.094</v>
      </c>
      <c r="F57" s="137">
        <v>0</v>
      </c>
      <c r="G57" s="138">
        <f t="shared" si="12"/>
        <v>0</v>
      </c>
      <c r="O57" s="132">
        <v>2</v>
      </c>
      <c r="AA57" s="111">
        <v>1</v>
      </c>
      <c r="AB57" s="111">
        <v>1</v>
      </c>
      <c r="AC57" s="111">
        <v>1</v>
      </c>
      <c r="AZ57" s="111">
        <v>1</v>
      </c>
      <c r="BA57" s="111">
        <f t="shared" si="13"/>
        <v>0</v>
      </c>
      <c r="BB57" s="111">
        <f t="shared" si="14"/>
        <v>0</v>
      </c>
      <c r="BC57" s="111">
        <f t="shared" si="15"/>
        <v>0</v>
      </c>
      <c r="BD57" s="111">
        <f t="shared" si="16"/>
        <v>0</v>
      </c>
      <c r="BE57" s="111">
        <f t="shared" si="17"/>
        <v>0</v>
      </c>
      <c r="CZ57" s="111">
        <v>1.05294</v>
      </c>
    </row>
    <row r="58" spans="1:104" ht="12.75">
      <c r="A58" s="133">
        <v>37</v>
      </c>
      <c r="B58" s="134" t="s">
        <v>181</v>
      </c>
      <c r="C58" s="135" t="s">
        <v>182</v>
      </c>
      <c r="D58" s="136" t="s">
        <v>101</v>
      </c>
      <c r="E58" s="137">
        <v>1.17</v>
      </c>
      <c r="F58" s="137">
        <v>0</v>
      </c>
      <c r="G58" s="138">
        <f t="shared" si="12"/>
        <v>0</v>
      </c>
      <c r="O58" s="132">
        <v>2</v>
      </c>
      <c r="AA58" s="111">
        <v>1</v>
      </c>
      <c r="AB58" s="111">
        <v>1</v>
      </c>
      <c r="AC58" s="111">
        <v>1</v>
      </c>
      <c r="AZ58" s="111">
        <v>1</v>
      </c>
      <c r="BA58" s="111">
        <f t="shared" si="13"/>
        <v>0</v>
      </c>
      <c r="BB58" s="111">
        <f t="shared" si="14"/>
        <v>0</v>
      </c>
      <c r="BC58" s="111">
        <f t="shared" si="15"/>
        <v>0</v>
      </c>
      <c r="BD58" s="111">
        <f t="shared" si="16"/>
        <v>0</v>
      </c>
      <c r="BE58" s="111">
        <f t="shared" si="17"/>
        <v>0</v>
      </c>
      <c r="CZ58" s="111">
        <v>2.525</v>
      </c>
    </row>
    <row r="59" spans="1:57" ht="12.75">
      <c r="A59" s="144"/>
      <c r="B59" s="145" t="s">
        <v>165</v>
      </c>
      <c r="C59" s="146" t="str">
        <f>CONCATENATE(B51," ",C51)</f>
        <v>2 Základy a zvláštní zakládání</v>
      </c>
      <c r="D59" s="144"/>
      <c r="E59" s="147"/>
      <c r="F59" s="147"/>
      <c r="G59" s="148">
        <f>SUM(G51:G58)</f>
        <v>0</v>
      </c>
      <c r="O59" s="132">
        <v>4</v>
      </c>
      <c r="BA59" s="149">
        <f>SUM(BA51:BA58)</f>
        <v>0</v>
      </c>
      <c r="BB59" s="149">
        <f>SUM(BB51:BB58)</f>
        <v>0</v>
      </c>
      <c r="BC59" s="149">
        <f>SUM(BC51:BC58)</f>
        <v>0</v>
      </c>
      <c r="BD59" s="149">
        <f>SUM(BD51:BD58)</f>
        <v>0</v>
      </c>
      <c r="BE59" s="149">
        <f>SUM(BE51:BE58)</f>
        <v>0</v>
      </c>
    </row>
    <row r="60" spans="1:15" ht="12.75">
      <c r="A60" s="125" t="s">
        <v>81</v>
      </c>
      <c r="B60" s="126" t="s">
        <v>183</v>
      </c>
      <c r="C60" s="127" t="s">
        <v>184</v>
      </c>
      <c r="D60" s="128"/>
      <c r="E60" s="129"/>
      <c r="F60" s="129"/>
      <c r="G60" s="130"/>
      <c r="H60" s="131"/>
      <c r="I60" s="131"/>
      <c r="O60" s="132">
        <v>1</v>
      </c>
    </row>
    <row r="61" spans="1:104" ht="12.75">
      <c r="A61" s="133">
        <v>38</v>
      </c>
      <c r="B61" s="134" t="s">
        <v>185</v>
      </c>
      <c r="C61" s="135" t="s">
        <v>186</v>
      </c>
      <c r="D61" s="136" t="s">
        <v>101</v>
      </c>
      <c r="E61" s="137">
        <v>4.72</v>
      </c>
      <c r="F61" s="137">
        <v>0</v>
      </c>
      <c r="G61" s="138">
        <f aca="true" t="shared" si="18" ref="G61:G68">E61*F61</f>
        <v>0</v>
      </c>
      <c r="O61" s="132">
        <v>2</v>
      </c>
      <c r="AA61" s="111">
        <v>1</v>
      </c>
      <c r="AB61" s="111">
        <v>1</v>
      </c>
      <c r="AC61" s="111">
        <v>1</v>
      </c>
      <c r="AZ61" s="111">
        <v>1</v>
      </c>
      <c r="BA61" s="111">
        <f aca="true" t="shared" si="19" ref="BA61:BA68">IF(AZ61=1,G61,0)</f>
        <v>0</v>
      </c>
      <c r="BB61" s="111">
        <f aca="true" t="shared" si="20" ref="BB61:BB68">IF(AZ61=2,G61,0)</f>
        <v>0</v>
      </c>
      <c r="BC61" s="111">
        <f aca="true" t="shared" si="21" ref="BC61:BC68">IF(AZ61=3,G61,0)</f>
        <v>0</v>
      </c>
      <c r="BD61" s="111">
        <f aca="true" t="shared" si="22" ref="BD61:BD68">IF(AZ61=4,G61,0)</f>
        <v>0</v>
      </c>
      <c r="BE61" s="111">
        <f aca="true" t="shared" si="23" ref="BE61:BE68">IF(AZ61=5,G61,0)</f>
        <v>0</v>
      </c>
      <c r="CZ61" s="111">
        <v>2.52767</v>
      </c>
    </row>
    <row r="62" spans="1:104" ht="12.75">
      <c r="A62" s="133">
        <v>39</v>
      </c>
      <c r="B62" s="134" t="s">
        <v>187</v>
      </c>
      <c r="C62" s="135" t="s">
        <v>188</v>
      </c>
      <c r="D62" s="136" t="s">
        <v>135</v>
      </c>
      <c r="E62" s="137">
        <v>47.2</v>
      </c>
      <c r="F62" s="137">
        <v>0</v>
      </c>
      <c r="G62" s="138">
        <f t="shared" si="18"/>
        <v>0</v>
      </c>
      <c r="O62" s="132">
        <v>2</v>
      </c>
      <c r="AA62" s="111">
        <v>1</v>
      </c>
      <c r="AB62" s="111">
        <v>1</v>
      </c>
      <c r="AC62" s="111">
        <v>1</v>
      </c>
      <c r="AZ62" s="111">
        <v>1</v>
      </c>
      <c r="BA62" s="111">
        <f t="shared" si="19"/>
        <v>0</v>
      </c>
      <c r="BB62" s="111">
        <f t="shared" si="20"/>
        <v>0</v>
      </c>
      <c r="BC62" s="111">
        <f t="shared" si="21"/>
        <v>0</v>
      </c>
      <c r="BD62" s="111">
        <f t="shared" si="22"/>
        <v>0</v>
      </c>
      <c r="BE62" s="111">
        <f t="shared" si="23"/>
        <v>0</v>
      </c>
      <c r="CZ62" s="111">
        <v>0.04005</v>
      </c>
    </row>
    <row r="63" spans="1:104" ht="12.75">
      <c r="A63" s="133">
        <v>40</v>
      </c>
      <c r="B63" s="134" t="s">
        <v>189</v>
      </c>
      <c r="C63" s="135" t="s">
        <v>190</v>
      </c>
      <c r="D63" s="136" t="s">
        <v>135</v>
      </c>
      <c r="E63" s="137">
        <v>47.2</v>
      </c>
      <c r="F63" s="137">
        <v>0</v>
      </c>
      <c r="G63" s="138">
        <f t="shared" si="18"/>
        <v>0</v>
      </c>
      <c r="O63" s="132">
        <v>2</v>
      </c>
      <c r="AA63" s="111">
        <v>1</v>
      </c>
      <c r="AB63" s="111">
        <v>1</v>
      </c>
      <c r="AC63" s="111">
        <v>1</v>
      </c>
      <c r="AZ63" s="111">
        <v>1</v>
      </c>
      <c r="BA63" s="111">
        <f t="shared" si="19"/>
        <v>0</v>
      </c>
      <c r="BB63" s="111">
        <f t="shared" si="20"/>
        <v>0</v>
      </c>
      <c r="BC63" s="111">
        <f t="shared" si="21"/>
        <v>0</v>
      </c>
      <c r="BD63" s="111">
        <f t="shared" si="22"/>
        <v>0</v>
      </c>
      <c r="BE63" s="111">
        <f t="shared" si="23"/>
        <v>0</v>
      </c>
      <c r="CZ63" s="111">
        <v>0</v>
      </c>
    </row>
    <row r="64" spans="1:104" ht="12.75">
      <c r="A64" s="133">
        <v>41</v>
      </c>
      <c r="B64" s="134" t="s">
        <v>191</v>
      </c>
      <c r="C64" s="135" t="s">
        <v>192</v>
      </c>
      <c r="D64" s="136" t="s">
        <v>178</v>
      </c>
      <c r="E64" s="137">
        <v>0.24</v>
      </c>
      <c r="F64" s="137">
        <v>0</v>
      </c>
      <c r="G64" s="138">
        <f t="shared" si="18"/>
        <v>0</v>
      </c>
      <c r="O64" s="132">
        <v>2</v>
      </c>
      <c r="AA64" s="111">
        <v>1</v>
      </c>
      <c r="AB64" s="111">
        <v>1</v>
      </c>
      <c r="AC64" s="111">
        <v>1</v>
      </c>
      <c r="AZ64" s="111">
        <v>1</v>
      </c>
      <c r="BA64" s="111">
        <f t="shared" si="19"/>
        <v>0</v>
      </c>
      <c r="BB64" s="111">
        <f t="shared" si="20"/>
        <v>0</v>
      </c>
      <c r="BC64" s="111">
        <f t="shared" si="21"/>
        <v>0</v>
      </c>
      <c r="BD64" s="111">
        <f t="shared" si="22"/>
        <v>0</v>
      </c>
      <c r="BE64" s="111">
        <f t="shared" si="23"/>
        <v>0</v>
      </c>
      <c r="CZ64" s="111">
        <v>1.05655</v>
      </c>
    </row>
    <row r="65" spans="1:104" ht="12.75">
      <c r="A65" s="133">
        <v>42</v>
      </c>
      <c r="B65" s="134" t="s">
        <v>193</v>
      </c>
      <c r="C65" s="135" t="s">
        <v>194</v>
      </c>
      <c r="D65" s="136" t="s">
        <v>92</v>
      </c>
      <c r="E65" s="137">
        <v>15</v>
      </c>
      <c r="F65" s="137">
        <v>0</v>
      </c>
      <c r="G65" s="138">
        <f t="shared" si="18"/>
        <v>0</v>
      </c>
      <c r="O65" s="132">
        <v>2</v>
      </c>
      <c r="AA65" s="111">
        <v>1</v>
      </c>
      <c r="AB65" s="111">
        <v>1</v>
      </c>
      <c r="AC65" s="111">
        <v>1</v>
      </c>
      <c r="AZ65" s="111">
        <v>1</v>
      </c>
      <c r="BA65" s="111">
        <f t="shared" si="19"/>
        <v>0</v>
      </c>
      <c r="BB65" s="111">
        <f t="shared" si="20"/>
        <v>0</v>
      </c>
      <c r="BC65" s="111">
        <f t="shared" si="21"/>
        <v>0</v>
      </c>
      <c r="BD65" s="111">
        <f t="shared" si="22"/>
        <v>0</v>
      </c>
      <c r="BE65" s="111">
        <f t="shared" si="23"/>
        <v>0</v>
      </c>
      <c r="CZ65" s="111">
        <v>0.125</v>
      </c>
    </row>
    <row r="66" spans="1:104" ht="12.75">
      <c r="A66" s="133">
        <v>43</v>
      </c>
      <c r="B66" s="134" t="s">
        <v>195</v>
      </c>
      <c r="C66" s="135" t="s">
        <v>196</v>
      </c>
      <c r="D66" s="136" t="s">
        <v>92</v>
      </c>
      <c r="E66" s="137">
        <v>14</v>
      </c>
      <c r="F66" s="137">
        <v>0</v>
      </c>
      <c r="G66" s="138">
        <f t="shared" si="18"/>
        <v>0</v>
      </c>
      <c r="O66" s="132">
        <v>2</v>
      </c>
      <c r="AA66" s="111">
        <v>3</v>
      </c>
      <c r="AB66" s="111">
        <v>1</v>
      </c>
      <c r="AC66" s="111">
        <v>55342340</v>
      </c>
      <c r="AZ66" s="111">
        <v>1</v>
      </c>
      <c r="BA66" s="111">
        <f t="shared" si="19"/>
        <v>0</v>
      </c>
      <c r="BB66" s="111">
        <f t="shared" si="20"/>
        <v>0</v>
      </c>
      <c r="BC66" s="111">
        <f t="shared" si="21"/>
        <v>0</v>
      </c>
      <c r="BD66" s="111">
        <f t="shared" si="22"/>
        <v>0</v>
      </c>
      <c r="BE66" s="111">
        <f t="shared" si="23"/>
        <v>0</v>
      </c>
      <c r="CZ66" s="111">
        <v>0.0035</v>
      </c>
    </row>
    <row r="67" spans="1:104" ht="12.75">
      <c r="A67" s="133">
        <v>44</v>
      </c>
      <c r="B67" s="134" t="s">
        <v>197</v>
      </c>
      <c r="C67" s="135" t="s">
        <v>198</v>
      </c>
      <c r="D67" s="136" t="s">
        <v>92</v>
      </c>
      <c r="E67" s="137">
        <v>10</v>
      </c>
      <c r="F67" s="137">
        <v>0</v>
      </c>
      <c r="G67" s="138">
        <f t="shared" si="18"/>
        <v>0</v>
      </c>
      <c r="O67" s="132">
        <v>2</v>
      </c>
      <c r="AA67" s="111">
        <v>3</v>
      </c>
      <c r="AB67" s="111">
        <v>1</v>
      </c>
      <c r="AC67" s="111">
        <v>55342347</v>
      </c>
      <c r="AZ67" s="111">
        <v>1</v>
      </c>
      <c r="BA67" s="111">
        <f t="shared" si="19"/>
        <v>0</v>
      </c>
      <c r="BB67" s="111">
        <f t="shared" si="20"/>
        <v>0</v>
      </c>
      <c r="BC67" s="111">
        <f t="shared" si="21"/>
        <v>0</v>
      </c>
      <c r="BD67" s="111">
        <f t="shared" si="22"/>
        <v>0</v>
      </c>
      <c r="BE67" s="111">
        <f t="shared" si="23"/>
        <v>0</v>
      </c>
      <c r="CZ67" s="111">
        <v>0.0059</v>
      </c>
    </row>
    <row r="68" spans="1:104" ht="12.75">
      <c r="A68" s="133">
        <v>45</v>
      </c>
      <c r="B68" s="134" t="s">
        <v>199</v>
      </c>
      <c r="C68" s="135" t="s">
        <v>200</v>
      </c>
      <c r="D68" s="136" t="s">
        <v>92</v>
      </c>
      <c r="E68" s="137">
        <v>1</v>
      </c>
      <c r="F68" s="137">
        <v>0</v>
      </c>
      <c r="G68" s="138">
        <f t="shared" si="18"/>
        <v>0</v>
      </c>
      <c r="O68" s="132">
        <v>2</v>
      </c>
      <c r="AA68" s="111">
        <v>3</v>
      </c>
      <c r="AB68" s="111">
        <v>1</v>
      </c>
      <c r="AC68" s="111">
        <v>55342352</v>
      </c>
      <c r="AZ68" s="111">
        <v>1</v>
      </c>
      <c r="BA68" s="111">
        <f t="shared" si="19"/>
        <v>0</v>
      </c>
      <c r="BB68" s="111">
        <f t="shared" si="20"/>
        <v>0</v>
      </c>
      <c r="BC68" s="111">
        <f t="shared" si="21"/>
        <v>0</v>
      </c>
      <c r="BD68" s="111">
        <f t="shared" si="22"/>
        <v>0</v>
      </c>
      <c r="BE68" s="111">
        <f t="shared" si="23"/>
        <v>0</v>
      </c>
      <c r="CZ68" s="111">
        <v>0.001</v>
      </c>
    </row>
    <row r="69" spans="1:57" ht="12.75">
      <c r="A69" s="144"/>
      <c r="B69" s="145" t="s">
        <v>165</v>
      </c>
      <c r="C69" s="146" t="str">
        <f>CONCATENATE(B60," ",C60)</f>
        <v>3 Svislé a kompletní konstrukce</v>
      </c>
      <c r="D69" s="144"/>
      <c r="E69" s="147"/>
      <c r="F69" s="147"/>
      <c r="G69" s="148">
        <f>SUM(G60:G68)</f>
        <v>0</v>
      </c>
      <c r="O69" s="132">
        <v>4</v>
      </c>
      <c r="BA69" s="149">
        <f>SUM(BA60:BA68)</f>
        <v>0</v>
      </c>
      <c r="BB69" s="149">
        <f>SUM(BB60:BB68)</f>
        <v>0</v>
      </c>
      <c r="BC69" s="149">
        <f>SUM(BC60:BC68)</f>
        <v>0</v>
      </c>
      <c r="BD69" s="149">
        <f>SUM(BD60:BD68)</f>
        <v>0</v>
      </c>
      <c r="BE69" s="149">
        <f>SUM(BE60:BE68)</f>
        <v>0</v>
      </c>
    </row>
    <row r="70" spans="1:15" ht="12.75">
      <c r="A70" s="125" t="s">
        <v>81</v>
      </c>
      <c r="B70" s="126" t="s">
        <v>201</v>
      </c>
      <c r="C70" s="127" t="s">
        <v>202</v>
      </c>
      <c r="D70" s="128"/>
      <c r="E70" s="129"/>
      <c r="F70" s="129"/>
      <c r="G70" s="130"/>
      <c r="H70" s="131"/>
      <c r="I70" s="131"/>
      <c r="O70" s="132">
        <v>1</v>
      </c>
    </row>
    <row r="71" spans="1:104" ht="12.75">
      <c r="A71" s="133">
        <v>46</v>
      </c>
      <c r="B71" s="134" t="s">
        <v>203</v>
      </c>
      <c r="C71" s="135" t="s">
        <v>204</v>
      </c>
      <c r="D71" s="136" t="s">
        <v>101</v>
      </c>
      <c r="E71" s="137">
        <v>3.68</v>
      </c>
      <c r="F71" s="137">
        <v>0</v>
      </c>
      <c r="G71" s="138">
        <f>E71*F71</f>
        <v>0</v>
      </c>
      <c r="O71" s="132">
        <v>2</v>
      </c>
      <c r="AA71" s="111">
        <v>1</v>
      </c>
      <c r="AB71" s="111">
        <v>1</v>
      </c>
      <c r="AC71" s="111">
        <v>1</v>
      </c>
      <c r="AZ71" s="111">
        <v>1</v>
      </c>
      <c r="BA71" s="111">
        <f>IF(AZ71=1,G71,0)</f>
        <v>0</v>
      </c>
      <c r="BB71" s="111">
        <f>IF(AZ71=2,G71,0)</f>
        <v>0</v>
      </c>
      <c r="BC71" s="111">
        <f>IF(AZ71=3,G71,0)</f>
        <v>0</v>
      </c>
      <c r="BD71" s="111">
        <f>IF(AZ71=4,G71,0)</f>
        <v>0</v>
      </c>
      <c r="BE71" s="111">
        <f>IF(AZ71=5,G71,0)</f>
        <v>0</v>
      </c>
      <c r="CZ71" s="111">
        <v>1.89077</v>
      </c>
    </row>
    <row r="72" spans="1:15" ht="12.75" customHeight="1">
      <c r="A72" s="139"/>
      <c r="B72" s="140"/>
      <c r="C72" s="172" t="s">
        <v>205</v>
      </c>
      <c r="D72" s="172"/>
      <c r="E72" s="141">
        <v>0.88</v>
      </c>
      <c r="F72" s="142"/>
      <c r="G72" s="143"/>
      <c r="O72" s="132"/>
    </row>
    <row r="73" spans="1:15" ht="12.75" customHeight="1">
      <c r="A73" s="139"/>
      <c r="B73" s="140"/>
      <c r="C73" s="172" t="s">
        <v>206</v>
      </c>
      <c r="D73" s="172"/>
      <c r="E73" s="141">
        <v>2.8</v>
      </c>
      <c r="F73" s="142"/>
      <c r="G73" s="143"/>
      <c r="O73" s="132"/>
    </row>
    <row r="74" spans="1:104" ht="12.75">
      <c r="A74" s="133">
        <v>47</v>
      </c>
      <c r="B74" s="134" t="s">
        <v>207</v>
      </c>
      <c r="C74" s="135" t="s">
        <v>208</v>
      </c>
      <c r="D74" s="136" t="s">
        <v>101</v>
      </c>
      <c r="E74" s="137">
        <v>0.29</v>
      </c>
      <c r="F74" s="137">
        <v>0</v>
      </c>
      <c r="G74" s="138">
        <f>E74*F74</f>
        <v>0</v>
      </c>
      <c r="O74" s="132">
        <v>2</v>
      </c>
      <c r="AA74" s="111">
        <v>1</v>
      </c>
      <c r="AB74" s="111">
        <v>1</v>
      </c>
      <c r="AC74" s="111">
        <v>1</v>
      </c>
      <c r="AZ74" s="111">
        <v>1</v>
      </c>
      <c r="BA74" s="111">
        <f>IF(AZ74=1,G74,0)</f>
        <v>0</v>
      </c>
      <c r="BB74" s="111">
        <f>IF(AZ74=2,G74,0)</f>
        <v>0</v>
      </c>
      <c r="BC74" s="111">
        <f>IF(AZ74=3,G74,0)</f>
        <v>0</v>
      </c>
      <c r="BD74" s="111">
        <f>IF(AZ74=4,G74,0)</f>
        <v>0</v>
      </c>
      <c r="BE74" s="111">
        <f>IF(AZ74=5,G74,0)</f>
        <v>0</v>
      </c>
      <c r="CZ74" s="111">
        <v>2.5</v>
      </c>
    </row>
    <row r="75" spans="1:104" ht="12.75">
      <c r="A75" s="133">
        <v>48</v>
      </c>
      <c r="B75" s="134" t="s">
        <v>209</v>
      </c>
      <c r="C75" s="135" t="s">
        <v>210</v>
      </c>
      <c r="D75" s="136" t="s">
        <v>135</v>
      </c>
      <c r="E75" s="137">
        <v>1.92</v>
      </c>
      <c r="F75" s="137">
        <v>0</v>
      </c>
      <c r="G75" s="138">
        <f>E75*F75</f>
        <v>0</v>
      </c>
      <c r="O75" s="132">
        <v>2</v>
      </c>
      <c r="AA75" s="111">
        <v>1</v>
      </c>
      <c r="AB75" s="111">
        <v>1</v>
      </c>
      <c r="AC75" s="111">
        <v>1</v>
      </c>
      <c r="AZ75" s="111">
        <v>1</v>
      </c>
      <c r="BA75" s="111">
        <f>IF(AZ75=1,G75,0)</f>
        <v>0</v>
      </c>
      <c r="BB75" s="111">
        <f>IF(AZ75=2,G75,0)</f>
        <v>0</v>
      </c>
      <c r="BC75" s="111">
        <f>IF(AZ75=3,G75,0)</f>
        <v>0</v>
      </c>
      <c r="BD75" s="111">
        <f>IF(AZ75=4,G75,0)</f>
        <v>0</v>
      </c>
      <c r="BE75" s="111">
        <f>IF(AZ75=5,G75,0)</f>
        <v>0</v>
      </c>
      <c r="CZ75" s="111">
        <v>0.0048</v>
      </c>
    </row>
    <row r="76" spans="1:57" ht="12.75">
      <c r="A76" s="144"/>
      <c r="B76" s="145" t="s">
        <v>165</v>
      </c>
      <c r="C76" s="146" t="str">
        <f>CONCATENATE(B70," ",C70)</f>
        <v>4 Vodorovné konstrukce</v>
      </c>
      <c r="D76" s="144"/>
      <c r="E76" s="147"/>
      <c r="F76" s="147"/>
      <c r="G76" s="148">
        <f>SUM(G70:G75)</f>
        <v>0</v>
      </c>
      <c r="O76" s="132">
        <v>4</v>
      </c>
      <c r="BA76" s="149">
        <f>SUM(BA70:BA75)</f>
        <v>0</v>
      </c>
      <c r="BB76" s="149">
        <f>SUM(BB70:BB75)</f>
        <v>0</v>
      </c>
      <c r="BC76" s="149">
        <f>SUM(BC70:BC75)</f>
        <v>0</v>
      </c>
      <c r="BD76" s="149">
        <f>SUM(BD70:BD75)</f>
        <v>0</v>
      </c>
      <c r="BE76" s="149">
        <f>SUM(BE70:BE75)</f>
        <v>0</v>
      </c>
    </row>
    <row r="77" spans="1:15" ht="12.75">
      <c r="A77" s="125" t="s">
        <v>81</v>
      </c>
      <c r="B77" s="126" t="s">
        <v>211</v>
      </c>
      <c r="C77" s="127" t="s">
        <v>212</v>
      </c>
      <c r="D77" s="128"/>
      <c r="E77" s="129"/>
      <c r="F77" s="129"/>
      <c r="G77" s="130"/>
      <c r="H77" s="131"/>
      <c r="I77" s="131"/>
      <c r="O77" s="132">
        <v>1</v>
      </c>
    </row>
    <row r="78" spans="1:104" ht="12.75">
      <c r="A78" s="133">
        <v>49</v>
      </c>
      <c r="B78" s="134" t="s">
        <v>213</v>
      </c>
      <c r="C78" s="135" t="s">
        <v>214</v>
      </c>
      <c r="D78" s="136" t="s">
        <v>135</v>
      </c>
      <c r="E78" s="137">
        <v>27</v>
      </c>
      <c r="F78" s="137">
        <v>0</v>
      </c>
      <c r="G78" s="138">
        <f>E78*F78</f>
        <v>0</v>
      </c>
      <c r="O78" s="132">
        <v>2</v>
      </c>
      <c r="AA78" s="111">
        <v>1</v>
      </c>
      <c r="AB78" s="111">
        <v>1</v>
      </c>
      <c r="AC78" s="111">
        <v>1</v>
      </c>
      <c r="AZ78" s="111">
        <v>1</v>
      </c>
      <c r="BA78" s="111">
        <f>IF(AZ78=1,G78,0)</f>
        <v>0</v>
      </c>
      <c r="BB78" s="111">
        <f>IF(AZ78=2,G78,0)</f>
        <v>0</v>
      </c>
      <c r="BC78" s="111">
        <f>IF(AZ78=3,G78,0)</f>
        <v>0</v>
      </c>
      <c r="BD78" s="111">
        <f>IF(AZ78=4,G78,0)</f>
        <v>0</v>
      </c>
      <c r="BE78" s="111">
        <f>IF(AZ78=5,G78,0)</f>
        <v>0</v>
      </c>
      <c r="CZ78" s="111">
        <v>0.0835</v>
      </c>
    </row>
    <row r="79" spans="1:104" ht="12.75">
      <c r="A79" s="133">
        <v>50</v>
      </c>
      <c r="B79" s="134" t="s">
        <v>215</v>
      </c>
      <c r="C79" s="135" t="s">
        <v>216</v>
      </c>
      <c r="D79" s="136" t="s">
        <v>135</v>
      </c>
      <c r="E79" s="137">
        <v>0.7</v>
      </c>
      <c r="F79" s="137">
        <v>0</v>
      </c>
      <c r="G79" s="138">
        <f>E79*F79</f>
        <v>0</v>
      </c>
      <c r="O79" s="132">
        <v>2</v>
      </c>
      <c r="AA79" s="111">
        <v>1</v>
      </c>
      <c r="AB79" s="111">
        <v>1</v>
      </c>
      <c r="AC79" s="111">
        <v>1</v>
      </c>
      <c r="AZ79" s="111">
        <v>1</v>
      </c>
      <c r="BA79" s="111">
        <f>IF(AZ79=1,G79,0)</f>
        <v>0</v>
      </c>
      <c r="BB79" s="111">
        <f>IF(AZ79=2,G79,0)</f>
        <v>0</v>
      </c>
      <c r="BC79" s="111">
        <f>IF(AZ79=3,G79,0)</f>
        <v>0</v>
      </c>
      <c r="BD79" s="111">
        <f>IF(AZ79=4,G79,0)</f>
        <v>0</v>
      </c>
      <c r="BE79" s="111">
        <f>IF(AZ79=5,G79,0)</f>
        <v>0</v>
      </c>
      <c r="CZ79" s="111">
        <v>0.30132</v>
      </c>
    </row>
    <row r="80" spans="1:104" ht="12.75">
      <c r="A80" s="133">
        <v>51</v>
      </c>
      <c r="B80" s="134" t="s">
        <v>217</v>
      </c>
      <c r="C80" s="135" t="s">
        <v>218</v>
      </c>
      <c r="D80" s="136" t="s">
        <v>219</v>
      </c>
      <c r="E80" s="137">
        <v>15</v>
      </c>
      <c r="F80" s="137">
        <v>0</v>
      </c>
      <c r="G80" s="138">
        <f>E80*F80</f>
        <v>0</v>
      </c>
      <c r="O80" s="132">
        <v>2</v>
      </c>
      <c r="AA80" s="111">
        <v>1</v>
      </c>
      <c r="AB80" s="111">
        <v>1</v>
      </c>
      <c r="AC80" s="111">
        <v>1</v>
      </c>
      <c r="AZ80" s="111">
        <v>1</v>
      </c>
      <c r="BA80" s="111">
        <f>IF(AZ80=1,G80,0)</f>
        <v>0</v>
      </c>
      <c r="BB80" s="111">
        <f>IF(AZ80=2,G80,0)</f>
        <v>0</v>
      </c>
      <c r="BC80" s="111">
        <f>IF(AZ80=3,G80,0)</f>
        <v>0</v>
      </c>
      <c r="BD80" s="111">
        <f>IF(AZ80=4,G80,0)</f>
        <v>0</v>
      </c>
      <c r="BE80" s="111">
        <f>IF(AZ80=5,G80,0)</f>
        <v>0</v>
      </c>
      <c r="CZ80" s="111">
        <v>0.00501</v>
      </c>
    </row>
    <row r="81" spans="1:104" ht="12.75">
      <c r="A81" s="133">
        <v>52</v>
      </c>
      <c r="B81" s="134" t="s">
        <v>220</v>
      </c>
      <c r="C81" s="135" t="s">
        <v>221</v>
      </c>
      <c r="D81" s="136" t="s">
        <v>178</v>
      </c>
      <c r="E81" s="137">
        <v>0.2</v>
      </c>
      <c r="F81" s="137">
        <v>0</v>
      </c>
      <c r="G81" s="138">
        <f>E81*F81</f>
        <v>0</v>
      </c>
      <c r="O81" s="132">
        <v>2</v>
      </c>
      <c r="AA81" s="111">
        <v>3</v>
      </c>
      <c r="AB81" s="111">
        <v>1</v>
      </c>
      <c r="AC81" s="111" t="s">
        <v>220</v>
      </c>
      <c r="AZ81" s="111">
        <v>1</v>
      </c>
      <c r="BA81" s="111">
        <f>IF(AZ81=1,G81,0)</f>
        <v>0</v>
      </c>
      <c r="BB81" s="111">
        <f>IF(AZ81=2,G81,0)</f>
        <v>0</v>
      </c>
      <c r="BC81" s="111">
        <f>IF(AZ81=3,G81,0)</f>
        <v>0</v>
      </c>
      <c r="BD81" s="111">
        <f>IF(AZ81=4,G81,0)</f>
        <v>0</v>
      </c>
      <c r="BE81" s="111">
        <f>IF(AZ81=5,G81,0)</f>
        <v>0</v>
      </c>
      <c r="CZ81" s="111">
        <v>1</v>
      </c>
    </row>
    <row r="82" spans="1:104" ht="12.75">
      <c r="A82" s="133">
        <v>53</v>
      </c>
      <c r="B82" s="134" t="s">
        <v>222</v>
      </c>
      <c r="C82" s="135" t="s">
        <v>223</v>
      </c>
      <c r="D82" s="136" t="s">
        <v>92</v>
      </c>
      <c r="E82" s="137">
        <v>6.06</v>
      </c>
      <c r="F82" s="137">
        <v>0</v>
      </c>
      <c r="G82" s="138">
        <f>E82*F82</f>
        <v>0</v>
      </c>
      <c r="O82" s="132">
        <v>2</v>
      </c>
      <c r="AA82" s="111">
        <v>3</v>
      </c>
      <c r="AB82" s="111">
        <v>1</v>
      </c>
      <c r="AC82" s="111">
        <v>59381084</v>
      </c>
      <c r="AZ82" s="111">
        <v>1</v>
      </c>
      <c r="BA82" s="111">
        <f>IF(AZ82=1,G82,0)</f>
        <v>0</v>
      </c>
      <c r="BB82" s="111">
        <f>IF(AZ82=2,G82,0)</f>
        <v>0</v>
      </c>
      <c r="BC82" s="111">
        <f>IF(AZ82=3,G82,0)</f>
        <v>0</v>
      </c>
      <c r="BD82" s="111">
        <f>IF(AZ82=4,G82,0)</f>
        <v>0</v>
      </c>
      <c r="BE82" s="111">
        <f>IF(AZ82=5,G82,0)</f>
        <v>0</v>
      </c>
      <c r="CZ82" s="111">
        <v>1.62</v>
      </c>
    </row>
    <row r="83" spans="1:57" ht="12.75">
      <c r="A83" s="144"/>
      <c r="B83" s="145" t="s">
        <v>165</v>
      </c>
      <c r="C83" s="146" t="str">
        <f>CONCATENATE(B77," ",C77)</f>
        <v>5 Komunikace</v>
      </c>
      <c r="D83" s="144"/>
      <c r="E83" s="147"/>
      <c r="F83" s="147"/>
      <c r="G83" s="148">
        <f>SUM(G77:G82)</f>
        <v>0</v>
      </c>
      <c r="O83" s="132">
        <v>4</v>
      </c>
      <c r="BA83" s="149">
        <f>SUM(BA77:BA82)</f>
        <v>0</v>
      </c>
      <c r="BB83" s="149">
        <f>SUM(BB77:BB82)</f>
        <v>0</v>
      </c>
      <c r="BC83" s="149">
        <f>SUM(BC77:BC82)</f>
        <v>0</v>
      </c>
      <c r="BD83" s="149">
        <f>SUM(BD77:BD82)</f>
        <v>0</v>
      </c>
      <c r="BE83" s="149">
        <f>SUM(BE77:BE82)</f>
        <v>0</v>
      </c>
    </row>
    <row r="84" spans="1:15" ht="12.75">
      <c r="A84" s="125" t="s">
        <v>81</v>
      </c>
      <c r="B84" s="126" t="s">
        <v>224</v>
      </c>
      <c r="C84" s="127" t="s">
        <v>225</v>
      </c>
      <c r="D84" s="128"/>
      <c r="E84" s="129"/>
      <c r="F84" s="129"/>
      <c r="G84" s="130"/>
      <c r="H84" s="131"/>
      <c r="I84" s="131"/>
      <c r="O84" s="132">
        <v>1</v>
      </c>
    </row>
    <row r="85" spans="1:104" ht="12.75">
      <c r="A85" s="133">
        <v>54</v>
      </c>
      <c r="B85" s="134" t="s">
        <v>226</v>
      </c>
      <c r="C85" s="135" t="s">
        <v>227</v>
      </c>
      <c r="D85" s="136" t="s">
        <v>92</v>
      </c>
      <c r="E85" s="137">
        <v>1</v>
      </c>
      <c r="F85" s="137">
        <v>0</v>
      </c>
      <c r="G85" s="138">
        <f aca="true" t="shared" si="24" ref="G85:G127">E85*F85</f>
        <v>0</v>
      </c>
      <c r="O85" s="132">
        <v>2</v>
      </c>
      <c r="AA85" s="111">
        <v>1</v>
      </c>
      <c r="AB85" s="111">
        <v>1</v>
      </c>
      <c r="AC85" s="111">
        <v>1</v>
      </c>
      <c r="AZ85" s="111">
        <v>1</v>
      </c>
      <c r="BA85" s="111">
        <f aca="true" t="shared" si="25" ref="BA85:BA127">IF(AZ85=1,G85,0)</f>
        <v>0</v>
      </c>
      <c r="BB85" s="111">
        <f aca="true" t="shared" si="26" ref="BB85:BB127">IF(AZ85=2,G85,0)</f>
        <v>0</v>
      </c>
      <c r="BC85" s="111">
        <f aca="true" t="shared" si="27" ref="BC85:BC127">IF(AZ85=3,G85,0)</f>
        <v>0</v>
      </c>
      <c r="BD85" s="111">
        <f aca="true" t="shared" si="28" ref="BD85:BD127">IF(AZ85=4,G85,0)</f>
        <v>0</v>
      </c>
      <c r="BE85" s="111">
        <f aca="true" t="shared" si="29" ref="BE85:BE127">IF(AZ85=5,G85,0)</f>
        <v>0</v>
      </c>
      <c r="CZ85" s="111">
        <v>0.44</v>
      </c>
    </row>
    <row r="86" spans="1:104" ht="12.75">
      <c r="A86" s="133">
        <v>55</v>
      </c>
      <c r="B86" s="134" t="s">
        <v>228</v>
      </c>
      <c r="C86" s="135" t="s">
        <v>229</v>
      </c>
      <c r="D86" s="136" t="s">
        <v>92</v>
      </c>
      <c r="E86" s="137">
        <v>1</v>
      </c>
      <c r="F86" s="137">
        <v>0</v>
      </c>
      <c r="G86" s="138">
        <f t="shared" si="24"/>
        <v>0</v>
      </c>
      <c r="O86" s="132">
        <v>2</v>
      </c>
      <c r="AA86" s="111">
        <v>1</v>
      </c>
      <c r="AB86" s="111">
        <v>1</v>
      </c>
      <c r="AC86" s="111">
        <v>1</v>
      </c>
      <c r="AZ86" s="111">
        <v>1</v>
      </c>
      <c r="BA86" s="111">
        <f t="shared" si="25"/>
        <v>0</v>
      </c>
      <c r="BB86" s="111">
        <f t="shared" si="26"/>
        <v>0</v>
      </c>
      <c r="BC86" s="111">
        <f t="shared" si="27"/>
        <v>0</v>
      </c>
      <c r="BD86" s="111">
        <f t="shared" si="28"/>
        <v>0</v>
      </c>
      <c r="BE86" s="111">
        <f t="shared" si="29"/>
        <v>0</v>
      </c>
      <c r="CZ86" s="111">
        <v>0</v>
      </c>
    </row>
    <row r="87" spans="1:104" ht="12.75">
      <c r="A87" s="133">
        <v>56</v>
      </c>
      <c r="B87" s="134" t="s">
        <v>230</v>
      </c>
      <c r="C87" s="135" t="s">
        <v>231</v>
      </c>
      <c r="D87" s="136" t="s">
        <v>92</v>
      </c>
      <c r="E87" s="137">
        <v>2</v>
      </c>
      <c r="F87" s="137">
        <v>0</v>
      </c>
      <c r="G87" s="138">
        <f t="shared" si="24"/>
        <v>0</v>
      </c>
      <c r="O87" s="132">
        <v>2</v>
      </c>
      <c r="AA87" s="111">
        <v>1</v>
      </c>
      <c r="AB87" s="111">
        <v>1</v>
      </c>
      <c r="AC87" s="111">
        <v>1</v>
      </c>
      <c r="AZ87" s="111">
        <v>1</v>
      </c>
      <c r="BA87" s="111">
        <f t="shared" si="25"/>
        <v>0</v>
      </c>
      <c r="BB87" s="111">
        <f t="shared" si="26"/>
        <v>0</v>
      </c>
      <c r="BC87" s="111">
        <f t="shared" si="27"/>
        <v>0</v>
      </c>
      <c r="BD87" s="111">
        <f t="shared" si="28"/>
        <v>0</v>
      </c>
      <c r="BE87" s="111">
        <f t="shared" si="29"/>
        <v>0</v>
      </c>
      <c r="CZ87" s="111">
        <v>0.00022</v>
      </c>
    </row>
    <row r="88" spans="1:104" ht="12.75">
      <c r="A88" s="133">
        <v>57</v>
      </c>
      <c r="B88" s="134" t="s">
        <v>232</v>
      </c>
      <c r="C88" s="135" t="s">
        <v>233</v>
      </c>
      <c r="D88" s="136" t="s">
        <v>92</v>
      </c>
      <c r="E88" s="137">
        <v>12</v>
      </c>
      <c r="F88" s="137">
        <v>0</v>
      </c>
      <c r="G88" s="138">
        <f t="shared" si="24"/>
        <v>0</v>
      </c>
      <c r="O88" s="132">
        <v>2</v>
      </c>
      <c r="AA88" s="111">
        <v>1</v>
      </c>
      <c r="AB88" s="111">
        <v>1</v>
      </c>
      <c r="AC88" s="111">
        <v>1</v>
      </c>
      <c r="AZ88" s="111">
        <v>1</v>
      </c>
      <c r="BA88" s="111">
        <f t="shared" si="25"/>
        <v>0</v>
      </c>
      <c r="BB88" s="111">
        <f t="shared" si="26"/>
        <v>0</v>
      </c>
      <c r="BC88" s="111">
        <f t="shared" si="27"/>
        <v>0</v>
      </c>
      <c r="BD88" s="111">
        <f t="shared" si="28"/>
        <v>0</v>
      </c>
      <c r="BE88" s="111">
        <f t="shared" si="29"/>
        <v>0</v>
      </c>
      <c r="CZ88" s="111">
        <v>0.00083</v>
      </c>
    </row>
    <row r="89" spans="1:104" ht="12.75">
      <c r="A89" s="133">
        <v>58</v>
      </c>
      <c r="B89" s="134" t="s">
        <v>234</v>
      </c>
      <c r="C89" s="135" t="s">
        <v>235</v>
      </c>
      <c r="D89" s="136" t="s">
        <v>92</v>
      </c>
      <c r="E89" s="137">
        <v>9</v>
      </c>
      <c r="F89" s="137">
        <v>0</v>
      </c>
      <c r="G89" s="138">
        <f t="shared" si="24"/>
        <v>0</v>
      </c>
      <c r="O89" s="132">
        <v>2</v>
      </c>
      <c r="AA89" s="111">
        <v>1</v>
      </c>
      <c r="AB89" s="111">
        <v>1</v>
      </c>
      <c r="AC89" s="111">
        <v>1</v>
      </c>
      <c r="AZ89" s="111">
        <v>1</v>
      </c>
      <c r="BA89" s="111">
        <f t="shared" si="25"/>
        <v>0</v>
      </c>
      <c r="BB89" s="111">
        <f t="shared" si="26"/>
        <v>0</v>
      </c>
      <c r="BC89" s="111">
        <f t="shared" si="27"/>
        <v>0</v>
      </c>
      <c r="BD89" s="111">
        <f t="shared" si="28"/>
        <v>0</v>
      </c>
      <c r="BE89" s="111">
        <f t="shared" si="29"/>
        <v>0</v>
      </c>
      <c r="CZ89" s="111">
        <v>0.00041</v>
      </c>
    </row>
    <row r="90" spans="1:104" ht="12.75">
      <c r="A90" s="133">
        <v>59</v>
      </c>
      <c r="B90" s="134" t="s">
        <v>236</v>
      </c>
      <c r="C90" s="135" t="s">
        <v>237</v>
      </c>
      <c r="D90" s="136" t="s">
        <v>92</v>
      </c>
      <c r="E90" s="137">
        <v>1</v>
      </c>
      <c r="F90" s="137">
        <v>0</v>
      </c>
      <c r="G90" s="138">
        <f t="shared" si="24"/>
        <v>0</v>
      </c>
      <c r="O90" s="132">
        <v>2</v>
      </c>
      <c r="AA90" s="111">
        <v>1</v>
      </c>
      <c r="AB90" s="111">
        <v>1</v>
      </c>
      <c r="AC90" s="111">
        <v>1</v>
      </c>
      <c r="AZ90" s="111">
        <v>1</v>
      </c>
      <c r="BA90" s="111">
        <f t="shared" si="25"/>
        <v>0</v>
      </c>
      <c r="BB90" s="111">
        <f t="shared" si="26"/>
        <v>0</v>
      </c>
      <c r="BC90" s="111">
        <f t="shared" si="27"/>
        <v>0</v>
      </c>
      <c r="BD90" s="111">
        <f t="shared" si="28"/>
        <v>0</v>
      </c>
      <c r="BE90" s="111">
        <f t="shared" si="29"/>
        <v>0</v>
      </c>
      <c r="CZ90" s="111">
        <v>0.00062</v>
      </c>
    </row>
    <row r="91" spans="1:104" ht="12.75">
      <c r="A91" s="133">
        <v>60</v>
      </c>
      <c r="B91" s="134" t="s">
        <v>238</v>
      </c>
      <c r="C91" s="135" t="s">
        <v>239</v>
      </c>
      <c r="D91" s="136" t="s">
        <v>219</v>
      </c>
      <c r="E91" s="137">
        <v>6.5</v>
      </c>
      <c r="F91" s="137">
        <v>0</v>
      </c>
      <c r="G91" s="138">
        <f t="shared" si="24"/>
        <v>0</v>
      </c>
      <c r="O91" s="132">
        <v>2</v>
      </c>
      <c r="AA91" s="111">
        <v>1</v>
      </c>
      <c r="AB91" s="111">
        <v>1</v>
      </c>
      <c r="AC91" s="111">
        <v>1</v>
      </c>
      <c r="AZ91" s="111">
        <v>1</v>
      </c>
      <c r="BA91" s="111">
        <f t="shared" si="25"/>
        <v>0</v>
      </c>
      <c r="BB91" s="111">
        <f t="shared" si="26"/>
        <v>0</v>
      </c>
      <c r="BC91" s="111">
        <f t="shared" si="27"/>
        <v>0</v>
      </c>
      <c r="BD91" s="111">
        <f t="shared" si="28"/>
        <v>0</v>
      </c>
      <c r="BE91" s="111">
        <f t="shared" si="29"/>
        <v>0</v>
      </c>
      <c r="CZ91" s="111">
        <v>0</v>
      </c>
    </row>
    <row r="92" spans="1:104" ht="12.75">
      <c r="A92" s="133">
        <v>61</v>
      </c>
      <c r="B92" s="134" t="s">
        <v>240</v>
      </c>
      <c r="C92" s="135" t="s">
        <v>241</v>
      </c>
      <c r="D92" s="136" t="s">
        <v>92</v>
      </c>
      <c r="E92" s="137">
        <v>2</v>
      </c>
      <c r="F92" s="137">
        <v>0</v>
      </c>
      <c r="G92" s="138">
        <f t="shared" si="24"/>
        <v>0</v>
      </c>
      <c r="O92" s="132">
        <v>2</v>
      </c>
      <c r="AA92" s="111">
        <v>1</v>
      </c>
      <c r="AB92" s="111">
        <v>1</v>
      </c>
      <c r="AC92" s="111">
        <v>1</v>
      </c>
      <c r="AZ92" s="111">
        <v>1</v>
      </c>
      <c r="BA92" s="111">
        <f t="shared" si="25"/>
        <v>0</v>
      </c>
      <c r="BB92" s="111">
        <f t="shared" si="26"/>
        <v>0</v>
      </c>
      <c r="BC92" s="111">
        <f t="shared" si="27"/>
        <v>0</v>
      </c>
      <c r="BD92" s="111">
        <f t="shared" si="28"/>
        <v>0</v>
      </c>
      <c r="BE92" s="111">
        <f t="shared" si="29"/>
        <v>0</v>
      </c>
      <c r="CZ92" s="111">
        <v>0</v>
      </c>
    </row>
    <row r="93" spans="1:104" ht="12.75">
      <c r="A93" s="133">
        <v>62</v>
      </c>
      <c r="B93" s="134" t="s">
        <v>242</v>
      </c>
      <c r="C93" s="135" t="s">
        <v>243</v>
      </c>
      <c r="D93" s="136" t="s">
        <v>92</v>
      </c>
      <c r="E93" s="137">
        <v>1</v>
      </c>
      <c r="F93" s="137">
        <v>0</v>
      </c>
      <c r="G93" s="138">
        <f t="shared" si="24"/>
        <v>0</v>
      </c>
      <c r="O93" s="132">
        <v>2</v>
      </c>
      <c r="AA93" s="111">
        <v>1</v>
      </c>
      <c r="AB93" s="111">
        <v>1</v>
      </c>
      <c r="AC93" s="111">
        <v>1</v>
      </c>
      <c r="AZ93" s="111">
        <v>1</v>
      </c>
      <c r="BA93" s="111">
        <f t="shared" si="25"/>
        <v>0</v>
      </c>
      <c r="BB93" s="111">
        <f t="shared" si="26"/>
        <v>0</v>
      </c>
      <c r="BC93" s="111">
        <f t="shared" si="27"/>
        <v>0</v>
      </c>
      <c r="BD93" s="111">
        <f t="shared" si="28"/>
        <v>0</v>
      </c>
      <c r="BE93" s="111">
        <f t="shared" si="29"/>
        <v>0</v>
      </c>
      <c r="CZ93" s="111">
        <v>0.00357</v>
      </c>
    </row>
    <row r="94" spans="1:104" ht="12.75">
      <c r="A94" s="133">
        <v>63</v>
      </c>
      <c r="B94" s="134" t="s">
        <v>244</v>
      </c>
      <c r="C94" s="135" t="s">
        <v>245</v>
      </c>
      <c r="D94" s="136" t="s">
        <v>92</v>
      </c>
      <c r="E94" s="137">
        <v>1</v>
      </c>
      <c r="F94" s="137">
        <v>0</v>
      </c>
      <c r="G94" s="138">
        <f t="shared" si="24"/>
        <v>0</v>
      </c>
      <c r="O94" s="132">
        <v>2</v>
      </c>
      <c r="AA94" s="111">
        <v>1</v>
      </c>
      <c r="AB94" s="111">
        <v>1</v>
      </c>
      <c r="AC94" s="111">
        <v>1</v>
      </c>
      <c r="AZ94" s="111">
        <v>1</v>
      </c>
      <c r="BA94" s="111">
        <f t="shared" si="25"/>
        <v>0</v>
      </c>
      <c r="BB94" s="111">
        <f t="shared" si="26"/>
        <v>0</v>
      </c>
      <c r="BC94" s="111">
        <f t="shared" si="27"/>
        <v>0</v>
      </c>
      <c r="BD94" s="111">
        <f t="shared" si="28"/>
        <v>0</v>
      </c>
      <c r="BE94" s="111">
        <f t="shared" si="29"/>
        <v>0</v>
      </c>
      <c r="CZ94" s="111">
        <v>0</v>
      </c>
    </row>
    <row r="95" spans="1:104" ht="12.75">
      <c r="A95" s="133">
        <v>64</v>
      </c>
      <c r="B95" s="134" t="s">
        <v>246</v>
      </c>
      <c r="C95" s="135" t="s">
        <v>247</v>
      </c>
      <c r="D95" s="136" t="s">
        <v>92</v>
      </c>
      <c r="E95" s="137">
        <v>2</v>
      </c>
      <c r="F95" s="137">
        <v>0</v>
      </c>
      <c r="G95" s="138">
        <f t="shared" si="24"/>
        <v>0</v>
      </c>
      <c r="O95" s="132">
        <v>2</v>
      </c>
      <c r="AA95" s="111">
        <v>1</v>
      </c>
      <c r="AB95" s="111">
        <v>1</v>
      </c>
      <c r="AC95" s="111">
        <v>1</v>
      </c>
      <c r="AZ95" s="111">
        <v>1</v>
      </c>
      <c r="BA95" s="111">
        <f t="shared" si="25"/>
        <v>0</v>
      </c>
      <c r="BB95" s="111">
        <f t="shared" si="26"/>
        <v>0</v>
      </c>
      <c r="BC95" s="111">
        <f t="shared" si="27"/>
        <v>0</v>
      </c>
      <c r="BD95" s="111">
        <f t="shared" si="28"/>
        <v>0</v>
      </c>
      <c r="BE95" s="111">
        <f t="shared" si="29"/>
        <v>0</v>
      </c>
      <c r="CZ95" s="111">
        <v>0.00041</v>
      </c>
    </row>
    <row r="96" spans="1:104" ht="12.75">
      <c r="A96" s="133">
        <v>65</v>
      </c>
      <c r="B96" s="134" t="s">
        <v>248</v>
      </c>
      <c r="C96" s="135" t="s">
        <v>249</v>
      </c>
      <c r="D96" s="136" t="s">
        <v>92</v>
      </c>
      <c r="E96" s="137">
        <v>2</v>
      </c>
      <c r="F96" s="137">
        <v>0</v>
      </c>
      <c r="G96" s="138">
        <f t="shared" si="24"/>
        <v>0</v>
      </c>
      <c r="O96" s="132">
        <v>2</v>
      </c>
      <c r="AA96" s="111">
        <v>1</v>
      </c>
      <c r="AB96" s="111">
        <v>1</v>
      </c>
      <c r="AC96" s="111">
        <v>1</v>
      </c>
      <c r="AZ96" s="111">
        <v>1</v>
      </c>
      <c r="BA96" s="111">
        <f t="shared" si="25"/>
        <v>0</v>
      </c>
      <c r="BB96" s="111">
        <f t="shared" si="26"/>
        <v>0</v>
      </c>
      <c r="BC96" s="111">
        <f t="shared" si="27"/>
        <v>0</v>
      </c>
      <c r="BD96" s="111">
        <f t="shared" si="28"/>
        <v>0</v>
      </c>
      <c r="BE96" s="111">
        <f t="shared" si="29"/>
        <v>0</v>
      </c>
      <c r="CZ96" s="111">
        <v>0.00041</v>
      </c>
    </row>
    <row r="97" spans="1:104" ht="12.75">
      <c r="A97" s="133">
        <v>66</v>
      </c>
      <c r="B97" s="134" t="s">
        <v>250</v>
      </c>
      <c r="C97" s="135" t="s">
        <v>251</v>
      </c>
      <c r="D97" s="136" t="s">
        <v>92</v>
      </c>
      <c r="E97" s="137">
        <v>1</v>
      </c>
      <c r="F97" s="137">
        <v>0</v>
      </c>
      <c r="G97" s="138">
        <f t="shared" si="24"/>
        <v>0</v>
      </c>
      <c r="O97" s="132">
        <v>2</v>
      </c>
      <c r="AA97" s="111">
        <v>1</v>
      </c>
      <c r="AB97" s="111">
        <v>1</v>
      </c>
      <c r="AC97" s="111">
        <v>1</v>
      </c>
      <c r="AZ97" s="111">
        <v>1</v>
      </c>
      <c r="BA97" s="111">
        <f t="shared" si="25"/>
        <v>0</v>
      </c>
      <c r="BB97" s="111">
        <f t="shared" si="26"/>
        <v>0</v>
      </c>
      <c r="BC97" s="111">
        <f t="shared" si="27"/>
        <v>0</v>
      </c>
      <c r="BD97" s="111">
        <f t="shared" si="28"/>
        <v>0</v>
      </c>
      <c r="BE97" s="111">
        <f t="shared" si="29"/>
        <v>0</v>
      </c>
      <c r="CZ97" s="111">
        <v>0.00041</v>
      </c>
    </row>
    <row r="98" spans="1:104" ht="12.75">
      <c r="A98" s="133">
        <v>67</v>
      </c>
      <c r="B98" s="134" t="s">
        <v>252</v>
      </c>
      <c r="C98" s="135" t="s">
        <v>253</v>
      </c>
      <c r="D98" s="136" t="s">
        <v>92</v>
      </c>
      <c r="E98" s="137">
        <v>1</v>
      </c>
      <c r="F98" s="137">
        <v>0</v>
      </c>
      <c r="G98" s="138">
        <f t="shared" si="24"/>
        <v>0</v>
      </c>
      <c r="O98" s="132">
        <v>2</v>
      </c>
      <c r="AA98" s="111">
        <v>1</v>
      </c>
      <c r="AB98" s="111">
        <v>1</v>
      </c>
      <c r="AC98" s="111">
        <v>1</v>
      </c>
      <c r="AZ98" s="111">
        <v>1</v>
      </c>
      <c r="BA98" s="111">
        <f t="shared" si="25"/>
        <v>0</v>
      </c>
      <c r="BB98" s="111">
        <f t="shared" si="26"/>
        <v>0</v>
      </c>
      <c r="BC98" s="111">
        <f t="shared" si="27"/>
        <v>0</v>
      </c>
      <c r="BD98" s="111">
        <f t="shared" si="28"/>
        <v>0</v>
      </c>
      <c r="BE98" s="111">
        <f t="shared" si="29"/>
        <v>0</v>
      </c>
      <c r="CZ98" s="111">
        <v>0</v>
      </c>
    </row>
    <row r="99" spans="1:104" ht="12.75">
      <c r="A99" s="133">
        <v>68</v>
      </c>
      <c r="B99" s="134" t="s">
        <v>254</v>
      </c>
      <c r="C99" s="135" t="s">
        <v>255</v>
      </c>
      <c r="D99" s="136" t="s">
        <v>219</v>
      </c>
      <c r="E99" s="137">
        <v>7</v>
      </c>
      <c r="F99" s="137">
        <v>0</v>
      </c>
      <c r="G99" s="138">
        <f t="shared" si="24"/>
        <v>0</v>
      </c>
      <c r="O99" s="132">
        <v>2</v>
      </c>
      <c r="AA99" s="111">
        <v>1</v>
      </c>
      <c r="AB99" s="111">
        <v>1</v>
      </c>
      <c r="AC99" s="111">
        <v>1</v>
      </c>
      <c r="AZ99" s="111">
        <v>1</v>
      </c>
      <c r="BA99" s="111">
        <f t="shared" si="25"/>
        <v>0</v>
      </c>
      <c r="BB99" s="111">
        <f t="shared" si="26"/>
        <v>0</v>
      </c>
      <c r="BC99" s="111">
        <f t="shared" si="27"/>
        <v>0</v>
      </c>
      <c r="BD99" s="111">
        <f t="shared" si="28"/>
        <v>0</v>
      </c>
      <c r="BE99" s="111">
        <f t="shared" si="29"/>
        <v>0</v>
      </c>
      <c r="CZ99" s="111">
        <v>0</v>
      </c>
    </row>
    <row r="100" spans="1:104" ht="12.75">
      <c r="A100" s="133">
        <v>69</v>
      </c>
      <c r="B100" s="134" t="s">
        <v>256</v>
      </c>
      <c r="C100" s="135" t="s">
        <v>257</v>
      </c>
      <c r="D100" s="136" t="s">
        <v>219</v>
      </c>
      <c r="E100" s="137">
        <v>7</v>
      </c>
      <c r="F100" s="137">
        <v>0</v>
      </c>
      <c r="G100" s="138">
        <f t="shared" si="24"/>
        <v>0</v>
      </c>
      <c r="O100" s="132">
        <v>2</v>
      </c>
      <c r="AA100" s="111">
        <v>1</v>
      </c>
      <c r="AB100" s="111">
        <v>1</v>
      </c>
      <c r="AC100" s="111">
        <v>1</v>
      </c>
      <c r="AZ100" s="111">
        <v>1</v>
      </c>
      <c r="BA100" s="111">
        <f t="shared" si="25"/>
        <v>0</v>
      </c>
      <c r="BB100" s="111">
        <f t="shared" si="26"/>
        <v>0</v>
      </c>
      <c r="BC100" s="111">
        <f t="shared" si="27"/>
        <v>0</v>
      </c>
      <c r="BD100" s="111">
        <f t="shared" si="28"/>
        <v>0</v>
      </c>
      <c r="BE100" s="111">
        <f t="shared" si="29"/>
        <v>0</v>
      </c>
      <c r="CZ100" s="111">
        <v>0</v>
      </c>
    </row>
    <row r="101" spans="1:104" ht="12.75">
      <c r="A101" s="133">
        <v>70</v>
      </c>
      <c r="B101" s="134" t="s">
        <v>258</v>
      </c>
      <c r="C101" s="135" t="s">
        <v>259</v>
      </c>
      <c r="D101" s="136" t="s">
        <v>260</v>
      </c>
      <c r="E101" s="137">
        <v>1</v>
      </c>
      <c r="F101" s="137">
        <v>0</v>
      </c>
      <c r="G101" s="138">
        <f t="shared" si="24"/>
        <v>0</v>
      </c>
      <c r="O101" s="132">
        <v>2</v>
      </c>
      <c r="AA101" s="111">
        <v>1</v>
      </c>
      <c r="AB101" s="111">
        <v>1</v>
      </c>
      <c r="AC101" s="111">
        <v>1</v>
      </c>
      <c r="AZ101" s="111">
        <v>1</v>
      </c>
      <c r="BA101" s="111">
        <f t="shared" si="25"/>
        <v>0</v>
      </c>
      <c r="BB101" s="111">
        <f t="shared" si="26"/>
        <v>0</v>
      </c>
      <c r="BC101" s="111">
        <f t="shared" si="27"/>
        <v>0</v>
      </c>
      <c r="BD101" s="111">
        <f t="shared" si="28"/>
        <v>0</v>
      </c>
      <c r="BE101" s="111">
        <f t="shared" si="29"/>
        <v>0</v>
      </c>
      <c r="CZ101" s="111">
        <v>0.03503</v>
      </c>
    </row>
    <row r="102" spans="1:104" ht="12.75">
      <c r="A102" s="133">
        <v>71</v>
      </c>
      <c r="B102" s="134" t="s">
        <v>261</v>
      </c>
      <c r="C102" s="135" t="s">
        <v>262</v>
      </c>
      <c r="D102" s="136" t="s">
        <v>92</v>
      </c>
      <c r="E102" s="137">
        <v>2</v>
      </c>
      <c r="F102" s="137">
        <v>0</v>
      </c>
      <c r="G102" s="138">
        <f t="shared" si="24"/>
        <v>0</v>
      </c>
      <c r="O102" s="132">
        <v>2</v>
      </c>
      <c r="AA102" s="111">
        <v>1</v>
      </c>
      <c r="AB102" s="111">
        <v>1</v>
      </c>
      <c r="AC102" s="111">
        <v>1</v>
      </c>
      <c r="AZ102" s="111">
        <v>1</v>
      </c>
      <c r="BA102" s="111">
        <f t="shared" si="25"/>
        <v>0</v>
      </c>
      <c r="BB102" s="111">
        <f t="shared" si="26"/>
        <v>0</v>
      </c>
      <c r="BC102" s="111">
        <f t="shared" si="27"/>
        <v>0</v>
      </c>
      <c r="BD102" s="111">
        <f t="shared" si="28"/>
        <v>0</v>
      </c>
      <c r="BE102" s="111">
        <f t="shared" si="29"/>
        <v>0</v>
      </c>
      <c r="CZ102" s="111">
        <v>0.00024</v>
      </c>
    </row>
    <row r="103" spans="1:104" ht="12.75">
      <c r="A103" s="133">
        <v>72</v>
      </c>
      <c r="B103" s="134" t="s">
        <v>263</v>
      </c>
      <c r="C103" s="135" t="s">
        <v>264</v>
      </c>
      <c r="D103" s="136" t="s">
        <v>219</v>
      </c>
      <c r="E103" s="137">
        <v>12</v>
      </c>
      <c r="F103" s="137">
        <v>0</v>
      </c>
      <c r="G103" s="138">
        <f t="shared" si="24"/>
        <v>0</v>
      </c>
      <c r="O103" s="132">
        <v>2</v>
      </c>
      <c r="AA103" s="111">
        <v>1</v>
      </c>
      <c r="AB103" s="111">
        <v>1</v>
      </c>
      <c r="AC103" s="111">
        <v>1</v>
      </c>
      <c r="AZ103" s="111">
        <v>1</v>
      </c>
      <c r="BA103" s="111">
        <f t="shared" si="25"/>
        <v>0</v>
      </c>
      <c r="BB103" s="111">
        <f t="shared" si="26"/>
        <v>0</v>
      </c>
      <c r="BC103" s="111">
        <f t="shared" si="27"/>
        <v>0</v>
      </c>
      <c r="BD103" s="111">
        <f t="shared" si="28"/>
        <v>0</v>
      </c>
      <c r="BE103" s="111">
        <f t="shared" si="29"/>
        <v>0</v>
      </c>
      <c r="CZ103" s="111">
        <v>0</v>
      </c>
    </row>
    <row r="104" spans="1:104" ht="12.75">
      <c r="A104" s="133">
        <v>73</v>
      </c>
      <c r="B104" s="134" t="s">
        <v>265</v>
      </c>
      <c r="C104" s="135" t="s">
        <v>266</v>
      </c>
      <c r="D104" s="136" t="s">
        <v>219</v>
      </c>
      <c r="E104" s="137">
        <v>12</v>
      </c>
      <c r="F104" s="137">
        <v>0</v>
      </c>
      <c r="G104" s="138">
        <f t="shared" si="24"/>
        <v>0</v>
      </c>
      <c r="O104" s="132">
        <v>2</v>
      </c>
      <c r="AA104" s="111">
        <v>1</v>
      </c>
      <c r="AB104" s="111">
        <v>1</v>
      </c>
      <c r="AC104" s="111">
        <v>1</v>
      </c>
      <c r="AZ104" s="111">
        <v>1</v>
      </c>
      <c r="BA104" s="111">
        <f t="shared" si="25"/>
        <v>0</v>
      </c>
      <c r="BB104" s="111">
        <f t="shared" si="26"/>
        <v>0</v>
      </c>
      <c r="BC104" s="111">
        <f t="shared" si="27"/>
        <v>0</v>
      </c>
      <c r="BD104" s="111">
        <f t="shared" si="28"/>
        <v>0</v>
      </c>
      <c r="BE104" s="111">
        <f t="shared" si="29"/>
        <v>0</v>
      </c>
      <c r="CZ104" s="111">
        <v>0</v>
      </c>
    </row>
    <row r="105" spans="1:104" ht="12.75">
      <c r="A105" s="133">
        <v>74</v>
      </c>
      <c r="B105" s="134" t="s">
        <v>267</v>
      </c>
      <c r="C105" s="135" t="s">
        <v>268</v>
      </c>
      <c r="D105" s="136" t="s">
        <v>269</v>
      </c>
      <c r="E105" s="137">
        <v>1</v>
      </c>
      <c r="F105" s="137">
        <v>0</v>
      </c>
      <c r="G105" s="138">
        <f t="shared" si="24"/>
        <v>0</v>
      </c>
      <c r="O105" s="132">
        <v>2</v>
      </c>
      <c r="AA105" s="111">
        <v>3</v>
      </c>
      <c r="AB105" s="111">
        <v>1</v>
      </c>
      <c r="AC105" s="111">
        <v>286100467</v>
      </c>
      <c r="AZ105" s="111">
        <v>1</v>
      </c>
      <c r="BA105" s="111">
        <f t="shared" si="25"/>
        <v>0</v>
      </c>
      <c r="BB105" s="111">
        <f t="shared" si="26"/>
        <v>0</v>
      </c>
      <c r="BC105" s="111">
        <f t="shared" si="27"/>
        <v>0</v>
      </c>
      <c r="BD105" s="111">
        <f t="shared" si="28"/>
        <v>0</v>
      </c>
      <c r="BE105" s="111">
        <f t="shared" si="29"/>
        <v>0</v>
      </c>
      <c r="CZ105" s="111">
        <v>0</v>
      </c>
    </row>
    <row r="106" spans="1:104" ht="12.75">
      <c r="A106" s="133">
        <v>75</v>
      </c>
      <c r="B106" s="134" t="s">
        <v>270</v>
      </c>
      <c r="C106" s="135" t="s">
        <v>271</v>
      </c>
      <c r="D106" s="136" t="s">
        <v>219</v>
      </c>
      <c r="E106" s="137">
        <v>7.11</v>
      </c>
      <c r="F106" s="137">
        <v>0</v>
      </c>
      <c r="G106" s="138">
        <f t="shared" si="24"/>
        <v>0</v>
      </c>
      <c r="O106" s="132">
        <v>2</v>
      </c>
      <c r="AA106" s="111">
        <v>3</v>
      </c>
      <c r="AB106" s="111">
        <v>1</v>
      </c>
      <c r="AC106" s="111">
        <v>28613426</v>
      </c>
      <c r="AZ106" s="111">
        <v>1</v>
      </c>
      <c r="BA106" s="111">
        <f t="shared" si="25"/>
        <v>0</v>
      </c>
      <c r="BB106" s="111">
        <f t="shared" si="26"/>
        <v>0</v>
      </c>
      <c r="BC106" s="111">
        <f t="shared" si="27"/>
        <v>0</v>
      </c>
      <c r="BD106" s="111">
        <f t="shared" si="28"/>
        <v>0</v>
      </c>
      <c r="BE106" s="111">
        <f t="shared" si="29"/>
        <v>0</v>
      </c>
      <c r="CZ106" s="111">
        <v>0.00314</v>
      </c>
    </row>
    <row r="107" spans="1:104" ht="12.75">
      <c r="A107" s="133">
        <v>76</v>
      </c>
      <c r="B107" s="134" t="s">
        <v>272</v>
      </c>
      <c r="C107" s="135" t="s">
        <v>273</v>
      </c>
      <c r="D107" s="136" t="s">
        <v>92</v>
      </c>
      <c r="E107" s="137">
        <v>2.03</v>
      </c>
      <c r="F107" s="137">
        <v>0</v>
      </c>
      <c r="G107" s="138">
        <f t="shared" si="24"/>
        <v>0</v>
      </c>
      <c r="O107" s="132">
        <v>2</v>
      </c>
      <c r="AA107" s="111">
        <v>3</v>
      </c>
      <c r="AB107" s="111">
        <v>1</v>
      </c>
      <c r="AC107" s="111">
        <v>28653086</v>
      </c>
      <c r="AZ107" s="111">
        <v>1</v>
      </c>
      <c r="BA107" s="111">
        <f t="shared" si="25"/>
        <v>0</v>
      </c>
      <c r="BB107" s="111">
        <f t="shared" si="26"/>
        <v>0</v>
      </c>
      <c r="BC107" s="111">
        <f t="shared" si="27"/>
        <v>0</v>
      </c>
      <c r="BD107" s="111">
        <f t="shared" si="28"/>
        <v>0</v>
      </c>
      <c r="BE107" s="111">
        <f t="shared" si="29"/>
        <v>0</v>
      </c>
      <c r="CZ107" s="111">
        <v>0</v>
      </c>
    </row>
    <row r="108" spans="1:104" ht="12.75">
      <c r="A108" s="133">
        <v>77</v>
      </c>
      <c r="B108" s="134" t="s">
        <v>274</v>
      </c>
      <c r="C108" s="135" t="s">
        <v>275</v>
      </c>
      <c r="D108" s="136" t="s">
        <v>92</v>
      </c>
      <c r="E108" s="137">
        <v>1.02</v>
      </c>
      <c r="F108" s="137">
        <v>0</v>
      </c>
      <c r="G108" s="138">
        <f t="shared" si="24"/>
        <v>0</v>
      </c>
      <c r="O108" s="132">
        <v>2</v>
      </c>
      <c r="AA108" s="111">
        <v>3</v>
      </c>
      <c r="AB108" s="111">
        <v>1</v>
      </c>
      <c r="AC108" s="111">
        <v>28653116</v>
      </c>
      <c r="AZ108" s="111">
        <v>1</v>
      </c>
      <c r="BA108" s="111">
        <f t="shared" si="25"/>
        <v>0</v>
      </c>
      <c r="BB108" s="111">
        <f t="shared" si="26"/>
        <v>0</v>
      </c>
      <c r="BC108" s="111">
        <f t="shared" si="27"/>
        <v>0</v>
      </c>
      <c r="BD108" s="111">
        <f t="shared" si="28"/>
        <v>0</v>
      </c>
      <c r="BE108" s="111">
        <f t="shared" si="29"/>
        <v>0</v>
      </c>
      <c r="CZ108" s="111">
        <v>3E-05</v>
      </c>
    </row>
    <row r="109" spans="1:104" ht="12.75">
      <c r="A109" s="133">
        <v>78</v>
      </c>
      <c r="B109" s="134" t="s">
        <v>276</v>
      </c>
      <c r="C109" s="135" t="s">
        <v>277</v>
      </c>
      <c r="D109" s="136" t="s">
        <v>92</v>
      </c>
      <c r="E109" s="137">
        <v>2.03</v>
      </c>
      <c r="F109" s="137">
        <v>0</v>
      </c>
      <c r="G109" s="138">
        <f t="shared" si="24"/>
        <v>0</v>
      </c>
      <c r="O109" s="132">
        <v>2</v>
      </c>
      <c r="AA109" s="111">
        <v>3</v>
      </c>
      <c r="AB109" s="111">
        <v>1</v>
      </c>
      <c r="AC109" s="111" t="s">
        <v>276</v>
      </c>
      <c r="AZ109" s="111">
        <v>1</v>
      </c>
      <c r="BA109" s="111">
        <f t="shared" si="25"/>
        <v>0</v>
      </c>
      <c r="BB109" s="111">
        <f t="shared" si="26"/>
        <v>0</v>
      </c>
      <c r="BC109" s="111">
        <f t="shared" si="27"/>
        <v>0</v>
      </c>
      <c r="BD109" s="111">
        <f t="shared" si="28"/>
        <v>0</v>
      </c>
      <c r="BE109" s="111">
        <f t="shared" si="29"/>
        <v>0</v>
      </c>
      <c r="CZ109" s="111">
        <v>0.00105</v>
      </c>
    </row>
    <row r="110" spans="1:104" ht="12.75">
      <c r="A110" s="133">
        <v>79</v>
      </c>
      <c r="B110" s="134" t="s">
        <v>278</v>
      </c>
      <c r="C110" s="135" t="s">
        <v>279</v>
      </c>
      <c r="D110" s="136" t="s">
        <v>92</v>
      </c>
      <c r="E110" s="137">
        <v>1.01</v>
      </c>
      <c r="F110" s="137">
        <v>0</v>
      </c>
      <c r="G110" s="138">
        <f t="shared" si="24"/>
        <v>0</v>
      </c>
      <c r="O110" s="132">
        <v>2</v>
      </c>
      <c r="AA110" s="111">
        <v>3</v>
      </c>
      <c r="AB110" s="111">
        <v>1</v>
      </c>
      <c r="AC110" s="111">
        <v>38821698</v>
      </c>
      <c r="AZ110" s="111">
        <v>1</v>
      </c>
      <c r="BA110" s="111">
        <f t="shared" si="25"/>
        <v>0</v>
      </c>
      <c r="BB110" s="111">
        <f t="shared" si="26"/>
        <v>0</v>
      </c>
      <c r="BC110" s="111">
        <f t="shared" si="27"/>
        <v>0</v>
      </c>
      <c r="BD110" s="111">
        <f t="shared" si="28"/>
        <v>0</v>
      </c>
      <c r="BE110" s="111">
        <f t="shared" si="29"/>
        <v>0</v>
      </c>
      <c r="CZ110" s="111">
        <v>0.069</v>
      </c>
    </row>
    <row r="111" spans="1:104" ht="12.75">
      <c r="A111" s="133">
        <v>80</v>
      </c>
      <c r="B111" s="134" t="s">
        <v>280</v>
      </c>
      <c r="C111" s="135" t="s">
        <v>281</v>
      </c>
      <c r="D111" s="136" t="s">
        <v>92</v>
      </c>
      <c r="E111" s="137">
        <v>2</v>
      </c>
      <c r="F111" s="137">
        <v>0</v>
      </c>
      <c r="G111" s="138">
        <f t="shared" si="24"/>
        <v>0</v>
      </c>
      <c r="O111" s="132">
        <v>2</v>
      </c>
      <c r="AA111" s="111">
        <v>3</v>
      </c>
      <c r="AB111" s="111">
        <v>1</v>
      </c>
      <c r="AC111" s="111">
        <v>42200750</v>
      </c>
      <c r="AZ111" s="111">
        <v>1</v>
      </c>
      <c r="BA111" s="111">
        <f t="shared" si="25"/>
        <v>0</v>
      </c>
      <c r="BB111" s="111">
        <f t="shared" si="26"/>
        <v>0</v>
      </c>
      <c r="BC111" s="111">
        <f t="shared" si="27"/>
        <v>0</v>
      </c>
      <c r="BD111" s="111">
        <f t="shared" si="28"/>
        <v>0</v>
      </c>
      <c r="BE111" s="111">
        <f t="shared" si="29"/>
        <v>0</v>
      </c>
      <c r="CZ111" s="111">
        <v>0.0113</v>
      </c>
    </row>
    <row r="112" spans="1:104" ht="12.75">
      <c r="A112" s="133">
        <v>81</v>
      </c>
      <c r="B112" s="134" t="s">
        <v>282</v>
      </c>
      <c r="C112" s="135" t="s">
        <v>283</v>
      </c>
      <c r="D112" s="136" t="s">
        <v>92</v>
      </c>
      <c r="E112" s="137">
        <v>4.04</v>
      </c>
      <c r="F112" s="137">
        <v>0</v>
      </c>
      <c r="G112" s="138">
        <f t="shared" si="24"/>
        <v>0</v>
      </c>
      <c r="O112" s="132">
        <v>2</v>
      </c>
      <c r="AA112" s="111">
        <v>3</v>
      </c>
      <c r="AB112" s="111">
        <v>1</v>
      </c>
      <c r="AC112" s="111">
        <v>42228312</v>
      </c>
      <c r="AZ112" s="111">
        <v>1</v>
      </c>
      <c r="BA112" s="111">
        <f t="shared" si="25"/>
        <v>0</v>
      </c>
      <c r="BB112" s="111">
        <f t="shared" si="26"/>
        <v>0</v>
      </c>
      <c r="BC112" s="111">
        <f t="shared" si="27"/>
        <v>0</v>
      </c>
      <c r="BD112" s="111">
        <f t="shared" si="28"/>
        <v>0</v>
      </c>
      <c r="BE112" s="111">
        <f t="shared" si="29"/>
        <v>0</v>
      </c>
      <c r="CZ112" s="111">
        <v>0.0165</v>
      </c>
    </row>
    <row r="113" spans="1:104" ht="12.75">
      <c r="A113" s="133">
        <v>82</v>
      </c>
      <c r="B113" s="134" t="s">
        <v>284</v>
      </c>
      <c r="C113" s="135" t="s">
        <v>285</v>
      </c>
      <c r="D113" s="136" t="s">
        <v>92</v>
      </c>
      <c r="E113" s="137">
        <v>1.01</v>
      </c>
      <c r="F113" s="137">
        <v>0</v>
      </c>
      <c r="G113" s="138">
        <f t="shared" si="24"/>
        <v>0</v>
      </c>
      <c r="O113" s="132">
        <v>2</v>
      </c>
      <c r="AA113" s="111">
        <v>3</v>
      </c>
      <c r="AB113" s="111">
        <v>1</v>
      </c>
      <c r="AC113" s="111">
        <v>42266513</v>
      </c>
      <c r="AZ113" s="111">
        <v>1</v>
      </c>
      <c r="BA113" s="111">
        <f t="shared" si="25"/>
        <v>0</v>
      </c>
      <c r="BB113" s="111">
        <f t="shared" si="26"/>
        <v>0</v>
      </c>
      <c r="BC113" s="111">
        <f t="shared" si="27"/>
        <v>0</v>
      </c>
      <c r="BD113" s="111">
        <f t="shared" si="28"/>
        <v>0</v>
      </c>
      <c r="BE113" s="111">
        <f t="shared" si="29"/>
        <v>0</v>
      </c>
      <c r="CZ113" s="111">
        <v>0.027</v>
      </c>
    </row>
    <row r="114" spans="1:104" ht="12.75">
      <c r="A114" s="133">
        <v>83</v>
      </c>
      <c r="B114" s="134" t="s">
        <v>286</v>
      </c>
      <c r="C114" s="135" t="s">
        <v>287</v>
      </c>
      <c r="D114" s="136" t="s">
        <v>92</v>
      </c>
      <c r="E114" s="137">
        <v>1.01</v>
      </c>
      <c r="F114" s="137">
        <v>0</v>
      </c>
      <c r="G114" s="138">
        <f t="shared" si="24"/>
        <v>0</v>
      </c>
      <c r="O114" s="132">
        <v>2</v>
      </c>
      <c r="AA114" s="111">
        <v>3</v>
      </c>
      <c r="AB114" s="111">
        <v>1</v>
      </c>
      <c r="AC114" s="111">
        <v>422733903</v>
      </c>
      <c r="AZ114" s="111">
        <v>1</v>
      </c>
      <c r="BA114" s="111">
        <f t="shared" si="25"/>
        <v>0</v>
      </c>
      <c r="BB114" s="111">
        <f t="shared" si="26"/>
        <v>0</v>
      </c>
      <c r="BC114" s="111">
        <f t="shared" si="27"/>
        <v>0</v>
      </c>
      <c r="BD114" s="111">
        <f t="shared" si="28"/>
        <v>0</v>
      </c>
      <c r="BE114" s="111">
        <f t="shared" si="29"/>
        <v>0</v>
      </c>
      <c r="CZ114" s="111">
        <v>0.002</v>
      </c>
    </row>
    <row r="115" spans="1:104" ht="12.75">
      <c r="A115" s="133">
        <v>84</v>
      </c>
      <c r="B115" s="134" t="s">
        <v>288</v>
      </c>
      <c r="C115" s="135" t="s">
        <v>289</v>
      </c>
      <c r="D115" s="136" t="s">
        <v>269</v>
      </c>
      <c r="E115" s="137">
        <v>1</v>
      </c>
      <c r="F115" s="137">
        <v>0</v>
      </c>
      <c r="G115" s="138">
        <f t="shared" si="24"/>
        <v>0</v>
      </c>
      <c r="O115" s="132">
        <v>2</v>
      </c>
      <c r="AA115" s="111">
        <v>3</v>
      </c>
      <c r="AB115" s="111">
        <v>1</v>
      </c>
      <c r="AC115" s="111">
        <v>42273499</v>
      </c>
      <c r="AZ115" s="111">
        <v>1</v>
      </c>
      <c r="BA115" s="111">
        <f t="shared" si="25"/>
        <v>0</v>
      </c>
      <c r="BB115" s="111">
        <f t="shared" si="26"/>
        <v>0</v>
      </c>
      <c r="BC115" s="111">
        <f t="shared" si="27"/>
        <v>0</v>
      </c>
      <c r="BD115" s="111">
        <f t="shared" si="28"/>
        <v>0</v>
      </c>
      <c r="BE115" s="111">
        <f t="shared" si="29"/>
        <v>0</v>
      </c>
      <c r="CZ115" s="111">
        <v>0</v>
      </c>
    </row>
    <row r="116" spans="1:104" ht="12.75">
      <c r="A116" s="133">
        <v>85</v>
      </c>
      <c r="B116" s="134" t="s">
        <v>290</v>
      </c>
      <c r="C116" s="135" t="s">
        <v>291</v>
      </c>
      <c r="D116" s="136" t="s">
        <v>92</v>
      </c>
      <c r="E116" s="137">
        <v>1.01</v>
      </c>
      <c r="F116" s="137">
        <v>0</v>
      </c>
      <c r="G116" s="138">
        <f t="shared" si="24"/>
        <v>0</v>
      </c>
      <c r="O116" s="132">
        <v>2</v>
      </c>
      <c r="AA116" s="111">
        <v>3</v>
      </c>
      <c r="AB116" s="111">
        <v>1</v>
      </c>
      <c r="AC116" s="111" t="s">
        <v>290</v>
      </c>
      <c r="AZ116" s="111">
        <v>1</v>
      </c>
      <c r="BA116" s="111">
        <f t="shared" si="25"/>
        <v>0</v>
      </c>
      <c r="BB116" s="111">
        <f t="shared" si="26"/>
        <v>0</v>
      </c>
      <c r="BC116" s="111">
        <f t="shared" si="27"/>
        <v>0</v>
      </c>
      <c r="BD116" s="111">
        <f t="shared" si="28"/>
        <v>0</v>
      </c>
      <c r="BE116" s="111">
        <f t="shared" si="29"/>
        <v>0</v>
      </c>
      <c r="CZ116" s="111">
        <v>0.027</v>
      </c>
    </row>
    <row r="117" spans="1:104" ht="12.75">
      <c r="A117" s="133">
        <v>86</v>
      </c>
      <c r="B117" s="134" t="s">
        <v>292</v>
      </c>
      <c r="C117" s="135" t="s">
        <v>293</v>
      </c>
      <c r="D117" s="136" t="s">
        <v>92</v>
      </c>
      <c r="E117" s="137">
        <v>1.01</v>
      </c>
      <c r="F117" s="137">
        <v>0</v>
      </c>
      <c r="G117" s="138">
        <f t="shared" si="24"/>
        <v>0</v>
      </c>
      <c r="O117" s="132">
        <v>2</v>
      </c>
      <c r="AA117" s="111">
        <v>3</v>
      </c>
      <c r="AB117" s="111">
        <v>1</v>
      </c>
      <c r="AC117" s="111">
        <v>42291050</v>
      </c>
      <c r="AZ117" s="111">
        <v>1</v>
      </c>
      <c r="BA117" s="111">
        <f t="shared" si="25"/>
        <v>0</v>
      </c>
      <c r="BB117" s="111">
        <f t="shared" si="26"/>
        <v>0</v>
      </c>
      <c r="BC117" s="111">
        <f t="shared" si="27"/>
        <v>0</v>
      </c>
      <c r="BD117" s="111">
        <f t="shared" si="28"/>
        <v>0</v>
      </c>
      <c r="BE117" s="111">
        <f t="shared" si="29"/>
        <v>0</v>
      </c>
      <c r="CZ117" s="111">
        <v>0.002</v>
      </c>
    </row>
    <row r="118" spans="1:104" ht="12.75">
      <c r="A118" s="133">
        <v>87</v>
      </c>
      <c r="B118" s="134" t="s">
        <v>294</v>
      </c>
      <c r="C118" s="135" t="s">
        <v>295</v>
      </c>
      <c r="D118" s="136" t="s">
        <v>92</v>
      </c>
      <c r="E118" s="137">
        <v>2.02</v>
      </c>
      <c r="F118" s="137">
        <v>0</v>
      </c>
      <c r="G118" s="138">
        <f t="shared" si="24"/>
        <v>0</v>
      </c>
      <c r="O118" s="132">
        <v>2</v>
      </c>
      <c r="AA118" s="111">
        <v>3</v>
      </c>
      <c r="AB118" s="111">
        <v>1</v>
      </c>
      <c r="AC118" s="111">
        <v>42293148</v>
      </c>
      <c r="AZ118" s="111">
        <v>1</v>
      </c>
      <c r="BA118" s="111">
        <f t="shared" si="25"/>
        <v>0</v>
      </c>
      <c r="BB118" s="111">
        <f t="shared" si="26"/>
        <v>0</v>
      </c>
      <c r="BC118" s="111">
        <f t="shared" si="27"/>
        <v>0</v>
      </c>
      <c r="BD118" s="111">
        <f t="shared" si="28"/>
        <v>0</v>
      </c>
      <c r="BE118" s="111">
        <f t="shared" si="29"/>
        <v>0</v>
      </c>
      <c r="CZ118" s="111">
        <v>0</v>
      </c>
    </row>
    <row r="119" spans="1:104" ht="12.75">
      <c r="A119" s="133">
        <v>88</v>
      </c>
      <c r="B119" s="134" t="s">
        <v>296</v>
      </c>
      <c r="C119" s="135" t="s">
        <v>297</v>
      </c>
      <c r="D119" s="136" t="s">
        <v>92</v>
      </c>
      <c r="E119" s="137">
        <v>2.02</v>
      </c>
      <c r="F119" s="137">
        <v>0</v>
      </c>
      <c r="G119" s="138">
        <f t="shared" si="24"/>
        <v>0</v>
      </c>
      <c r="O119" s="132">
        <v>2</v>
      </c>
      <c r="AA119" s="111">
        <v>3</v>
      </c>
      <c r="AB119" s="111">
        <v>1</v>
      </c>
      <c r="AC119" s="111">
        <v>42293250</v>
      </c>
      <c r="AZ119" s="111">
        <v>1</v>
      </c>
      <c r="BA119" s="111">
        <f t="shared" si="25"/>
        <v>0</v>
      </c>
      <c r="BB119" s="111">
        <f t="shared" si="26"/>
        <v>0</v>
      </c>
      <c r="BC119" s="111">
        <f t="shared" si="27"/>
        <v>0</v>
      </c>
      <c r="BD119" s="111">
        <f t="shared" si="28"/>
        <v>0</v>
      </c>
      <c r="BE119" s="111">
        <f t="shared" si="29"/>
        <v>0</v>
      </c>
      <c r="CZ119" s="111">
        <v>0.0073</v>
      </c>
    </row>
    <row r="120" spans="1:104" ht="12.75">
      <c r="A120" s="133">
        <v>89</v>
      </c>
      <c r="B120" s="134" t="s">
        <v>298</v>
      </c>
      <c r="C120" s="135" t="s">
        <v>299</v>
      </c>
      <c r="D120" s="136" t="s">
        <v>92</v>
      </c>
      <c r="E120" s="137">
        <v>2.02</v>
      </c>
      <c r="F120" s="137">
        <v>0</v>
      </c>
      <c r="G120" s="138">
        <f t="shared" si="24"/>
        <v>0</v>
      </c>
      <c r="O120" s="132">
        <v>2</v>
      </c>
      <c r="AA120" s="111">
        <v>3</v>
      </c>
      <c r="AB120" s="111">
        <v>1</v>
      </c>
      <c r="AC120" s="111">
        <v>422935304</v>
      </c>
      <c r="AZ120" s="111">
        <v>1</v>
      </c>
      <c r="BA120" s="111">
        <f t="shared" si="25"/>
        <v>0</v>
      </c>
      <c r="BB120" s="111">
        <f t="shared" si="26"/>
        <v>0</v>
      </c>
      <c r="BC120" s="111">
        <f t="shared" si="27"/>
        <v>0</v>
      </c>
      <c r="BD120" s="111">
        <f t="shared" si="28"/>
        <v>0</v>
      </c>
      <c r="BE120" s="111">
        <f t="shared" si="29"/>
        <v>0</v>
      </c>
      <c r="CZ120" s="111">
        <v>0.013</v>
      </c>
    </row>
    <row r="121" spans="1:104" ht="12.75">
      <c r="A121" s="133">
        <v>90</v>
      </c>
      <c r="B121" s="134" t="s">
        <v>300</v>
      </c>
      <c r="C121" s="135" t="s">
        <v>301</v>
      </c>
      <c r="D121" s="136" t="s">
        <v>92</v>
      </c>
      <c r="E121" s="137">
        <v>2.02</v>
      </c>
      <c r="F121" s="137">
        <v>0</v>
      </c>
      <c r="G121" s="138">
        <f t="shared" si="24"/>
        <v>0</v>
      </c>
      <c r="O121" s="132">
        <v>2</v>
      </c>
      <c r="AA121" s="111">
        <v>3</v>
      </c>
      <c r="AB121" s="111">
        <v>1</v>
      </c>
      <c r="AC121" s="111">
        <v>422935368</v>
      </c>
      <c r="AZ121" s="111">
        <v>1</v>
      </c>
      <c r="BA121" s="111">
        <f t="shared" si="25"/>
        <v>0</v>
      </c>
      <c r="BB121" s="111">
        <f t="shared" si="26"/>
        <v>0</v>
      </c>
      <c r="BC121" s="111">
        <f t="shared" si="27"/>
        <v>0</v>
      </c>
      <c r="BD121" s="111">
        <f t="shared" si="28"/>
        <v>0</v>
      </c>
      <c r="BE121" s="111">
        <f t="shared" si="29"/>
        <v>0</v>
      </c>
      <c r="CZ121" s="111">
        <v>0.0123</v>
      </c>
    </row>
    <row r="122" spans="1:104" ht="12.75">
      <c r="A122" s="133">
        <v>91</v>
      </c>
      <c r="B122" s="134" t="s">
        <v>302</v>
      </c>
      <c r="C122" s="135" t="s">
        <v>303</v>
      </c>
      <c r="D122" s="136" t="s">
        <v>92</v>
      </c>
      <c r="E122" s="137">
        <v>1.01</v>
      </c>
      <c r="F122" s="137">
        <v>0</v>
      </c>
      <c r="G122" s="138">
        <f t="shared" si="24"/>
        <v>0</v>
      </c>
      <c r="O122" s="132">
        <v>2</v>
      </c>
      <c r="AA122" s="111">
        <v>3</v>
      </c>
      <c r="AB122" s="111">
        <v>1</v>
      </c>
      <c r="AC122" s="111">
        <v>55252114</v>
      </c>
      <c r="AZ122" s="111">
        <v>1</v>
      </c>
      <c r="BA122" s="111">
        <f t="shared" si="25"/>
        <v>0</v>
      </c>
      <c r="BB122" s="111">
        <f t="shared" si="26"/>
        <v>0</v>
      </c>
      <c r="BC122" s="111">
        <f t="shared" si="27"/>
        <v>0</v>
      </c>
      <c r="BD122" s="111">
        <f t="shared" si="28"/>
        <v>0</v>
      </c>
      <c r="BE122" s="111">
        <f t="shared" si="29"/>
        <v>0</v>
      </c>
      <c r="CZ122" s="111">
        <v>0.012</v>
      </c>
    </row>
    <row r="123" spans="1:104" ht="12.75">
      <c r="A123" s="133">
        <v>92</v>
      </c>
      <c r="B123" s="134" t="s">
        <v>304</v>
      </c>
      <c r="C123" s="135" t="s">
        <v>305</v>
      </c>
      <c r="D123" s="136" t="s">
        <v>92</v>
      </c>
      <c r="E123" s="137">
        <v>1.01</v>
      </c>
      <c r="F123" s="137">
        <v>0</v>
      </c>
      <c r="G123" s="138">
        <f t="shared" si="24"/>
        <v>0</v>
      </c>
      <c r="O123" s="132">
        <v>2</v>
      </c>
      <c r="AA123" s="111">
        <v>3</v>
      </c>
      <c r="AB123" s="111">
        <v>1</v>
      </c>
      <c r="AC123" s="111">
        <v>55252116</v>
      </c>
      <c r="AZ123" s="111">
        <v>1</v>
      </c>
      <c r="BA123" s="111">
        <f t="shared" si="25"/>
        <v>0</v>
      </c>
      <c r="BB123" s="111">
        <f t="shared" si="26"/>
        <v>0</v>
      </c>
      <c r="BC123" s="111">
        <f t="shared" si="27"/>
        <v>0</v>
      </c>
      <c r="BD123" s="111">
        <f t="shared" si="28"/>
        <v>0</v>
      </c>
      <c r="BE123" s="111">
        <f t="shared" si="29"/>
        <v>0</v>
      </c>
      <c r="CZ123" s="111">
        <v>0.013</v>
      </c>
    </row>
    <row r="124" spans="1:104" ht="12.75">
      <c r="A124" s="133">
        <v>93</v>
      </c>
      <c r="B124" s="134" t="s">
        <v>306</v>
      </c>
      <c r="C124" s="135" t="s">
        <v>307</v>
      </c>
      <c r="D124" s="136" t="s">
        <v>92</v>
      </c>
      <c r="E124" s="137">
        <v>1.01</v>
      </c>
      <c r="F124" s="137">
        <v>0</v>
      </c>
      <c r="G124" s="138">
        <f t="shared" si="24"/>
        <v>0</v>
      </c>
      <c r="O124" s="132">
        <v>2</v>
      </c>
      <c r="AA124" s="111">
        <v>3</v>
      </c>
      <c r="AB124" s="111">
        <v>1</v>
      </c>
      <c r="AC124" s="111">
        <v>55252156</v>
      </c>
      <c r="AZ124" s="111">
        <v>1</v>
      </c>
      <c r="BA124" s="111">
        <f t="shared" si="25"/>
        <v>0</v>
      </c>
      <c r="BB124" s="111">
        <f t="shared" si="26"/>
        <v>0</v>
      </c>
      <c r="BC124" s="111">
        <f t="shared" si="27"/>
        <v>0</v>
      </c>
      <c r="BD124" s="111">
        <f t="shared" si="28"/>
        <v>0</v>
      </c>
      <c r="BE124" s="111">
        <f t="shared" si="29"/>
        <v>0</v>
      </c>
      <c r="CZ124" s="111">
        <v>0.014</v>
      </c>
    </row>
    <row r="125" spans="1:104" ht="12.75">
      <c r="A125" s="133">
        <v>94</v>
      </c>
      <c r="B125" s="134" t="s">
        <v>308</v>
      </c>
      <c r="C125" s="135" t="s">
        <v>309</v>
      </c>
      <c r="D125" s="136" t="s">
        <v>92</v>
      </c>
      <c r="E125" s="137">
        <v>1.01</v>
      </c>
      <c r="F125" s="137">
        <v>0</v>
      </c>
      <c r="G125" s="138">
        <f t="shared" si="24"/>
        <v>0</v>
      </c>
      <c r="O125" s="132">
        <v>2</v>
      </c>
      <c r="AA125" s="111">
        <v>3</v>
      </c>
      <c r="AB125" s="111">
        <v>1</v>
      </c>
      <c r="AC125" s="111">
        <v>55255316</v>
      </c>
      <c r="AZ125" s="111">
        <v>1</v>
      </c>
      <c r="BA125" s="111">
        <f t="shared" si="25"/>
        <v>0</v>
      </c>
      <c r="BB125" s="111">
        <f t="shared" si="26"/>
        <v>0</v>
      </c>
      <c r="BC125" s="111">
        <f t="shared" si="27"/>
        <v>0</v>
      </c>
      <c r="BD125" s="111">
        <f t="shared" si="28"/>
        <v>0</v>
      </c>
      <c r="BE125" s="111">
        <f t="shared" si="29"/>
        <v>0</v>
      </c>
      <c r="CZ125" s="111">
        <v>0.024</v>
      </c>
    </row>
    <row r="126" spans="1:104" ht="12.75">
      <c r="A126" s="133">
        <v>95</v>
      </c>
      <c r="B126" s="134" t="s">
        <v>310</v>
      </c>
      <c r="C126" s="135" t="s">
        <v>311</v>
      </c>
      <c r="D126" s="136" t="s">
        <v>92</v>
      </c>
      <c r="E126" s="137">
        <v>2.02</v>
      </c>
      <c r="F126" s="137">
        <v>0</v>
      </c>
      <c r="G126" s="138">
        <f t="shared" si="24"/>
        <v>0</v>
      </c>
      <c r="O126" s="132">
        <v>2</v>
      </c>
      <c r="AA126" s="111">
        <v>3</v>
      </c>
      <c r="AB126" s="111">
        <v>1</v>
      </c>
      <c r="AC126" s="111">
        <v>55255564</v>
      </c>
      <c r="AZ126" s="111">
        <v>1</v>
      </c>
      <c r="BA126" s="111">
        <f t="shared" si="25"/>
        <v>0</v>
      </c>
      <c r="BB126" s="111">
        <f t="shared" si="26"/>
        <v>0</v>
      </c>
      <c r="BC126" s="111">
        <f t="shared" si="27"/>
        <v>0</v>
      </c>
      <c r="BD126" s="111">
        <f t="shared" si="28"/>
        <v>0</v>
      </c>
      <c r="BE126" s="111">
        <f t="shared" si="29"/>
        <v>0</v>
      </c>
      <c r="CZ126" s="111">
        <v>0.013</v>
      </c>
    </row>
    <row r="127" spans="1:104" ht="12.75">
      <c r="A127" s="133">
        <v>96</v>
      </c>
      <c r="B127" s="134" t="s">
        <v>312</v>
      </c>
      <c r="C127" s="135" t="s">
        <v>313</v>
      </c>
      <c r="D127" s="136" t="s">
        <v>92</v>
      </c>
      <c r="E127" s="137">
        <v>1.01</v>
      </c>
      <c r="F127" s="137">
        <v>0</v>
      </c>
      <c r="G127" s="138">
        <f t="shared" si="24"/>
        <v>0</v>
      </c>
      <c r="O127" s="132">
        <v>2</v>
      </c>
      <c r="AA127" s="111">
        <v>3</v>
      </c>
      <c r="AB127" s="111">
        <v>1</v>
      </c>
      <c r="AC127" s="111">
        <v>552701112</v>
      </c>
      <c r="AZ127" s="111">
        <v>1</v>
      </c>
      <c r="BA127" s="111">
        <f t="shared" si="25"/>
        <v>0</v>
      </c>
      <c r="BB127" s="111">
        <f t="shared" si="26"/>
        <v>0</v>
      </c>
      <c r="BC127" s="111">
        <f t="shared" si="27"/>
        <v>0</v>
      </c>
      <c r="BD127" s="111">
        <f t="shared" si="28"/>
        <v>0</v>
      </c>
      <c r="BE127" s="111">
        <f t="shared" si="29"/>
        <v>0</v>
      </c>
      <c r="CZ127" s="111">
        <v>0.012</v>
      </c>
    </row>
    <row r="128" spans="1:57" ht="12.75">
      <c r="A128" s="144"/>
      <c r="B128" s="145" t="s">
        <v>165</v>
      </c>
      <c r="C128" s="146" t="str">
        <f>CONCATENATE(B84," ",C84)</f>
        <v>8 Trubní vedení</v>
      </c>
      <c r="D128" s="144"/>
      <c r="E128" s="147"/>
      <c r="F128" s="147"/>
      <c r="G128" s="148">
        <f>SUM(G84:G127)</f>
        <v>0</v>
      </c>
      <c r="O128" s="132">
        <v>4</v>
      </c>
      <c r="BA128" s="149">
        <f>SUM(BA84:BA127)</f>
        <v>0</v>
      </c>
      <c r="BB128" s="149">
        <f>SUM(BB84:BB127)</f>
        <v>0</v>
      </c>
      <c r="BC128" s="149">
        <f>SUM(BC84:BC127)</f>
        <v>0</v>
      </c>
      <c r="BD128" s="149">
        <f>SUM(BD84:BD127)</f>
        <v>0</v>
      </c>
      <c r="BE128" s="149">
        <f>SUM(BE84:BE127)</f>
        <v>0</v>
      </c>
    </row>
    <row r="129" spans="1:15" ht="12.75">
      <c r="A129" s="125" t="s">
        <v>81</v>
      </c>
      <c r="B129" s="126" t="s">
        <v>314</v>
      </c>
      <c r="C129" s="127" t="s">
        <v>315</v>
      </c>
      <c r="D129" s="128"/>
      <c r="E129" s="129"/>
      <c r="F129" s="129"/>
      <c r="G129" s="130"/>
      <c r="H129" s="131"/>
      <c r="I129" s="131"/>
      <c r="O129" s="132">
        <v>1</v>
      </c>
    </row>
    <row r="130" spans="1:104" ht="12.75">
      <c r="A130" s="133">
        <v>97</v>
      </c>
      <c r="B130" s="134" t="s">
        <v>316</v>
      </c>
      <c r="C130" s="135" t="s">
        <v>317</v>
      </c>
      <c r="D130" s="136" t="s">
        <v>219</v>
      </c>
      <c r="E130" s="137">
        <v>16</v>
      </c>
      <c r="F130" s="137">
        <v>0</v>
      </c>
      <c r="G130" s="138">
        <f>E130*F130</f>
        <v>0</v>
      </c>
      <c r="O130" s="132">
        <v>2</v>
      </c>
      <c r="AA130" s="111">
        <v>1</v>
      </c>
      <c r="AB130" s="111">
        <v>1</v>
      </c>
      <c r="AC130" s="111">
        <v>1</v>
      </c>
      <c r="AZ130" s="111">
        <v>1</v>
      </c>
      <c r="BA130" s="111">
        <f>IF(AZ130=1,G130,0)</f>
        <v>0</v>
      </c>
      <c r="BB130" s="111">
        <f>IF(AZ130=2,G130,0)</f>
        <v>0</v>
      </c>
      <c r="BC130" s="111">
        <f>IF(AZ130=3,G130,0)</f>
        <v>0</v>
      </c>
      <c r="BD130" s="111">
        <f>IF(AZ130=4,G130,0)</f>
        <v>0</v>
      </c>
      <c r="BE130" s="111">
        <f>IF(AZ130=5,G130,0)</f>
        <v>0</v>
      </c>
      <c r="CZ130" s="111">
        <v>0.14565</v>
      </c>
    </row>
    <row r="131" spans="1:104" ht="12.75">
      <c r="A131" s="133">
        <v>98</v>
      </c>
      <c r="B131" s="134" t="s">
        <v>318</v>
      </c>
      <c r="C131" s="135" t="s">
        <v>319</v>
      </c>
      <c r="D131" s="136" t="s">
        <v>92</v>
      </c>
      <c r="E131" s="137">
        <v>32.32</v>
      </c>
      <c r="F131" s="137">
        <v>0</v>
      </c>
      <c r="G131" s="138">
        <f>E131*F131</f>
        <v>0</v>
      </c>
      <c r="O131" s="132">
        <v>2</v>
      </c>
      <c r="AA131" s="111">
        <v>3</v>
      </c>
      <c r="AB131" s="111">
        <v>1</v>
      </c>
      <c r="AC131" s="111">
        <v>59227516</v>
      </c>
      <c r="AZ131" s="111">
        <v>1</v>
      </c>
      <c r="BA131" s="111">
        <f>IF(AZ131=1,G131,0)</f>
        <v>0</v>
      </c>
      <c r="BB131" s="111">
        <f>IF(AZ131=2,G131,0)</f>
        <v>0</v>
      </c>
      <c r="BC131" s="111">
        <f>IF(AZ131=3,G131,0)</f>
        <v>0</v>
      </c>
      <c r="BD131" s="111">
        <f>IF(AZ131=4,G131,0)</f>
        <v>0</v>
      </c>
      <c r="BE131" s="111">
        <f>IF(AZ131=5,G131,0)</f>
        <v>0</v>
      </c>
      <c r="CZ131" s="111">
        <v>0.058</v>
      </c>
    </row>
    <row r="132" spans="1:57" ht="12.75">
      <c r="A132" s="144"/>
      <c r="B132" s="145" t="s">
        <v>165</v>
      </c>
      <c r="C132" s="146" t="str">
        <f>CONCATENATE(B129," ",C129)</f>
        <v>9 Ostatní konstrukce, bourání</v>
      </c>
      <c r="D132" s="144"/>
      <c r="E132" s="147"/>
      <c r="F132" s="147"/>
      <c r="G132" s="148">
        <f>SUM(G129:G131)</f>
        <v>0</v>
      </c>
      <c r="O132" s="132">
        <v>4</v>
      </c>
      <c r="BA132" s="149">
        <f>SUM(BA129:BA131)</f>
        <v>0</v>
      </c>
      <c r="BB132" s="149">
        <f>SUM(BB129:BB131)</f>
        <v>0</v>
      </c>
      <c r="BC132" s="149">
        <f>SUM(BC129:BC131)</f>
        <v>0</v>
      </c>
      <c r="BD132" s="149">
        <f>SUM(BD129:BD131)</f>
        <v>0</v>
      </c>
      <c r="BE132" s="149">
        <f>SUM(BE129:BE131)</f>
        <v>0</v>
      </c>
    </row>
    <row r="133" spans="1:15" ht="12.75">
      <c r="A133" s="125" t="s">
        <v>81</v>
      </c>
      <c r="B133" s="126" t="s">
        <v>320</v>
      </c>
      <c r="C133" s="127" t="s">
        <v>321</v>
      </c>
      <c r="D133" s="128"/>
      <c r="E133" s="129"/>
      <c r="F133" s="129"/>
      <c r="G133" s="130"/>
      <c r="H133" s="131"/>
      <c r="I133" s="131"/>
      <c r="O133" s="132">
        <v>1</v>
      </c>
    </row>
    <row r="134" spans="1:104" ht="12.75">
      <c r="A134" s="133">
        <v>99</v>
      </c>
      <c r="B134" s="134" t="s">
        <v>322</v>
      </c>
      <c r="C134" s="135" t="s">
        <v>323</v>
      </c>
      <c r="D134" s="136" t="s">
        <v>178</v>
      </c>
      <c r="E134" s="137">
        <v>72.08258766</v>
      </c>
      <c r="F134" s="137">
        <v>0</v>
      </c>
      <c r="G134" s="138">
        <f>E134*F134</f>
        <v>0</v>
      </c>
      <c r="O134" s="132">
        <v>2</v>
      </c>
      <c r="AA134" s="111">
        <v>7</v>
      </c>
      <c r="AB134" s="111">
        <v>1</v>
      </c>
      <c r="AC134" s="111">
        <v>2</v>
      </c>
      <c r="AZ134" s="111">
        <v>1</v>
      </c>
      <c r="BA134" s="111">
        <f>IF(AZ134=1,G134,0)</f>
        <v>0</v>
      </c>
      <c r="BB134" s="111">
        <f>IF(AZ134=2,G134,0)</f>
        <v>0</v>
      </c>
      <c r="BC134" s="111">
        <f>IF(AZ134=3,G134,0)</f>
        <v>0</v>
      </c>
      <c r="BD134" s="111">
        <f>IF(AZ134=4,G134,0)</f>
        <v>0</v>
      </c>
      <c r="BE134" s="111">
        <f>IF(AZ134=5,G134,0)</f>
        <v>0</v>
      </c>
      <c r="CZ134" s="111">
        <v>0</v>
      </c>
    </row>
    <row r="135" spans="1:57" ht="12.75">
      <c r="A135" s="144"/>
      <c r="B135" s="145" t="s">
        <v>165</v>
      </c>
      <c r="C135" s="146" t="str">
        <f>CONCATENATE(B133," ",C133)</f>
        <v>99 Staveništní přesun hmot</v>
      </c>
      <c r="D135" s="144"/>
      <c r="E135" s="147"/>
      <c r="F135" s="147"/>
      <c r="G135" s="148">
        <f>SUM(G133:G134)</f>
        <v>0</v>
      </c>
      <c r="O135" s="132">
        <v>4</v>
      </c>
      <c r="BA135" s="149">
        <f>SUM(BA133:BA134)</f>
        <v>0</v>
      </c>
      <c r="BB135" s="149">
        <f>SUM(BB133:BB134)</f>
        <v>0</v>
      </c>
      <c r="BC135" s="149">
        <f>SUM(BC133:BC134)</f>
        <v>0</v>
      </c>
      <c r="BD135" s="149">
        <f>SUM(BD133:BD134)</f>
        <v>0</v>
      </c>
      <c r="BE135" s="149">
        <f>SUM(BE133:BE134)</f>
        <v>0</v>
      </c>
    </row>
    <row r="136" spans="1:15" ht="12.75">
      <c r="A136" s="125" t="s">
        <v>81</v>
      </c>
      <c r="B136" s="126" t="s">
        <v>324</v>
      </c>
      <c r="C136" s="127" t="s">
        <v>325</v>
      </c>
      <c r="D136" s="128"/>
      <c r="E136" s="129"/>
      <c r="F136" s="129"/>
      <c r="G136" s="130"/>
      <c r="H136" s="131"/>
      <c r="I136" s="131"/>
      <c r="O136" s="132">
        <v>1</v>
      </c>
    </row>
    <row r="137" spans="1:104" ht="12.75">
      <c r="A137" s="133">
        <v>100</v>
      </c>
      <c r="B137" s="134" t="s">
        <v>326</v>
      </c>
      <c r="C137" s="135" t="s">
        <v>327</v>
      </c>
      <c r="D137" s="136" t="s">
        <v>219</v>
      </c>
      <c r="E137" s="137">
        <v>58</v>
      </c>
      <c r="F137" s="137">
        <v>0</v>
      </c>
      <c r="G137" s="138">
        <f>E137*F137</f>
        <v>0</v>
      </c>
      <c r="O137" s="132">
        <v>2</v>
      </c>
      <c r="AA137" s="111">
        <v>1</v>
      </c>
      <c r="AB137" s="111">
        <v>7</v>
      </c>
      <c r="AC137" s="111">
        <v>7</v>
      </c>
      <c r="AZ137" s="111">
        <v>2</v>
      </c>
      <c r="BA137" s="111">
        <f>IF(AZ137=1,G137,0)</f>
        <v>0</v>
      </c>
      <c r="BB137" s="111">
        <f>IF(AZ137=2,G137,0)</f>
        <v>0</v>
      </c>
      <c r="BC137" s="111">
        <f>IF(AZ137=3,G137,0)</f>
        <v>0</v>
      </c>
      <c r="BD137" s="111">
        <f>IF(AZ137=4,G137,0)</f>
        <v>0</v>
      </c>
      <c r="BE137" s="111">
        <f>IF(AZ137=5,G137,0)</f>
        <v>0</v>
      </c>
      <c r="CZ137" s="111">
        <v>0.00374</v>
      </c>
    </row>
    <row r="138" spans="1:104" ht="12.75">
      <c r="A138" s="133">
        <v>101</v>
      </c>
      <c r="B138" s="134" t="s">
        <v>328</v>
      </c>
      <c r="C138" s="135" t="s">
        <v>329</v>
      </c>
      <c r="D138" s="136" t="s">
        <v>92</v>
      </c>
      <c r="E138" s="137">
        <v>2</v>
      </c>
      <c r="F138" s="137">
        <v>0</v>
      </c>
      <c r="G138" s="138">
        <f>E138*F138</f>
        <v>0</v>
      </c>
      <c r="O138" s="132">
        <v>2</v>
      </c>
      <c r="AA138" s="111">
        <v>1</v>
      </c>
      <c r="AB138" s="111">
        <v>7</v>
      </c>
      <c r="AC138" s="111">
        <v>7</v>
      </c>
      <c r="AZ138" s="111">
        <v>2</v>
      </c>
      <c r="BA138" s="111">
        <f>IF(AZ138=1,G138,0)</f>
        <v>0</v>
      </c>
      <c r="BB138" s="111">
        <f>IF(AZ138=2,G138,0)</f>
        <v>0</v>
      </c>
      <c r="BC138" s="111">
        <f>IF(AZ138=3,G138,0)</f>
        <v>0</v>
      </c>
      <c r="BD138" s="111">
        <f>IF(AZ138=4,G138,0)</f>
        <v>0</v>
      </c>
      <c r="BE138" s="111">
        <f>IF(AZ138=5,G138,0)</f>
        <v>0</v>
      </c>
      <c r="CZ138" s="111">
        <v>6E-05</v>
      </c>
    </row>
    <row r="139" spans="1:104" ht="12.75">
      <c r="A139" s="133">
        <v>102</v>
      </c>
      <c r="B139" s="134" t="s">
        <v>330</v>
      </c>
      <c r="C139" s="135" t="s">
        <v>331</v>
      </c>
      <c r="D139" s="136" t="s">
        <v>92</v>
      </c>
      <c r="E139" s="137">
        <v>2</v>
      </c>
      <c r="F139" s="137">
        <v>0</v>
      </c>
      <c r="G139" s="138">
        <f>E139*F139</f>
        <v>0</v>
      </c>
      <c r="O139" s="132">
        <v>2</v>
      </c>
      <c r="AA139" s="111">
        <v>3</v>
      </c>
      <c r="AB139" s="111">
        <v>7</v>
      </c>
      <c r="AC139" s="111">
        <v>55110158</v>
      </c>
      <c r="AZ139" s="111">
        <v>2</v>
      </c>
      <c r="BA139" s="111">
        <f>IF(AZ139=1,G139,0)</f>
        <v>0</v>
      </c>
      <c r="BB139" s="111">
        <f>IF(AZ139=2,G139,0)</f>
        <v>0</v>
      </c>
      <c r="BC139" s="111">
        <f>IF(AZ139=3,G139,0)</f>
        <v>0</v>
      </c>
      <c r="BD139" s="111">
        <f>IF(AZ139=4,G139,0)</f>
        <v>0</v>
      </c>
      <c r="BE139" s="111">
        <f>IF(AZ139=5,G139,0)</f>
        <v>0</v>
      </c>
      <c r="CZ139" s="111">
        <v>0.0008</v>
      </c>
    </row>
    <row r="140" spans="1:104" ht="12.75">
      <c r="A140" s="133">
        <v>103</v>
      </c>
      <c r="B140" s="134" t="s">
        <v>332</v>
      </c>
      <c r="C140" s="135" t="s">
        <v>333</v>
      </c>
      <c r="D140" s="136" t="s">
        <v>178</v>
      </c>
      <c r="E140" s="137">
        <v>0.21864</v>
      </c>
      <c r="F140" s="137">
        <v>0</v>
      </c>
      <c r="G140" s="138">
        <f>E140*F140</f>
        <v>0</v>
      </c>
      <c r="O140" s="132">
        <v>2</v>
      </c>
      <c r="AA140" s="111">
        <v>7</v>
      </c>
      <c r="AB140" s="111">
        <v>1001</v>
      </c>
      <c r="AC140" s="111">
        <v>5</v>
      </c>
      <c r="AZ140" s="111">
        <v>2</v>
      </c>
      <c r="BA140" s="111">
        <f>IF(AZ140=1,G140,0)</f>
        <v>0</v>
      </c>
      <c r="BB140" s="111">
        <f>IF(AZ140=2,G140,0)</f>
        <v>0</v>
      </c>
      <c r="BC140" s="111">
        <f>IF(AZ140=3,G140,0)</f>
        <v>0</v>
      </c>
      <c r="BD140" s="111">
        <f>IF(AZ140=4,G140,0)</f>
        <v>0</v>
      </c>
      <c r="BE140" s="111">
        <f>IF(AZ140=5,G140,0)</f>
        <v>0</v>
      </c>
      <c r="CZ140" s="111">
        <v>0</v>
      </c>
    </row>
    <row r="141" spans="1:57" ht="12.75">
      <c r="A141" s="144"/>
      <c r="B141" s="145" t="s">
        <v>165</v>
      </c>
      <c r="C141" s="146" t="str">
        <f>CONCATENATE(B136," ",C136)</f>
        <v>722 Vnitřní vodovod</v>
      </c>
      <c r="D141" s="144"/>
      <c r="E141" s="147"/>
      <c r="F141" s="147"/>
      <c r="G141" s="148">
        <f>SUM(G136:G140)</f>
        <v>0</v>
      </c>
      <c r="O141" s="132">
        <v>4</v>
      </c>
      <c r="BA141" s="149">
        <f>SUM(BA136:BA140)</f>
        <v>0</v>
      </c>
      <c r="BB141" s="149">
        <f>SUM(BB136:BB140)</f>
        <v>0</v>
      </c>
      <c r="BC141" s="149">
        <f>SUM(BC136:BC140)</f>
        <v>0</v>
      </c>
      <c r="BD141" s="149">
        <f>SUM(BD136:BD140)</f>
        <v>0</v>
      </c>
      <c r="BE141" s="149">
        <f>SUM(BE136:BE140)</f>
        <v>0</v>
      </c>
    </row>
    <row r="142" spans="1:15" ht="12.75">
      <c r="A142" s="125" t="s">
        <v>81</v>
      </c>
      <c r="B142" s="126" t="s">
        <v>334</v>
      </c>
      <c r="C142" s="127" t="s">
        <v>335</v>
      </c>
      <c r="D142" s="128"/>
      <c r="E142" s="129"/>
      <c r="F142" s="129"/>
      <c r="G142" s="130"/>
      <c r="H142" s="131"/>
      <c r="I142" s="131"/>
      <c r="O142" s="132">
        <v>1</v>
      </c>
    </row>
    <row r="143" spans="1:104" ht="12.75">
      <c r="A143" s="133">
        <v>104</v>
      </c>
      <c r="B143" s="134" t="s">
        <v>336</v>
      </c>
      <c r="C143" s="135" t="s">
        <v>337</v>
      </c>
      <c r="D143" s="136" t="s">
        <v>92</v>
      </c>
      <c r="E143" s="137">
        <v>1</v>
      </c>
      <c r="F143" s="137">
        <v>0</v>
      </c>
      <c r="G143" s="138">
        <f>E143*F143</f>
        <v>0</v>
      </c>
      <c r="O143" s="132">
        <v>2</v>
      </c>
      <c r="AA143" s="111">
        <v>1</v>
      </c>
      <c r="AB143" s="111">
        <v>7</v>
      </c>
      <c r="AC143" s="111">
        <v>7</v>
      </c>
      <c r="AZ143" s="111">
        <v>2</v>
      </c>
      <c r="BA143" s="111">
        <f>IF(AZ143=1,G143,0)</f>
        <v>0</v>
      </c>
      <c r="BB143" s="111">
        <f>IF(AZ143=2,G143,0)</f>
        <v>0</v>
      </c>
      <c r="BC143" s="111">
        <f>IF(AZ143=3,G143,0)</f>
        <v>0</v>
      </c>
      <c r="BD143" s="111">
        <f>IF(AZ143=4,G143,0)</f>
        <v>0</v>
      </c>
      <c r="BE143" s="111">
        <f>IF(AZ143=5,G143,0)</f>
        <v>0</v>
      </c>
      <c r="CZ143" s="111">
        <v>3E-05</v>
      </c>
    </row>
    <row r="144" spans="1:104" ht="12.75">
      <c r="A144" s="133">
        <v>105</v>
      </c>
      <c r="B144" s="134" t="s">
        <v>338</v>
      </c>
      <c r="C144" s="135" t="s">
        <v>339</v>
      </c>
      <c r="D144" s="136" t="s">
        <v>269</v>
      </c>
      <c r="E144" s="137">
        <v>1</v>
      </c>
      <c r="F144" s="137">
        <v>0</v>
      </c>
      <c r="G144" s="138">
        <f>E144*F144</f>
        <v>0</v>
      </c>
      <c r="O144" s="132">
        <v>2</v>
      </c>
      <c r="AA144" s="111">
        <v>3</v>
      </c>
      <c r="AB144" s="111">
        <v>7</v>
      </c>
      <c r="AC144" s="111">
        <v>80000004</v>
      </c>
      <c r="AZ144" s="111">
        <v>2</v>
      </c>
      <c r="BA144" s="111">
        <f>IF(AZ144=1,G144,0)</f>
        <v>0</v>
      </c>
      <c r="BB144" s="111">
        <f>IF(AZ144=2,G144,0)</f>
        <v>0</v>
      </c>
      <c r="BC144" s="111">
        <f>IF(AZ144=3,G144,0)</f>
        <v>0</v>
      </c>
      <c r="BD144" s="111">
        <f>IF(AZ144=4,G144,0)</f>
        <v>0</v>
      </c>
      <c r="BE144" s="111">
        <f>IF(AZ144=5,G144,0)</f>
        <v>0</v>
      </c>
      <c r="CZ144" s="111">
        <v>0.111</v>
      </c>
    </row>
    <row r="145" spans="1:104" ht="12.75">
      <c r="A145" s="133">
        <v>106</v>
      </c>
      <c r="B145" s="134" t="s">
        <v>340</v>
      </c>
      <c r="C145" s="135" t="s">
        <v>341</v>
      </c>
      <c r="D145" s="136" t="s">
        <v>178</v>
      </c>
      <c r="E145" s="137">
        <v>0.11103</v>
      </c>
      <c r="F145" s="137">
        <v>0</v>
      </c>
      <c r="G145" s="138">
        <f>E145*F145</f>
        <v>0</v>
      </c>
      <c r="O145" s="132">
        <v>2</v>
      </c>
      <c r="AA145" s="111">
        <v>7</v>
      </c>
      <c r="AB145" s="111">
        <v>1001</v>
      </c>
      <c r="AC145" s="111">
        <v>5</v>
      </c>
      <c r="AZ145" s="111">
        <v>2</v>
      </c>
      <c r="BA145" s="111">
        <f>IF(AZ145=1,G145,0)</f>
        <v>0</v>
      </c>
      <c r="BB145" s="111">
        <f>IF(AZ145=2,G145,0)</f>
        <v>0</v>
      </c>
      <c r="BC145" s="111">
        <f>IF(AZ145=3,G145,0)</f>
        <v>0</v>
      </c>
      <c r="BD145" s="111">
        <f>IF(AZ145=4,G145,0)</f>
        <v>0</v>
      </c>
      <c r="BE145" s="111">
        <f>IF(AZ145=5,G145,0)</f>
        <v>0</v>
      </c>
      <c r="CZ145" s="111">
        <v>0</v>
      </c>
    </row>
    <row r="146" spans="1:57" ht="12.75">
      <c r="A146" s="144"/>
      <c r="B146" s="145" t="s">
        <v>165</v>
      </c>
      <c r="C146" s="146" t="str">
        <f>CONCATENATE(B142," ",C142)</f>
        <v>724 Strojní vybavení</v>
      </c>
      <c r="D146" s="144"/>
      <c r="E146" s="147"/>
      <c r="F146" s="147"/>
      <c r="G146" s="148">
        <f>SUM(G142:G145)</f>
        <v>0</v>
      </c>
      <c r="O146" s="132">
        <v>4</v>
      </c>
      <c r="BA146" s="149">
        <f>SUM(BA142:BA145)</f>
        <v>0</v>
      </c>
      <c r="BB146" s="149">
        <f>SUM(BB142:BB145)</f>
        <v>0</v>
      </c>
      <c r="BC146" s="149">
        <f>SUM(BC142:BC145)</f>
        <v>0</v>
      </c>
      <c r="BD146" s="149">
        <f>SUM(BD142:BD145)</f>
        <v>0</v>
      </c>
      <c r="BE146" s="149">
        <f>SUM(BE142:BE145)</f>
        <v>0</v>
      </c>
    </row>
    <row r="147" spans="1:15" ht="12.75">
      <c r="A147" s="125" t="s">
        <v>81</v>
      </c>
      <c r="B147" s="126" t="s">
        <v>342</v>
      </c>
      <c r="C147" s="127" t="s">
        <v>343</v>
      </c>
      <c r="D147" s="128"/>
      <c r="E147" s="129"/>
      <c r="F147" s="129"/>
      <c r="G147" s="130"/>
      <c r="H147" s="131"/>
      <c r="I147" s="131"/>
      <c r="O147" s="132">
        <v>1</v>
      </c>
    </row>
    <row r="148" spans="1:104" ht="12.75">
      <c r="A148" s="133">
        <v>107</v>
      </c>
      <c r="B148" s="134" t="s">
        <v>344</v>
      </c>
      <c r="C148" s="135" t="s">
        <v>345</v>
      </c>
      <c r="D148" s="136" t="s">
        <v>219</v>
      </c>
      <c r="E148" s="137">
        <v>37</v>
      </c>
      <c r="F148" s="137">
        <v>0</v>
      </c>
      <c r="G148" s="138">
        <f aca="true" t="shared" si="30" ref="G148:G153">E148*F148</f>
        <v>0</v>
      </c>
      <c r="O148" s="132">
        <v>2</v>
      </c>
      <c r="AA148" s="111">
        <v>1</v>
      </c>
      <c r="AB148" s="111">
        <v>7</v>
      </c>
      <c r="AC148" s="111">
        <v>7</v>
      </c>
      <c r="AZ148" s="111">
        <v>2</v>
      </c>
      <c r="BA148" s="111">
        <f aca="true" t="shared" si="31" ref="BA148:BA153">IF(AZ148=1,G148,0)</f>
        <v>0</v>
      </c>
      <c r="BB148" s="111">
        <f aca="true" t="shared" si="32" ref="BB148:BB153">IF(AZ148=2,G148,0)</f>
        <v>0</v>
      </c>
      <c r="BC148" s="111">
        <f aca="true" t="shared" si="33" ref="BC148:BC153">IF(AZ148=3,G148,0)</f>
        <v>0</v>
      </c>
      <c r="BD148" s="111">
        <f aca="true" t="shared" si="34" ref="BD148:BD153">IF(AZ148=4,G148,0)</f>
        <v>0</v>
      </c>
      <c r="BE148" s="111">
        <f aca="true" t="shared" si="35" ref="BE148:BE153">IF(AZ148=5,G148,0)</f>
        <v>0</v>
      </c>
      <c r="CZ148" s="111">
        <v>0</v>
      </c>
    </row>
    <row r="149" spans="1:104" ht="12.75">
      <c r="A149" s="133">
        <v>108</v>
      </c>
      <c r="B149" s="134" t="s">
        <v>346</v>
      </c>
      <c r="C149" s="135" t="s">
        <v>347</v>
      </c>
      <c r="D149" s="136" t="s">
        <v>92</v>
      </c>
      <c r="E149" s="137">
        <v>1</v>
      </c>
      <c r="F149" s="137">
        <v>0</v>
      </c>
      <c r="G149" s="138">
        <f t="shared" si="30"/>
        <v>0</v>
      </c>
      <c r="O149" s="132">
        <v>2</v>
      </c>
      <c r="AA149" s="111">
        <v>1</v>
      </c>
      <c r="AB149" s="111">
        <v>7</v>
      </c>
      <c r="AC149" s="111">
        <v>7</v>
      </c>
      <c r="AZ149" s="111">
        <v>2</v>
      </c>
      <c r="BA149" s="111">
        <f t="shared" si="31"/>
        <v>0</v>
      </c>
      <c r="BB149" s="111">
        <f t="shared" si="32"/>
        <v>0</v>
      </c>
      <c r="BC149" s="111">
        <f t="shared" si="33"/>
        <v>0</v>
      </c>
      <c r="BD149" s="111">
        <f t="shared" si="34"/>
        <v>0</v>
      </c>
      <c r="BE149" s="111">
        <f t="shared" si="35"/>
        <v>0</v>
      </c>
      <c r="CZ149" s="111">
        <v>0</v>
      </c>
    </row>
    <row r="150" spans="1:104" ht="12.75">
      <c r="A150" s="133">
        <v>109</v>
      </c>
      <c r="B150" s="134" t="s">
        <v>348</v>
      </c>
      <c r="C150" s="135" t="s">
        <v>349</v>
      </c>
      <c r="D150" s="136" t="s">
        <v>350</v>
      </c>
      <c r="E150" s="137">
        <v>2</v>
      </c>
      <c r="F150" s="137">
        <v>0</v>
      </c>
      <c r="G150" s="138">
        <f t="shared" si="30"/>
        <v>0</v>
      </c>
      <c r="O150" s="132">
        <v>2</v>
      </c>
      <c r="AA150" s="111">
        <v>3</v>
      </c>
      <c r="AB150" s="111">
        <v>7</v>
      </c>
      <c r="AC150" s="111">
        <v>31326999</v>
      </c>
      <c r="AZ150" s="111">
        <v>2</v>
      </c>
      <c r="BA150" s="111">
        <f t="shared" si="31"/>
        <v>0</v>
      </c>
      <c r="BB150" s="111">
        <f t="shared" si="32"/>
        <v>0</v>
      </c>
      <c r="BC150" s="111">
        <f t="shared" si="33"/>
        <v>0</v>
      </c>
      <c r="BD150" s="111">
        <f t="shared" si="34"/>
        <v>0</v>
      </c>
      <c r="BE150" s="111">
        <f t="shared" si="35"/>
        <v>0</v>
      </c>
      <c r="CZ150" s="111">
        <v>0.002</v>
      </c>
    </row>
    <row r="151" spans="1:104" ht="12.75">
      <c r="A151" s="133">
        <v>110</v>
      </c>
      <c r="B151" s="134" t="s">
        <v>351</v>
      </c>
      <c r="C151" s="135" t="s">
        <v>352</v>
      </c>
      <c r="D151" s="136" t="s">
        <v>6</v>
      </c>
      <c r="E151" s="137">
        <v>50</v>
      </c>
      <c r="F151" s="137">
        <v>0</v>
      </c>
      <c r="G151" s="138">
        <f t="shared" si="30"/>
        <v>0</v>
      </c>
      <c r="O151" s="132">
        <v>2</v>
      </c>
      <c r="AA151" s="111">
        <v>3</v>
      </c>
      <c r="AB151" s="111">
        <v>7</v>
      </c>
      <c r="AC151" s="111">
        <v>31327002</v>
      </c>
      <c r="AZ151" s="111">
        <v>2</v>
      </c>
      <c r="BA151" s="111">
        <f t="shared" si="31"/>
        <v>0</v>
      </c>
      <c r="BB151" s="111">
        <f t="shared" si="32"/>
        <v>0</v>
      </c>
      <c r="BC151" s="111">
        <f t="shared" si="33"/>
        <v>0</v>
      </c>
      <c r="BD151" s="111">
        <f t="shared" si="34"/>
        <v>0</v>
      </c>
      <c r="BE151" s="111">
        <f t="shared" si="35"/>
        <v>0</v>
      </c>
      <c r="CZ151" s="111">
        <v>0</v>
      </c>
    </row>
    <row r="152" spans="1:104" ht="12.75">
      <c r="A152" s="133">
        <v>111</v>
      </c>
      <c r="B152" s="134" t="s">
        <v>353</v>
      </c>
      <c r="C152" s="135" t="s">
        <v>354</v>
      </c>
      <c r="D152" s="136" t="s">
        <v>92</v>
      </c>
      <c r="E152" s="137">
        <v>1</v>
      </c>
      <c r="F152" s="137">
        <v>0</v>
      </c>
      <c r="G152" s="138">
        <f t="shared" si="30"/>
        <v>0</v>
      </c>
      <c r="O152" s="132">
        <v>2</v>
      </c>
      <c r="AA152" s="111">
        <v>3</v>
      </c>
      <c r="AB152" s="111">
        <v>7</v>
      </c>
      <c r="AC152" s="111">
        <v>31327009</v>
      </c>
      <c r="AZ152" s="111">
        <v>2</v>
      </c>
      <c r="BA152" s="111">
        <f t="shared" si="31"/>
        <v>0</v>
      </c>
      <c r="BB152" s="111">
        <f t="shared" si="32"/>
        <v>0</v>
      </c>
      <c r="BC152" s="111">
        <f t="shared" si="33"/>
        <v>0</v>
      </c>
      <c r="BD152" s="111">
        <f t="shared" si="34"/>
        <v>0</v>
      </c>
      <c r="BE152" s="111">
        <f t="shared" si="35"/>
        <v>0</v>
      </c>
      <c r="CZ152" s="111">
        <v>0.06</v>
      </c>
    </row>
    <row r="153" spans="1:104" ht="12.75">
      <c r="A153" s="133">
        <v>112</v>
      </c>
      <c r="B153" s="134" t="s">
        <v>355</v>
      </c>
      <c r="C153" s="135" t="s">
        <v>356</v>
      </c>
      <c r="D153" s="136" t="s">
        <v>178</v>
      </c>
      <c r="E153" s="137">
        <v>0.064</v>
      </c>
      <c r="F153" s="137">
        <v>0</v>
      </c>
      <c r="G153" s="138">
        <f t="shared" si="30"/>
        <v>0</v>
      </c>
      <c r="O153" s="132">
        <v>2</v>
      </c>
      <c r="AA153" s="111">
        <v>7</v>
      </c>
      <c r="AB153" s="111">
        <v>1001</v>
      </c>
      <c r="AC153" s="111">
        <v>5</v>
      </c>
      <c r="AZ153" s="111">
        <v>2</v>
      </c>
      <c r="BA153" s="111">
        <f t="shared" si="31"/>
        <v>0</v>
      </c>
      <c r="BB153" s="111">
        <f t="shared" si="32"/>
        <v>0</v>
      </c>
      <c r="BC153" s="111">
        <f t="shared" si="33"/>
        <v>0</v>
      </c>
      <c r="BD153" s="111">
        <f t="shared" si="34"/>
        <v>0</v>
      </c>
      <c r="BE153" s="111">
        <f t="shared" si="35"/>
        <v>0</v>
      </c>
      <c r="CZ153" s="111">
        <v>0</v>
      </c>
    </row>
    <row r="154" spans="1:57" ht="12.75">
      <c r="A154" s="144"/>
      <c r="B154" s="145" t="s">
        <v>165</v>
      </c>
      <c r="C154" s="146" t="str">
        <f>CONCATENATE(B147," ",C147)</f>
        <v>767 Konstrukce zámečnické</v>
      </c>
      <c r="D154" s="144"/>
      <c r="E154" s="147"/>
      <c r="F154" s="147"/>
      <c r="G154" s="148">
        <f>SUM(G147:G153)</f>
        <v>0</v>
      </c>
      <c r="O154" s="132">
        <v>4</v>
      </c>
      <c r="BA154" s="149">
        <f>SUM(BA147:BA153)</f>
        <v>0</v>
      </c>
      <c r="BB154" s="149">
        <f>SUM(BB147:BB153)</f>
        <v>0</v>
      </c>
      <c r="BC154" s="149">
        <f>SUM(BC147:BC153)</f>
        <v>0</v>
      </c>
      <c r="BD154" s="149">
        <f>SUM(BD147:BD153)</f>
        <v>0</v>
      </c>
      <c r="BE154" s="149">
        <f>SUM(BE147:BE153)</f>
        <v>0</v>
      </c>
    </row>
    <row r="155" ht="12.75">
      <c r="E155" s="111"/>
    </row>
    <row r="156" ht="12.75">
      <c r="E156" s="111"/>
    </row>
    <row r="157" ht="12.75">
      <c r="E157" s="111"/>
    </row>
    <row r="158" ht="12.75">
      <c r="E158" s="111"/>
    </row>
    <row r="159" ht="12.75">
      <c r="E159" s="111"/>
    </row>
    <row r="160" ht="12.75">
      <c r="E160" s="111"/>
    </row>
    <row r="161" s="111" customFormat="1" ht="12.75"/>
    <row r="162" s="111" customFormat="1" ht="12.75"/>
    <row r="163" s="111" customFormat="1" ht="12.75"/>
    <row r="164" s="111" customFormat="1" ht="12.75"/>
    <row r="165" s="111" customFormat="1" ht="12.75"/>
    <row r="166" s="111" customFormat="1" ht="12.75"/>
    <row r="167" s="111" customFormat="1" ht="12.75"/>
    <row r="168" s="111" customFormat="1" ht="12.75"/>
    <row r="169" s="111" customFormat="1" ht="12.75"/>
    <row r="170" s="111" customFormat="1" ht="12.75"/>
    <row r="171" s="111" customFormat="1" ht="12.75"/>
    <row r="172" s="111" customFormat="1" ht="12.75"/>
    <row r="173" s="111" customFormat="1" ht="12.75"/>
    <row r="174" s="111" customFormat="1" ht="12.75"/>
    <row r="175" s="111" customFormat="1" ht="12.75"/>
    <row r="176" s="111" customFormat="1" ht="12.75"/>
    <row r="177" ht="12.75">
      <c r="E177" s="111"/>
    </row>
    <row r="178" spans="1:7" ht="12.75">
      <c r="A178" s="150"/>
      <c r="B178" s="150"/>
      <c r="C178" s="150"/>
      <c r="D178" s="150"/>
      <c r="E178" s="150"/>
      <c r="F178" s="150"/>
      <c r="G178" s="150"/>
    </row>
    <row r="179" spans="1:7" ht="12.75">
      <c r="A179" s="150"/>
      <c r="B179" s="150"/>
      <c r="C179" s="150"/>
      <c r="D179" s="150"/>
      <c r="E179" s="150"/>
      <c r="F179" s="150"/>
      <c r="G179" s="150"/>
    </row>
    <row r="180" spans="1:7" ht="12.75">
      <c r="A180" s="150"/>
      <c r="B180" s="150"/>
      <c r="C180" s="150"/>
      <c r="D180" s="150"/>
      <c r="E180" s="150"/>
      <c r="F180" s="150"/>
      <c r="G180" s="150"/>
    </row>
    <row r="181" spans="1:7" ht="12.75">
      <c r="A181" s="150"/>
      <c r="B181" s="150"/>
      <c r="C181" s="150"/>
      <c r="D181" s="150"/>
      <c r="E181" s="150"/>
      <c r="F181" s="150"/>
      <c r="G181" s="150"/>
    </row>
    <row r="182" ht="12.75">
      <c r="E182" s="111"/>
    </row>
    <row r="183" ht="12.75">
      <c r="E183" s="111"/>
    </row>
    <row r="184" ht="12.75">
      <c r="E184" s="111"/>
    </row>
    <row r="185" ht="12.75">
      <c r="E185" s="111"/>
    </row>
    <row r="186" ht="12.75">
      <c r="E186" s="111"/>
    </row>
    <row r="187" ht="12.75">
      <c r="E187" s="111"/>
    </row>
    <row r="188" ht="12.75">
      <c r="E188" s="111"/>
    </row>
    <row r="189" ht="12.75">
      <c r="E189" s="111"/>
    </row>
    <row r="190" ht="12.75">
      <c r="E190" s="111"/>
    </row>
    <row r="191" ht="12.75">
      <c r="E191" s="111"/>
    </row>
    <row r="192" ht="12.75">
      <c r="E192" s="111"/>
    </row>
    <row r="193" s="111" customFormat="1" ht="12.75"/>
    <row r="194" s="111" customFormat="1" ht="12.75"/>
    <row r="195" s="111" customFormat="1" ht="12.75"/>
    <row r="196" s="111" customFormat="1" ht="12.75"/>
    <row r="197" s="111" customFormat="1" ht="12.75"/>
    <row r="198" s="111" customFormat="1" ht="12.75"/>
    <row r="199" s="111" customFormat="1" ht="12.75"/>
    <row r="200" s="111" customFormat="1" ht="12.75"/>
    <row r="201" s="111" customFormat="1" ht="12.75"/>
    <row r="202" s="111" customFormat="1" ht="12.75"/>
    <row r="203" s="111" customFormat="1" ht="12.75"/>
    <row r="204" s="111" customFormat="1" ht="12.75"/>
    <row r="205" s="111" customFormat="1" ht="12.75"/>
    <row r="206" s="111" customFormat="1" ht="12.75"/>
    <row r="207" s="111" customFormat="1" ht="12.75"/>
    <row r="208" s="111" customFormat="1" ht="12.75"/>
    <row r="209" ht="12.75">
      <c r="E209" s="111"/>
    </row>
    <row r="210" ht="12.75">
      <c r="E210" s="111"/>
    </row>
    <row r="211" ht="12.75">
      <c r="E211" s="111"/>
    </row>
    <row r="212" ht="12.75">
      <c r="E212" s="111"/>
    </row>
    <row r="213" spans="1:2" ht="12.75">
      <c r="A213" s="151"/>
      <c r="B213" s="151"/>
    </row>
    <row r="214" spans="1:7" ht="12.75">
      <c r="A214" s="150"/>
      <c r="B214" s="150"/>
      <c r="C214" s="152"/>
      <c r="D214" s="152"/>
      <c r="E214" s="153"/>
      <c r="F214" s="152"/>
      <c r="G214" s="154"/>
    </row>
    <row r="215" spans="1:7" ht="12.75">
      <c r="A215" s="155"/>
      <c r="B215" s="155"/>
      <c r="C215" s="150"/>
      <c r="D215" s="150"/>
      <c r="E215" s="156"/>
      <c r="F215" s="150"/>
      <c r="G215" s="150"/>
    </row>
    <row r="216" spans="1:7" ht="12.75">
      <c r="A216" s="150"/>
      <c r="B216" s="150"/>
      <c r="C216" s="150"/>
      <c r="D216" s="150"/>
      <c r="E216" s="156"/>
      <c r="F216" s="150"/>
      <c r="G216" s="150"/>
    </row>
    <row r="217" spans="1:7" ht="12.75">
      <c r="A217" s="150"/>
      <c r="B217" s="150"/>
      <c r="C217" s="150"/>
      <c r="D217" s="150"/>
      <c r="E217" s="156"/>
      <c r="F217" s="150"/>
      <c r="G217" s="150"/>
    </row>
    <row r="218" spans="1:7" ht="12.75">
      <c r="A218" s="150"/>
      <c r="B218" s="150"/>
      <c r="C218" s="150"/>
      <c r="D218" s="150"/>
      <c r="E218" s="156"/>
      <c r="F218" s="150"/>
      <c r="G218" s="150"/>
    </row>
    <row r="219" spans="1:7" ht="12.75">
      <c r="A219" s="150"/>
      <c r="B219" s="150"/>
      <c r="C219" s="150"/>
      <c r="D219" s="150"/>
      <c r="E219" s="156"/>
      <c r="F219" s="150"/>
      <c r="G219" s="150"/>
    </row>
    <row r="220" spans="1:7" ht="12.75">
      <c r="A220" s="150"/>
      <c r="B220" s="150"/>
      <c r="C220" s="150"/>
      <c r="D220" s="150"/>
      <c r="E220" s="156"/>
      <c r="F220" s="150"/>
      <c r="G220" s="150"/>
    </row>
    <row r="221" spans="1:7" ht="12.75">
      <c r="A221" s="150"/>
      <c r="B221" s="150"/>
      <c r="C221" s="150"/>
      <c r="D221" s="150"/>
      <c r="E221" s="156"/>
      <c r="F221" s="150"/>
      <c r="G221" s="150"/>
    </row>
    <row r="222" spans="1:7" ht="12.75">
      <c r="A222" s="150"/>
      <c r="B222" s="150"/>
      <c r="C222" s="150"/>
      <c r="D222" s="150"/>
      <c r="E222" s="156"/>
      <c r="F222" s="150"/>
      <c r="G222" s="150"/>
    </row>
    <row r="223" spans="1:7" ht="12.75">
      <c r="A223" s="150"/>
      <c r="B223" s="150"/>
      <c r="C223" s="150"/>
      <c r="D223" s="150"/>
      <c r="E223" s="156"/>
      <c r="F223" s="150"/>
      <c r="G223" s="150"/>
    </row>
    <row r="224" spans="1:7" ht="12.75">
      <c r="A224" s="150"/>
      <c r="B224" s="150"/>
      <c r="C224" s="150"/>
      <c r="D224" s="150"/>
      <c r="E224" s="156"/>
      <c r="F224" s="150"/>
      <c r="G224" s="150"/>
    </row>
    <row r="225" spans="1:7" ht="12.75">
      <c r="A225" s="150"/>
      <c r="B225" s="150"/>
      <c r="C225" s="150"/>
      <c r="D225" s="150"/>
      <c r="E225" s="156"/>
      <c r="F225" s="150"/>
      <c r="G225" s="150"/>
    </row>
    <row r="226" spans="1:7" ht="12.75">
      <c r="A226" s="150"/>
      <c r="B226" s="150"/>
      <c r="C226" s="150"/>
      <c r="D226" s="150"/>
      <c r="E226" s="156"/>
      <c r="F226" s="150"/>
      <c r="G226" s="150"/>
    </row>
    <row r="227" spans="1:7" ht="12.75">
      <c r="A227" s="150"/>
      <c r="B227" s="150"/>
      <c r="C227" s="150"/>
      <c r="D227" s="150"/>
      <c r="E227" s="156"/>
      <c r="F227" s="150"/>
      <c r="G227" s="150"/>
    </row>
  </sheetData>
  <sheetProtection/>
  <mergeCells count="18">
    <mergeCell ref="C30:D30"/>
    <mergeCell ref="C32:D32"/>
    <mergeCell ref="C34:D34"/>
    <mergeCell ref="C36:D36"/>
    <mergeCell ref="C72:D72"/>
    <mergeCell ref="C73:D73"/>
    <mergeCell ref="C20:D20"/>
    <mergeCell ref="C21:D21"/>
    <mergeCell ref="C23:D23"/>
    <mergeCell ref="C25:D25"/>
    <mergeCell ref="C26:D26"/>
    <mergeCell ref="C28:D28"/>
    <mergeCell ref="A1:G1"/>
    <mergeCell ref="A3:B3"/>
    <mergeCell ref="A4:B4"/>
    <mergeCell ref="E4:G4"/>
    <mergeCell ref="C15:D15"/>
    <mergeCell ref="C17:D17"/>
  </mergeCells>
  <printOptions/>
  <pageMargins left="0.5902777777777778" right="0.39375" top="0.19652777777777777" bottom="0.19652777777777777" header="0.5118055555555555" footer="0.19652777777777777"/>
  <pageSetup horizontalDpi="300" verticalDpi="300" orientation="portrait" paperSize="9" scale="98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Janatová</cp:lastModifiedBy>
  <dcterms:modified xsi:type="dcterms:W3CDTF">2022-11-16T09:43:58Z</dcterms:modified>
  <cp:category/>
  <cp:version/>
  <cp:contentType/>
  <cp:contentStatus/>
</cp:coreProperties>
</file>