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1_ČINNOST - INVESTICE\REKONSTRUKCE - INVESTICE\2025_1_středisko Nová Paka\realizační dokumentace pro soutěž\"/>
    </mc:Choice>
  </mc:AlternateContent>
  <xr:revisionPtr revIDLastSave="0" documentId="13_ncr:1_{16144FA9-FC36-4E15-A096-9945B8F168D1}" xr6:coauthVersionLast="47" xr6:coauthVersionMax="47" xr10:uidLastSave="{00000000-0000-0000-0000-000000000000}"/>
  <bookViews>
    <workbookView xWindow="4005" yWindow="90" windowWidth="23385" windowHeight="2092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1 SO1.1 Pol" sheetId="12" r:id="rId4"/>
    <sheet name="SO1.2 01 Pol" sheetId="13" r:id="rId5"/>
    <sheet name="SO1.2 02 Pol" sheetId="14" r:id="rId6"/>
    <sheet name="SO1.2 03 Pol" sheetId="15" r:id="rId7"/>
    <sheet name="SO1.2 04 Pol" sheetId="16" r:id="rId8"/>
    <sheet name="SO1.2 05 Pol" sheetId="17" r:id="rId9"/>
    <sheet name="SO1.2 06 Pol" sheetId="18" r:id="rId10"/>
    <sheet name="SO1.2 07 Pol" sheetId="19" r:id="rId11"/>
    <sheet name="SO1.2 08 Pol" sheetId="20" r:id="rId12"/>
    <sheet name="SO1.2 09 Pol" sheetId="21" r:id="rId13"/>
    <sheet name="SO2 SO2.1 Pol" sheetId="22" r:id="rId14"/>
  </sheets>
  <externalReferences>
    <externalReference r:id="rId15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SO1.1 Pol'!$1:$7</definedName>
    <definedName name="_xlnm.Print_Titles" localSheetId="4">'SO1.2 01 Pol'!$1:$7</definedName>
    <definedName name="_xlnm.Print_Titles" localSheetId="5">'SO1.2 02 Pol'!$1:$7</definedName>
    <definedName name="_xlnm.Print_Titles" localSheetId="6">'SO1.2 03 Pol'!$1:$7</definedName>
    <definedName name="_xlnm.Print_Titles" localSheetId="7">'SO1.2 04 Pol'!$1:$7</definedName>
    <definedName name="_xlnm.Print_Titles" localSheetId="8">'SO1.2 05 Pol'!$1:$7</definedName>
    <definedName name="_xlnm.Print_Titles" localSheetId="9">'SO1.2 06 Pol'!$1:$7</definedName>
    <definedName name="_xlnm.Print_Titles" localSheetId="10">'SO1.2 07 Pol'!$1:$7</definedName>
    <definedName name="_xlnm.Print_Titles" localSheetId="11">'SO1.2 08 Pol'!$1:$7</definedName>
    <definedName name="_xlnm.Print_Titles" localSheetId="12">'SO1.2 09 Pol'!$1:$7</definedName>
    <definedName name="_xlnm.Print_Titles" localSheetId="13">'SO2 SO2.1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SO1.1 Pol'!$A$1:$Y$663</definedName>
    <definedName name="_xlnm.Print_Area" localSheetId="4">'SO1.2 01 Pol'!$A$1:$Y$42</definedName>
    <definedName name="_xlnm.Print_Area" localSheetId="5">'SO1.2 02 Pol'!$A$1:$Y$57</definedName>
    <definedName name="_xlnm.Print_Area" localSheetId="6">'SO1.2 03 Pol'!$A$1:$Y$31</definedName>
    <definedName name="_xlnm.Print_Area" localSheetId="7">'SO1.2 04 Pol'!$A$1:$Y$28</definedName>
    <definedName name="_xlnm.Print_Area" localSheetId="8">'SO1.2 05 Pol'!$A$1:$Y$37</definedName>
    <definedName name="_xlnm.Print_Area" localSheetId="9">'SO1.2 06 Pol'!$A$1:$Y$43</definedName>
    <definedName name="_xlnm.Print_Area" localSheetId="10">'SO1.2 07 Pol'!$A$1:$Y$54</definedName>
    <definedName name="_xlnm.Print_Area" localSheetId="11">'SO1.2 08 Pol'!$A$1:$Y$42</definedName>
    <definedName name="_xlnm.Print_Area" localSheetId="12">'SO1.2 09 Pol'!$A$1:$Y$27</definedName>
    <definedName name="_xlnm.Print_Area" localSheetId="13">'SO2 SO2.1 Pol'!$A$1:$Y$87</definedName>
    <definedName name="_xlnm.Print_Area" localSheetId="1">Stavba!$A$1:$J$112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8" i="1" l="1"/>
  <c r="I107" i="1"/>
  <c r="I106" i="1"/>
  <c r="I103" i="1"/>
  <c r="I102" i="1"/>
  <c r="I101" i="1"/>
  <c r="I99" i="1"/>
  <c r="I96" i="1"/>
  <c r="I95" i="1"/>
  <c r="I94" i="1"/>
  <c r="I93" i="1"/>
  <c r="I92" i="1"/>
  <c r="I88" i="1"/>
  <c r="I87" i="1"/>
  <c r="I86" i="1"/>
  <c r="I85" i="1"/>
  <c r="I84" i="1"/>
  <c r="I83" i="1"/>
  <c r="I82" i="1"/>
  <c r="I81" i="1"/>
  <c r="I80" i="1"/>
  <c r="G48" i="1"/>
  <c r="F48" i="1"/>
  <c r="G47" i="1"/>
  <c r="F47" i="1"/>
  <c r="G46" i="1"/>
  <c r="F46" i="1"/>
  <c r="G45" i="1"/>
  <c r="F45" i="1"/>
  <c r="G44" i="1"/>
  <c r="F44" i="1"/>
  <c r="G9" i="22"/>
  <c r="M9" i="22" s="1"/>
  <c r="I9" i="22"/>
  <c r="I8" i="22" s="1"/>
  <c r="K9" i="22"/>
  <c r="K8" i="22" s="1"/>
  <c r="O9" i="22"/>
  <c r="Q9" i="22"/>
  <c r="Q8" i="22" s="1"/>
  <c r="V9" i="22"/>
  <c r="V8" i="22" s="1"/>
  <c r="G11" i="22"/>
  <c r="I11" i="22"/>
  <c r="K11" i="22"/>
  <c r="M11" i="22"/>
  <c r="O11" i="22"/>
  <c r="Q11" i="22"/>
  <c r="V11" i="22"/>
  <c r="G13" i="22"/>
  <c r="I13" i="22"/>
  <c r="K13" i="22"/>
  <c r="M13" i="22"/>
  <c r="O13" i="22"/>
  <c r="Q13" i="22"/>
  <c r="V13" i="22"/>
  <c r="G15" i="22"/>
  <c r="G8" i="22" s="1"/>
  <c r="I15" i="22"/>
  <c r="K15" i="22"/>
  <c r="O15" i="22"/>
  <c r="O8" i="22" s="1"/>
  <c r="Q15" i="22"/>
  <c r="V15" i="22"/>
  <c r="G17" i="22"/>
  <c r="M17" i="22" s="1"/>
  <c r="I17" i="22"/>
  <c r="K17" i="22"/>
  <c r="O17" i="22"/>
  <c r="Q17" i="22"/>
  <c r="V17" i="22"/>
  <c r="G20" i="22"/>
  <c r="I20" i="22"/>
  <c r="I19" i="22" s="1"/>
  <c r="K20" i="22"/>
  <c r="M20" i="22"/>
  <c r="O20" i="22"/>
  <c r="Q20" i="22"/>
  <c r="Q19" i="22" s="1"/>
  <c r="V20" i="22"/>
  <c r="G22" i="22"/>
  <c r="G19" i="22" s="1"/>
  <c r="I22" i="22"/>
  <c r="K22" i="22"/>
  <c r="O22" i="22"/>
  <c r="O19" i="22" s="1"/>
  <c r="Q22" i="22"/>
  <c r="V22" i="22"/>
  <c r="G24" i="22"/>
  <c r="I24" i="22"/>
  <c r="K24" i="22"/>
  <c r="M24" i="22"/>
  <c r="O24" i="22"/>
  <c r="Q24" i="22"/>
  <c r="V24" i="22"/>
  <c r="G26" i="22"/>
  <c r="M26" i="22" s="1"/>
  <c r="I26" i="22"/>
  <c r="K26" i="22"/>
  <c r="K19" i="22" s="1"/>
  <c r="O26" i="22"/>
  <c r="Q26" i="22"/>
  <c r="V26" i="22"/>
  <c r="V19" i="22" s="1"/>
  <c r="G28" i="22"/>
  <c r="I28" i="22"/>
  <c r="K28" i="22"/>
  <c r="M28" i="22"/>
  <c r="O28" i="22"/>
  <c r="Q28" i="22"/>
  <c r="V28" i="22"/>
  <c r="G31" i="22"/>
  <c r="I31" i="22"/>
  <c r="I30" i="22" s="1"/>
  <c r="K31" i="22"/>
  <c r="M31" i="22"/>
  <c r="O31" i="22"/>
  <c r="Q31" i="22"/>
  <c r="Q30" i="22" s="1"/>
  <c r="V31" i="22"/>
  <c r="G33" i="22"/>
  <c r="M33" i="22" s="1"/>
  <c r="I33" i="22"/>
  <c r="K33" i="22"/>
  <c r="K30" i="22" s="1"/>
  <c r="O33" i="22"/>
  <c r="Q33" i="22"/>
  <c r="V33" i="22"/>
  <c r="V30" i="22" s="1"/>
  <c r="G35" i="22"/>
  <c r="I35" i="22"/>
  <c r="K35" i="22"/>
  <c r="M35" i="22"/>
  <c r="O35" i="22"/>
  <c r="Q35" i="22"/>
  <c r="V35" i="22"/>
  <c r="G36" i="22"/>
  <c r="G30" i="22" s="1"/>
  <c r="I36" i="22"/>
  <c r="K36" i="22"/>
  <c r="O36" i="22"/>
  <c r="O30" i="22" s="1"/>
  <c r="Q36" i="22"/>
  <c r="V36" i="22"/>
  <c r="I38" i="22"/>
  <c r="O38" i="22"/>
  <c r="Q38" i="22"/>
  <c r="G39" i="22"/>
  <c r="M39" i="22" s="1"/>
  <c r="M38" i="22" s="1"/>
  <c r="I39" i="22"/>
  <c r="K39" i="22"/>
  <c r="K38" i="22" s="1"/>
  <c r="O39" i="22"/>
  <c r="Q39" i="22"/>
  <c r="V39" i="22"/>
  <c r="V38" i="22" s="1"/>
  <c r="G41" i="22"/>
  <c r="I41" i="22"/>
  <c r="K41" i="22"/>
  <c r="M41" i="22"/>
  <c r="O41" i="22"/>
  <c r="Q41" i="22"/>
  <c r="V41" i="22"/>
  <c r="G43" i="22"/>
  <c r="G77" i="22" s="1"/>
  <c r="O43" i="22"/>
  <c r="G44" i="22"/>
  <c r="M44" i="22" s="1"/>
  <c r="I44" i="22"/>
  <c r="I43" i="22" s="1"/>
  <c r="K44" i="22"/>
  <c r="O44" i="22"/>
  <c r="Q44" i="22"/>
  <c r="Q43" i="22" s="1"/>
  <c r="V44" i="22"/>
  <c r="G47" i="22"/>
  <c r="M47" i="22" s="1"/>
  <c r="I47" i="22"/>
  <c r="K47" i="22"/>
  <c r="K43" i="22" s="1"/>
  <c r="O47" i="22"/>
  <c r="Q47" i="22"/>
  <c r="V47" i="22"/>
  <c r="V43" i="22" s="1"/>
  <c r="G49" i="22"/>
  <c r="I49" i="22"/>
  <c r="K49" i="22"/>
  <c r="M49" i="22"/>
  <c r="O49" i="22"/>
  <c r="Q49" i="22"/>
  <c r="V49" i="22"/>
  <c r="G51" i="22"/>
  <c r="K51" i="22"/>
  <c r="O51" i="22"/>
  <c r="V51" i="22"/>
  <c r="G52" i="22"/>
  <c r="M52" i="22" s="1"/>
  <c r="M51" i="22" s="1"/>
  <c r="I52" i="22"/>
  <c r="I51" i="22" s="1"/>
  <c r="K52" i="22"/>
  <c r="O52" i="22"/>
  <c r="Q52" i="22"/>
  <c r="Q51" i="22" s="1"/>
  <c r="V52" i="22"/>
  <c r="K53" i="22"/>
  <c r="V53" i="22"/>
  <c r="G54" i="22"/>
  <c r="I54" i="22"/>
  <c r="I53" i="22" s="1"/>
  <c r="K54" i="22"/>
  <c r="M54" i="22"/>
  <c r="O54" i="22"/>
  <c r="Q54" i="22"/>
  <c r="Q53" i="22" s="1"/>
  <c r="V54" i="22"/>
  <c r="G56" i="22"/>
  <c r="G53" i="22" s="1"/>
  <c r="I56" i="22"/>
  <c r="K56" i="22"/>
  <c r="O56" i="22"/>
  <c r="O53" i="22" s="1"/>
  <c r="Q56" i="22"/>
  <c r="V56" i="22"/>
  <c r="G58" i="22"/>
  <c r="M58" i="22" s="1"/>
  <c r="I58" i="22"/>
  <c r="K58" i="22"/>
  <c r="K57" i="22" s="1"/>
  <c r="O58" i="22"/>
  <c r="O57" i="22" s="1"/>
  <c r="Q58" i="22"/>
  <c r="V58" i="22"/>
  <c r="V57" i="22" s="1"/>
  <c r="G61" i="22"/>
  <c r="I61" i="22"/>
  <c r="K61" i="22"/>
  <c r="M61" i="22"/>
  <c r="O61" i="22"/>
  <c r="Q61" i="22"/>
  <c r="V61" i="22"/>
  <c r="G62" i="22"/>
  <c r="M62" i="22" s="1"/>
  <c r="I62" i="22"/>
  <c r="K62" i="22"/>
  <c r="O62" i="22"/>
  <c r="Q62" i="22"/>
  <c r="V62" i="22"/>
  <c r="G63" i="22"/>
  <c r="I63" i="22"/>
  <c r="I57" i="22" s="1"/>
  <c r="K63" i="22"/>
  <c r="M63" i="22"/>
  <c r="O63" i="22"/>
  <c r="Q63" i="22"/>
  <c r="Q57" i="22" s="1"/>
  <c r="V63" i="22"/>
  <c r="G65" i="22"/>
  <c r="M65" i="22" s="1"/>
  <c r="I65" i="22"/>
  <c r="K65" i="22"/>
  <c r="O65" i="22"/>
  <c r="Q65" i="22"/>
  <c r="V65" i="22"/>
  <c r="G67" i="22"/>
  <c r="I67" i="22"/>
  <c r="K67" i="22"/>
  <c r="M67" i="22"/>
  <c r="O67" i="22"/>
  <c r="Q67" i="22"/>
  <c r="V67" i="22"/>
  <c r="G69" i="22"/>
  <c r="M69" i="22" s="1"/>
  <c r="I69" i="22"/>
  <c r="K69" i="22"/>
  <c r="O69" i="22"/>
  <c r="Q69" i="22"/>
  <c r="V69" i="22"/>
  <c r="G70" i="22"/>
  <c r="I70" i="22"/>
  <c r="O70" i="22"/>
  <c r="Q70" i="22"/>
  <c r="G71" i="22"/>
  <c r="M71" i="22" s="1"/>
  <c r="M70" i="22" s="1"/>
  <c r="I71" i="22"/>
  <c r="K71" i="22"/>
  <c r="K70" i="22" s="1"/>
  <c r="O71" i="22"/>
  <c r="Q71" i="22"/>
  <c r="V71" i="22"/>
  <c r="V70" i="22" s="1"/>
  <c r="I73" i="22"/>
  <c r="K73" i="22"/>
  <c r="Q73" i="22"/>
  <c r="G74" i="22"/>
  <c r="G73" i="22" s="1"/>
  <c r="I74" i="22"/>
  <c r="K74" i="22"/>
  <c r="O74" i="22"/>
  <c r="O73" i="22" s="1"/>
  <c r="Q74" i="22"/>
  <c r="V74" i="22"/>
  <c r="V73" i="22" s="1"/>
  <c r="AE77" i="22"/>
  <c r="F53" i="1" s="1"/>
  <c r="AF77" i="22"/>
  <c r="G53" i="1" s="1"/>
  <c r="O8" i="21"/>
  <c r="G9" i="21"/>
  <c r="M9" i="21" s="1"/>
  <c r="M8" i="21" s="1"/>
  <c r="I9" i="21"/>
  <c r="I8" i="21" s="1"/>
  <c r="K9" i="21"/>
  <c r="K8" i="21" s="1"/>
  <c r="O9" i="21"/>
  <c r="Q9" i="21"/>
  <c r="Q8" i="21" s="1"/>
  <c r="V9" i="21"/>
  <c r="V8" i="21" s="1"/>
  <c r="AE17" i="21"/>
  <c r="AF17" i="21"/>
  <c r="G9" i="20"/>
  <c r="M9" i="20" s="1"/>
  <c r="I9" i="20"/>
  <c r="I8" i="20" s="1"/>
  <c r="K9" i="20"/>
  <c r="K8" i="20" s="1"/>
  <c r="O9" i="20"/>
  <c r="O8" i="20" s="1"/>
  <c r="Q9" i="20"/>
  <c r="V9" i="20"/>
  <c r="V8" i="20" s="1"/>
  <c r="G10" i="20"/>
  <c r="I10" i="20"/>
  <c r="K10" i="20"/>
  <c r="M10" i="20"/>
  <c r="O10" i="20"/>
  <c r="Q10" i="20"/>
  <c r="V10" i="20"/>
  <c r="G12" i="20"/>
  <c r="G11" i="20" s="1"/>
  <c r="I12" i="20"/>
  <c r="I11" i="20" s="1"/>
  <c r="K12" i="20"/>
  <c r="K11" i="20" s="1"/>
  <c r="O12" i="20"/>
  <c r="Q12" i="20"/>
  <c r="V12" i="20"/>
  <c r="G13" i="20"/>
  <c r="M13" i="20" s="1"/>
  <c r="I13" i="20"/>
  <c r="K13" i="20"/>
  <c r="O13" i="20"/>
  <c r="Q13" i="20"/>
  <c r="V13" i="20"/>
  <c r="K14" i="20"/>
  <c r="G15" i="20"/>
  <c r="I15" i="20"/>
  <c r="K15" i="20"/>
  <c r="M15" i="20"/>
  <c r="O15" i="20"/>
  <c r="O14" i="20" s="1"/>
  <c r="Q15" i="20"/>
  <c r="V15" i="20"/>
  <c r="V14" i="20" s="1"/>
  <c r="G16" i="20"/>
  <c r="M16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V18" i="20"/>
  <c r="G19" i="20"/>
  <c r="G18" i="20" s="1"/>
  <c r="I89" i="1" s="1"/>
  <c r="I19" i="20"/>
  <c r="I18" i="20" s="1"/>
  <c r="K19" i="20"/>
  <c r="K18" i="20" s="1"/>
  <c r="M19" i="20"/>
  <c r="M18" i="20" s="1"/>
  <c r="O19" i="20"/>
  <c r="O18" i="20" s="1"/>
  <c r="Q19" i="20"/>
  <c r="Q18" i="20" s="1"/>
  <c r="V19" i="20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3" i="20"/>
  <c r="M23" i="20" s="1"/>
  <c r="I23" i="20"/>
  <c r="K23" i="20"/>
  <c r="O23" i="20"/>
  <c r="Q23" i="20"/>
  <c r="V23" i="20"/>
  <c r="G24" i="20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M30" i="20" s="1"/>
  <c r="I30" i="20"/>
  <c r="K30" i="20"/>
  <c r="O30" i="20"/>
  <c r="Q30" i="20"/>
  <c r="V30" i="20"/>
  <c r="AE32" i="20"/>
  <c r="F50" i="1" s="1"/>
  <c r="G9" i="19"/>
  <c r="I9" i="19"/>
  <c r="K9" i="19"/>
  <c r="O9" i="19"/>
  <c r="O8" i="19" s="1"/>
  <c r="Q9" i="19"/>
  <c r="Q8" i="19" s="1"/>
  <c r="V9" i="19"/>
  <c r="G10" i="19"/>
  <c r="M10" i="19" s="1"/>
  <c r="I10" i="19"/>
  <c r="K10" i="19"/>
  <c r="O10" i="19"/>
  <c r="Q10" i="19"/>
  <c r="V10" i="19"/>
  <c r="G11" i="19"/>
  <c r="M11" i="19" s="1"/>
  <c r="I11" i="19"/>
  <c r="K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I20" i="19"/>
  <c r="K20" i="19"/>
  <c r="M20" i="19"/>
  <c r="O20" i="19"/>
  <c r="Q20" i="19"/>
  <c r="V20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I24" i="19"/>
  <c r="K24" i="19"/>
  <c r="M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I28" i="19"/>
  <c r="K28" i="19"/>
  <c r="M28" i="19"/>
  <c r="O28" i="19"/>
  <c r="Q28" i="19"/>
  <c r="V28" i="19"/>
  <c r="G29" i="19"/>
  <c r="M29" i="19" s="1"/>
  <c r="I29" i="19"/>
  <c r="K29" i="19"/>
  <c r="O29" i="19"/>
  <c r="Q29" i="19"/>
  <c r="V29" i="19"/>
  <c r="G30" i="19"/>
  <c r="M30" i="19" s="1"/>
  <c r="I30" i="19"/>
  <c r="K30" i="19"/>
  <c r="O30" i="19"/>
  <c r="Q30" i="19"/>
  <c r="V30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37" i="19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AE44" i="19"/>
  <c r="F49" i="1" s="1"/>
  <c r="G33" i="18"/>
  <c r="G8" i="18"/>
  <c r="O8" i="18"/>
  <c r="G9" i="18"/>
  <c r="M9" i="18" s="1"/>
  <c r="M8" i="18" s="1"/>
  <c r="I9" i="18"/>
  <c r="I8" i="18" s="1"/>
  <c r="K9" i="18"/>
  <c r="K8" i="18" s="1"/>
  <c r="O9" i="18"/>
  <c r="Q9" i="18"/>
  <c r="Q8" i="18" s="1"/>
  <c r="V9" i="18"/>
  <c r="V8" i="18" s="1"/>
  <c r="G18" i="18"/>
  <c r="I18" i="18"/>
  <c r="I17" i="18" s="1"/>
  <c r="K18" i="18"/>
  <c r="M18" i="18"/>
  <c r="O18" i="18"/>
  <c r="Q18" i="18"/>
  <c r="Q17" i="18" s="1"/>
  <c r="V18" i="18"/>
  <c r="G20" i="18"/>
  <c r="AF33" i="18" s="1"/>
  <c r="I20" i="18"/>
  <c r="K20" i="18"/>
  <c r="O20" i="18"/>
  <c r="O17" i="18" s="1"/>
  <c r="Q20" i="18"/>
  <c r="V20" i="18"/>
  <c r="G22" i="18"/>
  <c r="I22" i="18"/>
  <c r="K22" i="18"/>
  <c r="M22" i="18"/>
  <c r="O22" i="18"/>
  <c r="Q22" i="18"/>
  <c r="V22" i="18"/>
  <c r="G23" i="18"/>
  <c r="M23" i="18" s="1"/>
  <c r="I23" i="18"/>
  <c r="K23" i="18"/>
  <c r="K17" i="18" s="1"/>
  <c r="O23" i="18"/>
  <c r="Q23" i="18"/>
  <c r="V23" i="18"/>
  <c r="V17" i="18" s="1"/>
  <c r="G24" i="18"/>
  <c r="I24" i="18"/>
  <c r="K24" i="18"/>
  <c r="M24" i="18"/>
  <c r="O24" i="18"/>
  <c r="Q24" i="18"/>
  <c r="V24" i="18"/>
  <c r="G25" i="18"/>
  <c r="M25" i="18" s="1"/>
  <c r="I25" i="18"/>
  <c r="K25" i="18"/>
  <c r="O25" i="18"/>
  <c r="Q25" i="18"/>
  <c r="V25" i="18"/>
  <c r="I29" i="18"/>
  <c r="Q29" i="18"/>
  <c r="G30" i="18"/>
  <c r="M30" i="18" s="1"/>
  <c r="M29" i="18" s="1"/>
  <c r="I30" i="18"/>
  <c r="K30" i="18"/>
  <c r="K29" i="18" s="1"/>
  <c r="O30" i="18"/>
  <c r="O29" i="18" s="1"/>
  <c r="Q30" i="18"/>
  <c r="V30" i="18"/>
  <c r="V29" i="18" s="1"/>
  <c r="G31" i="18"/>
  <c r="I31" i="18"/>
  <c r="K31" i="18"/>
  <c r="M31" i="18"/>
  <c r="O31" i="18"/>
  <c r="Q31" i="18"/>
  <c r="V31" i="18"/>
  <c r="AE33" i="18"/>
  <c r="G27" i="17"/>
  <c r="G9" i="17"/>
  <c r="I9" i="17"/>
  <c r="I8" i="17" s="1"/>
  <c r="K9" i="17"/>
  <c r="M9" i="17"/>
  <c r="O9" i="17"/>
  <c r="Q9" i="17"/>
  <c r="Q8" i="17" s="1"/>
  <c r="V9" i="17"/>
  <c r="G10" i="17"/>
  <c r="M10" i="17" s="1"/>
  <c r="I10" i="17"/>
  <c r="K10" i="17"/>
  <c r="K8" i="17" s="1"/>
  <c r="O10" i="17"/>
  <c r="Q10" i="17"/>
  <c r="V10" i="17"/>
  <c r="V8" i="17" s="1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O17" i="17"/>
  <c r="Q17" i="17"/>
  <c r="G18" i="17"/>
  <c r="M18" i="17" s="1"/>
  <c r="M17" i="17" s="1"/>
  <c r="I18" i="17"/>
  <c r="K18" i="17"/>
  <c r="K17" i="17" s="1"/>
  <c r="O18" i="17"/>
  <c r="Q18" i="17"/>
  <c r="V18" i="17"/>
  <c r="V17" i="17" s="1"/>
  <c r="AE27" i="17"/>
  <c r="G18" i="16"/>
  <c r="G8" i="16"/>
  <c r="O8" i="16"/>
  <c r="G9" i="16"/>
  <c r="M9" i="16" s="1"/>
  <c r="M8" i="16" s="1"/>
  <c r="I9" i="16"/>
  <c r="I8" i="16" s="1"/>
  <c r="K9" i="16"/>
  <c r="K8" i="16" s="1"/>
  <c r="O9" i="16"/>
  <c r="Q9" i="16"/>
  <c r="Q8" i="16" s="1"/>
  <c r="V9" i="16"/>
  <c r="V8" i="16" s="1"/>
  <c r="AE18" i="16"/>
  <c r="AF18" i="16"/>
  <c r="G21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V8" i="15" s="1"/>
  <c r="G18" i="15"/>
  <c r="I18" i="15"/>
  <c r="K18" i="15"/>
  <c r="M18" i="15"/>
  <c r="O18" i="15"/>
  <c r="Q18" i="15"/>
  <c r="V18" i="15"/>
  <c r="AE21" i="15"/>
  <c r="G47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8" i="14"/>
  <c r="I18" i="14"/>
  <c r="K18" i="14"/>
  <c r="M18" i="14"/>
  <c r="O18" i="14"/>
  <c r="Q18" i="14"/>
  <c r="V18" i="14"/>
  <c r="G20" i="14"/>
  <c r="I20" i="14"/>
  <c r="K20" i="14"/>
  <c r="M20" i="14"/>
  <c r="O20" i="14"/>
  <c r="Q20" i="14"/>
  <c r="V20" i="14"/>
  <c r="G24" i="14"/>
  <c r="G8" i="14" s="1"/>
  <c r="I24" i="14"/>
  <c r="K24" i="14"/>
  <c r="O24" i="14"/>
  <c r="O8" i="14" s="1"/>
  <c r="Q24" i="14"/>
  <c r="V24" i="14"/>
  <c r="G33" i="14"/>
  <c r="M33" i="14" s="1"/>
  <c r="I33" i="14"/>
  <c r="K33" i="14"/>
  <c r="O33" i="14"/>
  <c r="Q33" i="14"/>
  <c r="V33" i="14"/>
  <c r="G37" i="14"/>
  <c r="I37" i="14"/>
  <c r="K37" i="14"/>
  <c r="M37" i="14"/>
  <c r="O37" i="14"/>
  <c r="Q37" i="14"/>
  <c r="V37" i="14"/>
  <c r="AE47" i="14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8" i="13"/>
  <c r="I18" i="13"/>
  <c r="K18" i="13"/>
  <c r="M18" i="13"/>
  <c r="O18" i="13"/>
  <c r="Q18" i="13"/>
  <c r="V18" i="13"/>
  <c r="G27" i="13"/>
  <c r="I27" i="13"/>
  <c r="K27" i="13"/>
  <c r="M27" i="13"/>
  <c r="O27" i="13"/>
  <c r="Q27" i="13"/>
  <c r="V27" i="13"/>
  <c r="AE32" i="13"/>
  <c r="F43" i="1" s="1"/>
  <c r="AF32" i="13"/>
  <c r="G43" i="1" s="1"/>
  <c r="BA651" i="12"/>
  <c r="BA640" i="12"/>
  <c r="BA638" i="12"/>
  <c r="BA636" i="12"/>
  <c r="BA634" i="12"/>
  <c r="BA630" i="12"/>
  <c r="BA628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5" i="12"/>
  <c r="I15" i="12"/>
  <c r="K15" i="12"/>
  <c r="M15" i="12"/>
  <c r="O15" i="12"/>
  <c r="Q15" i="12"/>
  <c r="V15" i="12"/>
  <c r="G20" i="12"/>
  <c r="M20" i="12" s="1"/>
  <c r="I20" i="12"/>
  <c r="K20" i="12"/>
  <c r="O20" i="12"/>
  <c r="O8" i="12" s="1"/>
  <c r="Q20" i="12"/>
  <c r="V20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4" i="12"/>
  <c r="I34" i="12"/>
  <c r="K34" i="12"/>
  <c r="M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G40" i="12"/>
  <c r="M40" i="12" s="1"/>
  <c r="I40" i="12"/>
  <c r="K40" i="12"/>
  <c r="O40" i="12"/>
  <c r="Q40" i="12"/>
  <c r="V40" i="12"/>
  <c r="G45" i="12"/>
  <c r="I45" i="12"/>
  <c r="K45" i="12"/>
  <c r="M45" i="12"/>
  <c r="O45" i="12"/>
  <c r="Q45" i="12"/>
  <c r="V45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O39" i="12" s="1"/>
  <c r="Q53" i="12"/>
  <c r="V53" i="12"/>
  <c r="G55" i="12"/>
  <c r="M55" i="12" s="1"/>
  <c r="I55" i="12"/>
  <c r="K55" i="12"/>
  <c r="O55" i="12"/>
  <c r="Q55" i="12"/>
  <c r="V55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1" i="12"/>
  <c r="I81" i="12"/>
  <c r="K81" i="12"/>
  <c r="O81" i="12"/>
  <c r="Q81" i="12"/>
  <c r="V81" i="12"/>
  <c r="G87" i="12"/>
  <c r="I87" i="12"/>
  <c r="K87" i="12"/>
  <c r="M87" i="12"/>
  <c r="O87" i="12"/>
  <c r="Q87" i="12"/>
  <c r="V87" i="12"/>
  <c r="G100" i="12"/>
  <c r="I100" i="12"/>
  <c r="K100" i="12"/>
  <c r="M100" i="12"/>
  <c r="O100" i="12"/>
  <c r="Q100" i="12"/>
  <c r="V100" i="12"/>
  <c r="G102" i="12"/>
  <c r="I102" i="12"/>
  <c r="K102" i="12"/>
  <c r="M102" i="12"/>
  <c r="O102" i="12"/>
  <c r="Q102" i="12"/>
  <c r="V102" i="12"/>
  <c r="G103" i="12"/>
  <c r="M103" i="12" s="1"/>
  <c r="I103" i="12"/>
  <c r="K103" i="12"/>
  <c r="O103" i="12"/>
  <c r="Q103" i="12"/>
  <c r="V103" i="12"/>
  <c r="G106" i="12"/>
  <c r="I106" i="12"/>
  <c r="K106" i="12"/>
  <c r="M106" i="12"/>
  <c r="O106" i="12"/>
  <c r="Q106" i="12"/>
  <c r="V106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I119" i="12"/>
  <c r="K119" i="12"/>
  <c r="M119" i="12"/>
  <c r="O119" i="12"/>
  <c r="Q119" i="12"/>
  <c r="V119" i="12"/>
  <c r="G124" i="12"/>
  <c r="I124" i="12"/>
  <c r="K124" i="12"/>
  <c r="M124" i="12"/>
  <c r="O124" i="12"/>
  <c r="Q124" i="12"/>
  <c r="V124" i="12"/>
  <c r="G126" i="12"/>
  <c r="I126" i="12"/>
  <c r="K126" i="12"/>
  <c r="M126" i="12"/>
  <c r="O126" i="12"/>
  <c r="Q126" i="12"/>
  <c r="V126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6" i="12"/>
  <c r="I136" i="12"/>
  <c r="K136" i="12"/>
  <c r="M136" i="12"/>
  <c r="O136" i="12"/>
  <c r="Q136" i="12"/>
  <c r="V136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I139" i="12"/>
  <c r="G140" i="12"/>
  <c r="I140" i="12"/>
  <c r="K140" i="12"/>
  <c r="K139" i="12" s="1"/>
  <c r="M140" i="12"/>
  <c r="O140" i="12"/>
  <c r="Q140" i="12"/>
  <c r="V140" i="12"/>
  <c r="V139" i="12" s="1"/>
  <c r="G143" i="12"/>
  <c r="I143" i="12"/>
  <c r="K143" i="12"/>
  <c r="M143" i="12"/>
  <c r="O143" i="12"/>
  <c r="O139" i="12" s="1"/>
  <c r="Q143" i="12"/>
  <c r="V143" i="12"/>
  <c r="G146" i="12"/>
  <c r="M146" i="12" s="1"/>
  <c r="I146" i="12"/>
  <c r="K146" i="12"/>
  <c r="O146" i="12"/>
  <c r="Q146" i="12"/>
  <c r="V146" i="12"/>
  <c r="G149" i="12"/>
  <c r="M149" i="12" s="1"/>
  <c r="I149" i="12"/>
  <c r="K149" i="12"/>
  <c r="O149" i="12"/>
  <c r="Q149" i="12"/>
  <c r="Q139" i="12" s="1"/>
  <c r="V149" i="12"/>
  <c r="K156" i="12"/>
  <c r="V156" i="12"/>
  <c r="G157" i="12"/>
  <c r="G156" i="12" s="1"/>
  <c r="I157" i="12"/>
  <c r="K157" i="12"/>
  <c r="M157" i="12"/>
  <c r="O157" i="12"/>
  <c r="Q157" i="12"/>
  <c r="V157" i="12"/>
  <c r="G162" i="12"/>
  <c r="M162" i="12" s="1"/>
  <c r="I162" i="12"/>
  <c r="K162" i="12"/>
  <c r="O162" i="12"/>
  <c r="Q162" i="12"/>
  <c r="Q156" i="12" s="1"/>
  <c r="V162" i="12"/>
  <c r="G165" i="12"/>
  <c r="M165" i="12" s="1"/>
  <c r="I165" i="12"/>
  <c r="K165" i="12"/>
  <c r="O165" i="12"/>
  <c r="Q165" i="12"/>
  <c r="V165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I174" i="12"/>
  <c r="K174" i="12"/>
  <c r="K167" i="12" s="1"/>
  <c r="M174" i="12"/>
  <c r="O174" i="12"/>
  <c r="Q174" i="12"/>
  <c r="V174" i="12"/>
  <c r="V167" i="12" s="1"/>
  <c r="G175" i="12"/>
  <c r="I175" i="12"/>
  <c r="K175" i="12"/>
  <c r="M175" i="12"/>
  <c r="O175" i="12"/>
  <c r="Q175" i="12"/>
  <c r="V175" i="12"/>
  <c r="G177" i="12"/>
  <c r="M177" i="12" s="1"/>
  <c r="I177" i="12"/>
  <c r="K177" i="12"/>
  <c r="O177" i="12"/>
  <c r="Q177" i="12"/>
  <c r="V177" i="12"/>
  <c r="G179" i="12"/>
  <c r="I179" i="12"/>
  <c r="K179" i="12"/>
  <c r="M179" i="12"/>
  <c r="O179" i="12"/>
  <c r="Q179" i="12"/>
  <c r="V179" i="12"/>
  <c r="G180" i="12"/>
  <c r="I180" i="12"/>
  <c r="K180" i="12"/>
  <c r="M180" i="12"/>
  <c r="O180" i="12"/>
  <c r="Q180" i="12"/>
  <c r="V180" i="12"/>
  <c r="G181" i="12"/>
  <c r="I181" i="12"/>
  <c r="K181" i="12"/>
  <c r="M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90" i="12"/>
  <c r="I190" i="12"/>
  <c r="K190" i="12"/>
  <c r="M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I194" i="12"/>
  <c r="K194" i="12"/>
  <c r="M194" i="12"/>
  <c r="O194" i="12"/>
  <c r="Q194" i="12"/>
  <c r="V194" i="12"/>
  <c r="G200" i="12"/>
  <c r="I200" i="12"/>
  <c r="K200" i="12"/>
  <c r="M200" i="12"/>
  <c r="O200" i="12"/>
  <c r="Q200" i="12"/>
  <c r="V200" i="12"/>
  <c r="G202" i="12"/>
  <c r="I202" i="12"/>
  <c r="K202" i="12"/>
  <c r="M202" i="12"/>
  <c r="O202" i="12"/>
  <c r="Q202" i="12"/>
  <c r="V202" i="12"/>
  <c r="G204" i="12"/>
  <c r="M204" i="12" s="1"/>
  <c r="I204" i="12"/>
  <c r="K204" i="12"/>
  <c r="O204" i="12"/>
  <c r="Q204" i="12"/>
  <c r="V204" i="12"/>
  <c r="I206" i="12"/>
  <c r="Q206" i="12"/>
  <c r="G207" i="12"/>
  <c r="I207" i="12"/>
  <c r="K207" i="12"/>
  <c r="K206" i="12" s="1"/>
  <c r="M207" i="12"/>
  <c r="O207" i="12"/>
  <c r="Q207" i="12"/>
  <c r="V207" i="12"/>
  <c r="V206" i="12" s="1"/>
  <c r="G217" i="12"/>
  <c r="I217" i="12"/>
  <c r="K217" i="12"/>
  <c r="M217" i="12"/>
  <c r="O217" i="12"/>
  <c r="Q217" i="12"/>
  <c r="V217" i="12"/>
  <c r="G220" i="12"/>
  <c r="I220" i="12"/>
  <c r="K220" i="12"/>
  <c r="O220" i="12"/>
  <c r="O206" i="12" s="1"/>
  <c r="Q220" i="12"/>
  <c r="V220" i="12"/>
  <c r="I222" i="12"/>
  <c r="G223" i="12"/>
  <c r="I223" i="12"/>
  <c r="K223" i="12"/>
  <c r="M223" i="12"/>
  <c r="O223" i="12"/>
  <c r="Q223" i="12"/>
  <c r="V223" i="12"/>
  <c r="G226" i="12"/>
  <c r="I226" i="12"/>
  <c r="K226" i="12"/>
  <c r="M226" i="12"/>
  <c r="O226" i="12"/>
  <c r="Q226" i="12"/>
  <c r="V226" i="12"/>
  <c r="G228" i="12"/>
  <c r="I228" i="12"/>
  <c r="K228" i="12"/>
  <c r="O228" i="12"/>
  <c r="Q228" i="12"/>
  <c r="V228" i="12"/>
  <c r="G230" i="12"/>
  <c r="M230" i="12" s="1"/>
  <c r="I230" i="12"/>
  <c r="K230" i="12"/>
  <c r="O230" i="12"/>
  <c r="Q230" i="12"/>
  <c r="Q222" i="12" s="1"/>
  <c r="V230" i="12"/>
  <c r="G234" i="12"/>
  <c r="I234" i="12"/>
  <c r="K234" i="12"/>
  <c r="M234" i="12"/>
  <c r="O234" i="12"/>
  <c r="Q234" i="12"/>
  <c r="V234" i="12"/>
  <c r="G237" i="12"/>
  <c r="I237" i="12"/>
  <c r="K237" i="12"/>
  <c r="M237" i="12"/>
  <c r="O237" i="12"/>
  <c r="Q237" i="12"/>
  <c r="V237" i="12"/>
  <c r="G241" i="12"/>
  <c r="M241" i="12" s="1"/>
  <c r="I241" i="12"/>
  <c r="K241" i="12"/>
  <c r="O241" i="12"/>
  <c r="Q241" i="12"/>
  <c r="V241" i="12"/>
  <c r="G245" i="12"/>
  <c r="M245" i="12" s="1"/>
  <c r="I245" i="12"/>
  <c r="K245" i="12"/>
  <c r="O245" i="12"/>
  <c r="Q245" i="12"/>
  <c r="V245" i="12"/>
  <c r="G247" i="12"/>
  <c r="I247" i="12"/>
  <c r="K247" i="12"/>
  <c r="M247" i="12"/>
  <c r="O247" i="12"/>
  <c r="Q247" i="12"/>
  <c r="V247" i="12"/>
  <c r="G254" i="12"/>
  <c r="I254" i="12"/>
  <c r="K254" i="12"/>
  <c r="M254" i="12"/>
  <c r="O254" i="12"/>
  <c r="Q254" i="12"/>
  <c r="V254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K261" i="12"/>
  <c r="G262" i="12"/>
  <c r="I262" i="12"/>
  <c r="K262" i="12"/>
  <c r="M262" i="12"/>
  <c r="O262" i="12"/>
  <c r="Q262" i="12"/>
  <c r="V262" i="12"/>
  <c r="G263" i="12"/>
  <c r="I263" i="12"/>
  <c r="K263" i="12"/>
  <c r="O263" i="12"/>
  <c r="O261" i="12" s="1"/>
  <c r="Q263" i="12"/>
  <c r="V263" i="12"/>
  <c r="G276" i="12"/>
  <c r="M276" i="12" s="1"/>
  <c r="I276" i="12"/>
  <c r="I261" i="12" s="1"/>
  <c r="K276" i="12"/>
  <c r="O276" i="12"/>
  <c r="Q276" i="12"/>
  <c r="V276" i="12"/>
  <c r="G278" i="12"/>
  <c r="M278" i="12" s="1"/>
  <c r="I278" i="12"/>
  <c r="K278" i="12"/>
  <c r="O278" i="12"/>
  <c r="Q278" i="12"/>
  <c r="V278" i="12"/>
  <c r="V261" i="12" s="1"/>
  <c r="G293" i="12"/>
  <c r="I293" i="12"/>
  <c r="K293" i="12"/>
  <c r="M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300" i="12"/>
  <c r="I300" i="12"/>
  <c r="K300" i="12"/>
  <c r="M300" i="12"/>
  <c r="O300" i="12"/>
  <c r="Q300" i="12"/>
  <c r="V300" i="12"/>
  <c r="G304" i="12"/>
  <c r="I304" i="12"/>
  <c r="K304" i="12"/>
  <c r="O304" i="12"/>
  <c r="Q304" i="12"/>
  <c r="V304" i="12"/>
  <c r="G308" i="12"/>
  <c r="M308" i="12" s="1"/>
  <c r="I308" i="12"/>
  <c r="I299" i="12" s="1"/>
  <c r="K308" i="12"/>
  <c r="O308" i="12"/>
  <c r="Q308" i="12"/>
  <c r="V308" i="12"/>
  <c r="G312" i="12"/>
  <c r="M312" i="12" s="1"/>
  <c r="I312" i="12"/>
  <c r="K312" i="12"/>
  <c r="O312" i="12"/>
  <c r="Q312" i="12"/>
  <c r="V312" i="12"/>
  <c r="V299" i="12" s="1"/>
  <c r="G313" i="12"/>
  <c r="I313" i="12"/>
  <c r="K313" i="12"/>
  <c r="M313" i="12"/>
  <c r="O313" i="12"/>
  <c r="Q313" i="12"/>
  <c r="V313" i="12"/>
  <c r="G314" i="12"/>
  <c r="M314" i="12" s="1"/>
  <c r="I314" i="12"/>
  <c r="K314" i="12"/>
  <c r="O314" i="12"/>
  <c r="Q314" i="12"/>
  <c r="V314" i="12"/>
  <c r="G315" i="12"/>
  <c r="M315" i="12" s="1"/>
  <c r="I315" i="12"/>
  <c r="K315" i="12"/>
  <c r="O315" i="12"/>
  <c r="Q315" i="12"/>
  <c r="V315" i="12"/>
  <c r="G316" i="12"/>
  <c r="M316" i="12" s="1"/>
  <c r="I316" i="12"/>
  <c r="K316" i="12"/>
  <c r="K299" i="12" s="1"/>
  <c r="O316" i="12"/>
  <c r="Q316" i="12"/>
  <c r="V316" i="12"/>
  <c r="G317" i="12"/>
  <c r="I317" i="12"/>
  <c r="K317" i="12"/>
  <c r="M317" i="12"/>
  <c r="O317" i="12"/>
  <c r="Q317" i="12"/>
  <c r="V317" i="12"/>
  <c r="G318" i="12"/>
  <c r="M318" i="12" s="1"/>
  <c r="I318" i="12"/>
  <c r="K318" i="12"/>
  <c r="O318" i="12"/>
  <c r="Q318" i="12"/>
  <c r="V318" i="12"/>
  <c r="G319" i="12"/>
  <c r="I319" i="12"/>
  <c r="O319" i="12"/>
  <c r="Q319" i="12"/>
  <c r="G320" i="12"/>
  <c r="M320" i="12" s="1"/>
  <c r="I320" i="12"/>
  <c r="K320" i="12"/>
  <c r="K319" i="12" s="1"/>
  <c r="O320" i="12"/>
  <c r="Q320" i="12"/>
  <c r="V320" i="12"/>
  <c r="V319" i="12" s="1"/>
  <c r="G322" i="12"/>
  <c r="I322" i="12"/>
  <c r="K322" i="12"/>
  <c r="M322" i="12"/>
  <c r="O322" i="12"/>
  <c r="Q322" i="12"/>
  <c r="V322" i="12"/>
  <c r="G324" i="12"/>
  <c r="O324" i="12"/>
  <c r="G325" i="12"/>
  <c r="M325" i="12" s="1"/>
  <c r="I325" i="12"/>
  <c r="I324" i="12" s="1"/>
  <c r="K325" i="12"/>
  <c r="O325" i="12"/>
  <c r="Q325" i="12"/>
  <c r="Q324" i="12" s="1"/>
  <c r="V325" i="12"/>
  <c r="G345" i="12"/>
  <c r="M345" i="12" s="1"/>
  <c r="I345" i="12"/>
  <c r="K345" i="12"/>
  <c r="K324" i="12" s="1"/>
  <c r="O345" i="12"/>
  <c r="Q345" i="12"/>
  <c r="V345" i="12"/>
  <c r="V324" i="12" s="1"/>
  <c r="G346" i="12"/>
  <c r="I346" i="12"/>
  <c r="K346" i="12"/>
  <c r="M346" i="12"/>
  <c r="O346" i="12"/>
  <c r="Q346" i="12"/>
  <c r="V346" i="12"/>
  <c r="G347" i="12"/>
  <c r="K347" i="12"/>
  <c r="O347" i="12"/>
  <c r="V347" i="12"/>
  <c r="G348" i="12"/>
  <c r="M348" i="12" s="1"/>
  <c r="M347" i="12" s="1"/>
  <c r="I348" i="12"/>
  <c r="I347" i="12" s="1"/>
  <c r="K348" i="12"/>
  <c r="O348" i="12"/>
  <c r="Q348" i="12"/>
  <c r="Q347" i="12" s="1"/>
  <c r="V348" i="12"/>
  <c r="G350" i="12"/>
  <c r="I350" i="12"/>
  <c r="I349" i="12" s="1"/>
  <c r="K350" i="12"/>
  <c r="M350" i="12"/>
  <c r="O350" i="12"/>
  <c r="Q350" i="12"/>
  <c r="Q349" i="12" s="1"/>
  <c r="V350" i="12"/>
  <c r="G352" i="12"/>
  <c r="I352" i="12"/>
  <c r="K352" i="12"/>
  <c r="O352" i="12"/>
  <c r="Q352" i="12"/>
  <c r="V352" i="12"/>
  <c r="G355" i="12"/>
  <c r="I355" i="12"/>
  <c r="K355" i="12"/>
  <c r="M355" i="12"/>
  <c r="O355" i="12"/>
  <c r="Q355" i="12"/>
  <c r="V355" i="12"/>
  <c r="G357" i="12"/>
  <c r="M357" i="12" s="1"/>
  <c r="I357" i="12"/>
  <c r="K357" i="12"/>
  <c r="K349" i="12" s="1"/>
  <c r="O357" i="12"/>
  <c r="Q357" i="12"/>
  <c r="V357" i="12"/>
  <c r="G368" i="12"/>
  <c r="I368" i="12"/>
  <c r="K368" i="12"/>
  <c r="M368" i="12"/>
  <c r="O368" i="12"/>
  <c r="Q368" i="12"/>
  <c r="V368" i="12"/>
  <c r="G370" i="12"/>
  <c r="M370" i="12" s="1"/>
  <c r="I370" i="12"/>
  <c r="K370" i="12"/>
  <c r="O370" i="12"/>
  <c r="Q370" i="12"/>
  <c r="V370" i="12"/>
  <c r="G372" i="12"/>
  <c r="I372" i="12"/>
  <c r="K372" i="12"/>
  <c r="M372" i="12"/>
  <c r="O372" i="12"/>
  <c r="Q372" i="12"/>
  <c r="V372" i="12"/>
  <c r="G374" i="12"/>
  <c r="M374" i="12" s="1"/>
  <c r="I374" i="12"/>
  <c r="K374" i="12"/>
  <c r="O374" i="12"/>
  <c r="Q374" i="12"/>
  <c r="V374" i="12"/>
  <c r="V349" i="12" s="1"/>
  <c r="G376" i="12"/>
  <c r="I376" i="12"/>
  <c r="K376" i="12"/>
  <c r="M376" i="12"/>
  <c r="O376" i="12"/>
  <c r="Q376" i="12"/>
  <c r="V376" i="12"/>
  <c r="G377" i="12"/>
  <c r="G378" i="12"/>
  <c r="I378" i="12"/>
  <c r="K378" i="12"/>
  <c r="M378" i="12"/>
  <c r="O378" i="12"/>
  <c r="Q378" i="12"/>
  <c r="V378" i="12"/>
  <c r="G379" i="12"/>
  <c r="M379" i="12" s="1"/>
  <c r="I379" i="12"/>
  <c r="K379" i="12"/>
  <c r="O379" i="12"/>
  <c r="Q379" i="12"/>
  <c r="V379" i="12"/>
  <c r="G380" i="12"/>
  <c r="I380" i="12"/>
  <c r="K380" i="12"/>
  <c r="M380" i="12"/>
  <c r="O380" i="12"/>
  <c r="Q380" i="12"/>
  <c r="V380" i="12"/>
  <c r="G381" i="12"/>
  <c r="M381" i="12" s="1"/>
  <c r="I381" i="12"/>
  <c r="K381" i="12"/>
  <c r="O381" i="12"/>
  <c r="O377" i="12" s="1"/>
  <c r="Q381" i="12"/>
  <c r="V381" i="12"/>
  <c r="G382" i="12"/>
  <c r="I382" i="12"/>
  <c r="K382" i="12"/>
  <c r="M382" i="12"/>
  <c r="O382" i="12"/>
  <c r="Q382" i="12"/>
  <c r="V382" i="12"/>
  <c r="G385" i="12"/>
  <c r="M385" i="12" s="1"/>
  <c r="I385" i="12"/>
  <c r="K385" i="12"/>
  <c r="O385" i="12"/>
  <c r="Q385" i="12"/>
  <c r="V385" i="12"/>
  <c r="G387" i="12"/>
  <c r="I387" i="12"/>
  <c r="K387" i="12"/>
  <c r="M387" i="12"/>
  <c r="O387" i="12"/>
  <c r="Q387" i="12"/>
  <c r="V387" i="12"/>
  <c r="G389" i="12"/>
  <c r="M389" i="12" s="1"/>
  <c r="I389" i="12"/>
  <c r="K389" i="12"/>
  <c r="O389" i="12"/>
  <c r="Q389" i="12"/>
  <c r="V389" i="12"/>
  <c r="G391" i="12"/>
  <c r="I391" i="12"/>
  <c r="K391" i="12"/>
  <c r="M391" i="12"/>
  <c r="O391" i="12"/>
  <c r="Q391" i="12"/>
  <c r="V391" i="12"/>
  <c r="G392" i="12"/>
  <c r="M392" i="12" s="1"/>
  <c r="I392" i="12"/>
  <c r="K392" i="12"/>
  <c r="O392" i="12"/>
  <c r="Q392" i="12"/>
  <c r="V392" i="12"/>
  <c r="G394" i="12"/>
  <c r="I394" i="12"/>
  <c r="K394" i="12"/>
  <c r="K393" i="12" s="1"/>
  <c r="O394" i="12"/>
  <c r="Q394" i="12"/>
  <c r="V394" i="12"/>
  <c r="G414" i="12"/>
  <c r="I414" i="12"/>
  <c r="K414" i="12"/>
  <c r="M414" i="12"/>
  <c r="O414" i="12"/>
  <c r="Q414" i="12"/>
  <c r="V414" i="12"/>
  <c r="G417" i="12"/>
  <c r="M417" i="12" s="1"/>
  <c r="I417" i="12"/>
  <c r="K417" i="12"/>
  <c r="O417" i="12"/>
  <c r="Q417" i="12"/>
  <c r="V417" i="12"/>
  <c r="G420" i="12"/>
  <c r="I420" i="12"/>
  <c r="K420" i="12"/>
  <c r="M420" i="12"/>
  <c r="O420" i="12"/>
  <c r="Q420" i="12"/>
  <c r="V420" i="12"/>
  <c r="G422" i="12"/>
  <c r="M422" i="12" s="1"/>
  <c r="I422" i="12"/>
  <c r="K422" i="12"/>
  <c r="O422" i="12"/>
  <c r="Q422" i="12"/>
  <c r="V422" i="12"/>
  <c r="G424" i="12"/>
  <c r="I424" i="12"/>
  <c r="K424" i="12"/>
  <c r="M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I426" i="12"/>
  <c r="K426" i="12"/>
  <c r="M426" i="12"/>
  <c r="O426" i="12"/>
  <c r="Q426" i="12"/>
  <c r="V426" i="12"/>
  <c r="G428" i="12"/>
  <c r="M428" i="12" s="1"/>
  <c r="I428" i="12"/>
  <c r="K428" i="12"/>
  <c r="O428" i="12"/>
  <c r="Q428" i="12"/>
  <c r="V428" i="12"/>
  <c r="G457" i="12"/>
  <c r="I457" i="12"/>
  <c r="K457" i="12"/>
  <c r="M457" i="12"/>
  <c r="O457" i="12"/>
  <c r="Q457" i="12"/>
  <c r="V457" i="12"/>
  <c r="G459" i="12"/>
  <c r="M459" i="12" s="1"/>
  <c r="I459" i="12"/>
  <c r="K459" i="12"/>
  <c r="O459" i="12"/>
  <c r="Q459" i="12"/>
  <c r="V459" i="12"/>
  <c r="G462" i="12"/>
  <c r="I462" i="12"/>
  <c r="K462" i="12"/>
  <c r="M462" i="12"/>
  <c r="O462" i="12"/>
  <c r="Q462" i="12"/>
  <c r="V462" i="12"/>
  <c r="G464" i="12"/>
  <c r="I464" i="12"/>
  <c r="I463" i="12" s="1"/>
  <c r="K464" i="12"/>
  <c r="M464" i="12"/>
  <c r="O464" i="12"/>
  <c r="Q464" i="12"/>
  <c r="Q463" i="12" s="1"/>
  <c r="V464" i="12"/>
  <c r="G466" i="12"/>
  <c r="M466" i="12" s="1"/>
  <c r="I466" i="12"/>
  <c r="K466" i="12"/>
  <c r="K463" i="12" s="1"/>
  <c r="O466" i="12"/>
  <c r="Q466" i="12"/>
  <c r="V466" i="12"/>
  <c r="V463" i="12" s="1"/>
  <c r="G470" i="12"/>
  <c r="I470" i="12"/>
  <c r="K470" i="12"/>
  <c r="M470" i="12"/>
  <c r="O470" i="12"/>
  <c r="Q470" i="12"/>
  <c r="V470" i="12"/>
  <c r="G472" i="12"/>
  <c r="M472" i="12" s="1"/>
  <c r="I472" i="12"/>
  <c r="K472" i="12"/>
  <c r="O472" i="12"/>
  <c r="O463" i="12" s="1"/>
  <c r="Q472" i="12"/>
  <c r="V472" i="12"/>
  <c r="G474" i="12"/>
  <c r="I474" i="12"/>
  <c r="K474" i="12"/>
  <c r="M474" i="12"/>
  <c r="O474" i="12"/>
  <c r="Q474" i="12"/>
  <c r="V474" i="12"/>
  <c r="G476" i="12"/>
  <c r="I476" i="12"/>
  <c r="I475" i="12" s="1"/>
  <c r="K476" i="12"/>
  <c r="M476" i="12"/>
  <c r="O476" i="12"/>
  <c r="Q476" i="12"/>
  <c r="Q475" i="12" s="1"/>
  <c r="V476" i="12"/>
  <c r="G477" i="12"/>
  <c r="I477" i="12"/>
  <c r="K477" i="12"/>
  <c r="O477" i="12"/>
  <c r="Q477" i="12"/>
  <c r="V477" i="12"/>
  <c r="G478" i="12"/>
  <c r="I478" i="12"/>
  <c r="K478" i="12"/>
  <c r="M478" i="12"/>
  <c r="O478" i="12"/>
  <c r="Q478" i="12"/>
  <c r="V478" i="12"/>
  <c r="G479" i="12"/>
  <c r="M479" i="12" s="1"/>
  <c r="I479" i="12"/>
  <c r="K479" i="12"/>
  <c r="K475" i="12" s="1"/>
  <c r="O479" i="12"/>
  <c r="Q479" i="12"/>
  <c r="V479" i="12"/>
  <c r="V475" i="12" s="1"/>
  <c r="G480" i="12"/>
  <c r="I480" i="12"/>
  <c r="K480" i="12"/>
  <c r="M480" i="12"/>
  <c r="O480" i="12"/>
  <c r="Q480" i="12"/>
  <c r="V480" i="12"/>
  <c r="G481" i="12"/>
  <c r="M481" i="12" s="1"/>
  <c r="I481" i="12"/>
  <c r="K481" i="12"/>
  <c r="O481" i="12"/>
  <c r="Q481" i="12"/>
  <c r="V481" i="12"/>
  <c r="G482" i="12"/>
  <c r="I482" i="12"/>
  <c r="K482" i="12"/>
  <c r="M482" i="12"/>
  <c r="O482" i="12"/>
  <c r="Q482" i="12"/>
  <c r="V482" i="12"/>
  <c r="G483" i="12"/>
  <c r="M483" i="12" s="1"/>
  <c r="I483" i="12"/>
  <c r="K483" i="12"/>
  <c r="O483" i="12"/>
  <c r="Q483" i="12"/>
  <c r="V483" i="12"/>
  <c r="G484" i="12"/>
  <c r="I484" i="12"/>
  <c r="K484" i="12"/>
  <c r="M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I486" i="12"/>
  <c r="K486" i="12"/>
  <c r="M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I488" i="12"/>
  <c r="K488" i="12"/>
  <c r="M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I490" i="12"/>
  <c r="K490" i="12"/>
  <c r="M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I492" i="12"/>
  <c r="K492" i="12"/>
  <c r="M492" i="12"/>
  <c r="O492" i="12"/>
  <c r="Q492" i="12"/>
  <c r="V492" i="12"/>
  <c r="G494" i="12"/>
  <c r="M494" i="12" s="1"/>
  <c r="I494" i="12"/>
  <c r="K494" i="12"/>
  <c r="O494" i="12"/>
  <c r="Q494" i="12"/>
  <c r="V494" i="12"/>
  <c r="G496" i="12"/>
  <c r="I496" i="12"/>
  <c r="K496" i="12"/>
  <c r="M496" i="12"/>
  <c r="O496" i="12"/>
  <c r="Q496" i="12"/>
  <c r="V496" i="12"/>
  <c r="G498" i="12"/>
  <c r="M498" i="12" s="1"/>
  <c r="I498" i="12"/>
  <c r="K498" i="12"/>
  <c r="O498" i="12"/>
  <c r="Q498" i="12"/>
  <c r="V498" i="12"/>
  <c r="G499" i="12"/>
  <c r="I499" i="12"/>
  <c r="K499" i="12"/>
  <c r="M499" i="12"/>
  <c r="O499" i="12"/>
  <c r="Q499" i="12"/>
  <c r="V499" i="12"/>
  <c r="G500" i="12"/>
  <c r="G501" i="12"/>
  <c r="I501" i="12"/>
  <c r="K501" i="12"/>
  <c r="M501" i="12"/>
  <c r="O501" i="12"/>
  <c r="Q501" i="12"/>
  <c r="V501" i="12"/>
  <c r="G503" i="12"/>
  <c r="M503" i="12" s="1"/>
  <c r="I503" i="12"/>
  <c r="K503" i="12"/>
  <c r="O503" i="12"/>
  <c r="Q503" i="12"/>
  <c r="V503" i="12"/>
  <c r="G521" i="12"/>
  <c r="I521" i="12"/>
  <c r="K521" i="12"/>
  <c r="M521" i="12"/>
  <c r="O521" i="12"/>
  <c r="Q521" i="12"/>
  <c r="V521" i="12"/>
  <c r="G523" i="12"/>
  <c r="M523" i="12" s="1"/>
  <c r="I523" i="12"/>
  <c r="K523" i="12"/>
  <c r="O523" i="12"/>
  <c r="O500" i="12" s="1"/>
  <c r="Q523" i="12"/>
  <c r="V523" i="12"/>
  <c r="G525" i="12"/>
  <c r="I525" i="12"/>
  <c r="K525" i="12"/>
  <c r="M525" i="12"/>
  <c r="O525" i="12"/>
  <c r="Q525" i="12"/>
  <c r="V525" i="12"/>
  <c r="G526" i="12"/>
  <c r="M526" i="12" s="1"/>
  <c r="I526" i="12"/>
  <c r="K526" i="12"/>
  <c r="O526" i="12"/>
  <c r="Q526" i="12"/>
  <c r="V526" i="12"/>
  <c r="G527" i="12"/>
  <c r="I527" i="12"/>
  <c r="K527" i="12"/>
  <c r="M527" i="12"/>
  <c r="O527" i="12"/>
  <c r="Q527" i="12"/>
  <c r="V527" i="12"/>
  <c r="G534" i="12"/>
  <c r="M534" i="12" s="1"/>
  <c r="I534" i="12"/>
  <c r="K534" i="12"/>
  <c r="O534" i="12"/>
  <c r="Q534" i="12"/>
  <c r="V534" i="12"/>
  <c r="G535" i="12"/>
  <c r="I535" i="12"/>
  <c r="K535" i="12"/>
  <c r="M535" i="12"/>
  <c r="O535" i="12"/>
  <c r="Q535" i="12"/>
  <c r="V535" i="12"/>
  <c r="G537" i="12"/>
  <c r="M537" i="12" s="1"/>
  <c r="I537" i="12"/>
  <c r="K537" i="12"/>
  <c r="O537" i="12"/>
  <c r="Q537" i="12"/>
  <c r="V537" i="12"/>
  <c r="G538" i="12"/>
  <c r="I538" i="12"/>
  <c r="K538" i="12"/>
  <c r="M538" i="12"/>
  <c r="O538" i="12"/>
  <c r="Q538" i="12"/>
  <c r="V538" i="12"/>
  <c r="G540" i="12"/>
  <c r="M540" i="12" s="1"/>
  <c r="I540" i="12"/>
  <c r="K540" i="12"/>
  <c r="O540" i="12"/>
  <c r="Q540" i="12"/>
  <c r="V540" i="12"/>
  <c r="G541" i="12"/>
  <c r="I541" i="12"/>
  <c r="K541" i="12"/>
  <c r="M541" i="12"/>
  <c r="O541" i="12"/>
  <c r="Q541" i="12"/>
  <c r="V541" i="12"/>
  <c r="G543" i="12"/>
  <c r="I543" i="12"/>
  <c r="I542" i="12" s="1"/>
  <c r="K543" i="12"/>
  <c r="M543" i="12"/>
  <c r="O543" i="12"/>
  <c r="Q543" i="12"/>
  <c r="Q542" i="12" s="1"/>
  <c r="V543" i="12"/>
  <c r="G563" i="12"/>
  <c r="I563" i="12"/>
  <c r="K563" i="12"/>
  <c r="O563" i="12"/>
  <c r="Q563" i="12"/>
  <c r="V563" i="12"/>
  <c r="G565" i="12"/>
  <c r="I565" i="12"/>
  <c r="K565" i="12"/>
  <c r="M565" i="12"/>
  <c r="O565" i="12"/>
  <c r="Q565" i="12"/>
  <c r="V565" i="12"/>
  <c r="G576" i="12"/>
  <c r="M576" i="12" s="1"/>
  <c r="I576" i="12"/>
  <c r="K576" i="12"/>
  <c r="K542" i="12" s="1"/>
  <c r="O576" i="12"/>
  <c r="Q576" i="12"/>
  <c r="V576" i="12"/>
  <c r="G578" i="12"/>
  <c r="I578" i="12"/>
  <c r="K578" i="12"/>
  <c r="M578" i="12"/>
  <c r="O578" i="12"/>
  <c r="Q578" i="12"/>
  <c r="V578" i="12"/>
  <c r="G583" i="12"/>
  <c r="M583" i="12" s="1"/>
  <c r="I583" i="12"/>
  <c r="K583" i="12"/>
  <c r="O583" i="12"/>
  <c r="Q583" i="12"/>
  <c r="V583" i="12"/>
  <c r="G585" i="12"/>
  <c r="M585" i="12" s="1"/>
  <c r="I585" i="12"/>
  <c r="K585" i="12"/>
  <c r="O585" i="12"/>
  <c r="Q585" i="12"/>
  <c r="V585" i="12"/>
  <c r="G588" i="12"/>
  <c r="M588" i="12" s="1"/>
  <c r="I588" i="12"/>
  <c r="K588" i="12"/>
  <c r="O588" i="12"/>
  <c r="Q588" i="12"/>
  <c r="V588" i="12"/>
  <c r="V542" i="12" s="1"/>
  <c r="G590" i="12"/>
  <c r="I590" i="12"/>
  <c r="K590" i="12"/>
  <c r="O590" i="12"/>
  <c r="Q590" i="12"/>
  <c r="V590" i="12"/>
  <c r="V589" i="12" s="1"/>
  <c r="G600" i="12"/>
  <c r="I600" i="12"/>
  <c r="K600" i="12"/>
  <c r="M600" i="12"/>
  <c r="O600" i="12"/>
  <c r="Q600" i="12"/>
  <c r="Q589" i="12" s="1"/>
  <c r="V600" i="12"/>
  <c r="G602" i="12"/>
  <c r="M602" i="12" s="1"/>
  <c r="I602" i="12"/>
  <c r="K602" i="12"/>
  <c r="O602" i="12"/>
  <c r="Q602" i="12"/>
  <c r="V602" i="12"/>
  <c r="G603" i="12"/>
  <c r="I603" i="12"/>
  <c r="K603" i="12"/>
  <c r="M603" i="12"/>
  <c r="O603" i="12"/>
  <c r="Q603" i="12"/>
  <c r="V603" i="12"/>
  <c r="G604" i="12"/>
  <c r="M604" i="12" s="1"/>
  <c r="I604" i="12"/>
  <c r="K604" i="12"/>
  <c r="O604" i="12"/>
  <c r="Q604" i="12"/>
  <c r="V604" i="12"/>
  <c r="G606" i="12"/>
  <c r="M606" i="12" s="1"/>
  <c r="I606" i="12"/>
  <c r="K606" i="12"/>
  <c r="O606" i="12"/>
  <c r="Q606" i="12"/>
  <c r="V606" i="12"/>
  <c r="G608" i="12"/>
  <c r="M608" i="12" s="1"/>
  <c r="I608" i="12"/>
  <c r="K608" i="12"/>
  <c r="O608" i="12"/>
  <c r="Q608" i="12"/>
  <c r="V608" i="12"/>
  <c r="I609" i="12"/>
  <c r="O609" i="12"/>
  <c r="G610" i="12"/>
  <c r="I610" i="12"/>
  <c r="K610" i="12"/>
  <c r="O610" i="12"/>
  <c r="Q610" i="12"/>
  <c r="Q609" i="12" s="1"/>
  <c r="V610" i="12"/>
  <c r="G612" i="12"/>
  <c r="I612" i="12"/>
  <c r="K612" i="12"/>
  <c r="M612" i="12"/>
  <c r="O612" i="12"/>
  <c r="Q612" i="12"/>
  <c r="V612" i="12"/>
  <c r="G614" i="12"/>
  <c r="I614" i="12"/>
  <c r="I613" i="12" s="1"/>
  <c r="K614" i="12"/>
  <c r="M614" i="12"/>
  <c r="O614" i="12"/>
  <c r="Q614" i="12"/>
  <c r="Q613" i="12" s="1"/>
  <c r="V614" i="12"/>
  <c r="G615" i="12"/>
  <c r="G613" i="12" s="1"/>
  <c r="I615" i="12"/>
  <c r="K615" i="12"/>
  <c r="K613" i="12" s="1"/>
  <c r="O615" i="12"/>
  <c r="Q615" i="12"/>
  <c r="V615" i="12"/>
  <c r="V613" i="12" s="1"/>
  <c r="G616" i="12"/>
  <c r="I616" i="12"/>
  <c r="K616" i="12"/>
  <c r="M616" i="12"/>
  <c r="O616" i="12"/>
  <c r="Q616" i="12"/>
  <c r="V616" i="12"/>
  <c r="G618" i="12"/>
  <c r="M618" i="12" s="1"/>
  <c r="I618" i="12"/>
  <c r="K618" i="12"/>
  <c r="O618" i="12"/>
  <c r="O613" i="12" s="1"/>
  <c r="Q618" i="12"/>
  <c r="V618" i="12"/>
  <c r="G621" i="12"/>
  <c r="M621" i="12" s="1"/>
  <c r="I621" i="12"/>
  <c r="K621" i="12"/>
  <c r="K620" i="12" s="1"/>
  <c r="O621" i="12"/>
  <c r="O620" i="12" s="1"/>
  <c r="Q621" i="12"/>
  <c r="V621" i="12"/>
  <c r="V620" i="12" s="1"/>
  <c r="G622" i="12"/>
  <c r="I622" i="12"/>
  <c r="K622" i="12"/>
  <c r="M622" i="12"/>
  <c r="O622" i="12"/>
  <c r="Q622" i="12"/>
  <c r="V622" i="12"/>
  <c r="G623" i="12"/>
  <c r="M623" i="12" s="1"/>
  <c r="I623" i="12"/>
  <c r="K623" i="12"/>
  <c r="O623" i="12"/>
  <c r="Q623" i="12"/>
  <c r="V623" i="12"/>
  <c r="G624" i="12"/>
  <c r="M624" i="12" s="1"/>
  <c r="I624" i="12"/>
  <c r="I620" i="12" s="1"/>
  <c r="K624" i="12"/>
  <c r="O624" i="12"/>
  <c r="Q624" i="12"/>
  <c r="Q620" i="12" s="1"/>
  <c r="V624" i="12"/>
  <c r="G626" i="12"/>
  <c r="I626" i="12"/>
  <c r="I625" i="12" s="1"/>
  <c r="K626" i="12"/>
  <c r="M626" i="12"/>
  <c r="O626" i="12"/>
  <c r="Q626" i="12"/>
  <c r="Q625" i="12" s="1"/>
  <c r="V626" i="12"/>
  <c r="G629" i="12"/>
  <c r="G625" i="12" s="1"/>
  <c r="I110" i="1" s="1"/>
  <c r="I19" i="1" s="1"/>
  <c r="I629" i="12"/>
  <c r="K629" i="12"/>
  <c r="O629" i="12"/>
  <c r="O625" i="12" s="1"/>
  <c r="Q629" i="12"/>
  <c r="V629" i="12"/>
  <c r="G631" i="12"/>
  <c r="I631" i="12"/>
  <c r="K631" i="12"/>
  <c r="M631" i="12"/>
  <c r="O631" i="12"/>
  <c r="Q631" i="12"/>
  <c r="V631" i="12"/>
  <c r="G633" i="12"/>
  <c r="M633" i="12" s="1"/>
  <c r="I633" i="12"/>
  <c r="K633" i="12"/>
  <c r="K625" i="12" s="1"/>
  <c r="O633" i="12"/>
  <c r="Q633" i="12"/>
  <c r="V633" i="12"/>
  <c r="V625" i="12" s="1"/>
  <c r="G635" i="12"/>
  <c r="I635" i="12"/>
  <c r="K635" i="12"/>
  <c r="M635" i="12"/>
  <c r="O635" i="12"/>
  <c r="Q635" i="12"/>
  <c r="V635" i="12"/>
  <c r="G637" i="12"/>
  <c r="M637" i="12" s="1"/>
  <c r="I637" i="12"/>
  <c r="K637" i="12"/>
  <c r="O637" i="12"/>
  <c r="Q637" i="12"/>
  <c r="V637" i="12"/>
  <c r="G639" i="12"/>
  <c r="I639" i="12"/>
  <c r="K639" i="12"/>
  <c r="M639" i="12"/>
  <c r="O639" i="12"/>
  <c r="Q639" i="12"/>
  <c r="V639" i="12"/>
  <c r="G641" i="12"/>
  <c r="M641" i="12" s="1"/>
  <c r="I641" i="12"/>
  <c r="K641" i="12"/>
  <c r="O641" i="12"/>
  <c r="Q641" i="12"/>
  <c r="V641" i="12"/>
  <c r="G642" i="12"/>
  <c r="I642" i="12"/>
  <c r="K642" i="12"/>
  <c r="M642" i="12"/>
  <c r="O642" i="12"/>
  <c r="Q642" i="12"/>
  <c r="V642" i="12"/>
  <c r="G643" i="12"/>
  <c r="M643" i="12" s="1"/>
  <c r="I643" i="12"/>
  <c r="K643" i="12"/>
  <c r="O643" i="12"/>
  <c r="Q643" i="12"/>
  <c r="V643" i="12"/>
  <c r="G644" i="12"/>
  <c r="I644" i="12"/>
  <c r="K644" i="12"/>
  <c r="M644" i="12"/>
  <c r="O644" i="12"/>
  <c r="Q644" i="12"/>
  <c r="V644" i="12"/>
  <c r="G646" i="12"/>
  <c r="M646" i="12" s="1"/>
  <c r="I646" i="12"/>
  <c r="K646" i="12"/>
  <c r="O646" i="12"/>
  <c r="Q646" i="12"/>
  <c r="V646" i="12"/>
  <c r="G647" i="12"/>
  <c r="I647" i="12"/>
  <c r="K647" i="12"/>
  <c r="M647" i="12"/>
  <c r="O647" i="12"/>
  <c r="Q647" i="12"/>
  <c r="V647" i="12"/>
  <c r="G648" i="12"/>
  <c r="M648" i="12" s="1"/>
  <c r="I648" i="12"/>
  <c r="K648" i="12"/>
  <c r="O648" i="12"/>
  <c r="Q648" i="12"/>
  <c r="V648" i="12"/>
  <c r="I649" i="12"/>
  <c r="Q649" i="12"/>
  <c r="G650" i="12"/>
  <c r="M650" i="12" s="1"/>
  <c r="M649" i="12" s="1"/>
  <c r="I650" i="12"/>
  <c r="K650" i="12"/>
  <c r="K649" i="12" s="1"/>
  <c r="O650" i="12"/>
  <c r="O649" i="12" s="1"/>
  <c r="Q650" i="12"/>
  <c r="V650" i="12"/>
  <c r="V649" i="12" s="1"/>
  <c r="AE653" i="12"/>
  <c r="F40" i="1" s="1"/>
  <c r="AZ72" i="1"/>
  <c r="AZ59" i="1"/>
  <c r="AZ57" i="1"/>
  <c r="H48" i="1"/>
  <c r="I48" i="1" s="1"/>
  <c r="H47" i="1"/>
  <c r="I47" i="1" s="1"/>
  <c r="H46" i="1"/>
  <c r="I46" i="1" s="1"/>
  <c r="H45" i="1"/>
  <c r="I45" i="1" s="1"/>
  <c r="H44" i="1"/>
  <c r="I44" i="1" s="1"/>
  <c r="J28" i="1"/>
  <c r="J26" i="1"/>
  <c r="G38" i="1"/>
  <c r="F38" i="1"/>
  <c r="J23" i="1"/>
  <c r="J24" i="1"/>
  <c r="J25" i="1"/>
  <c r="J27" i="1"/>
  <c r="E24" i="1"/>
  <c r="E26" i="1"/>
  <c r="H43" i="1" l="1"/>
  <c r="I43" i="1" s="1"/>
  <c r="G8" i="13"/>
  <c r="G32" i="13" s="1"/>
  <c r="Q14" i="20"/>
  <c r="V20" i="20"/>
  <c r="I14" i="20"/>
  <c r="K20" i="20"/>
  <c r="G14" i="20"/>
  <c r="Q8" i="20"/>
  <c r="Q20" i="20"/>
  <c r="O20" i="20"/>
  <c r="M8" i="20"/>
  <c r="I20" i="20"/>
  <c r="G8" i="20"/>
  <c r="V11" i="20"/>
  <c r="Q11" i="20"/>
  <c r="O11" i="20"/>
  <c r="G20" i="20"/>
  <c r="AF32" i="20"/>
  <c r="G50" i="1" s="1"/>
  <c r="H50" i="1" s="1"/>
  <c r="I50" i="1" s="1"/>
  <c r="V21" i="19"/>
  <c r="Q21" i="19"/>
  <c r="I8" i="19"/>
  <c r="O21" i="19"/>
  <c r="G8" i="19"/>
  <c r="K21" i="19"/>
  <c r="I21" i="19"/>
  <c r="V8" i="19"/>
  <c r="G21" i="19"/>
  <c r="I100" i="1" s="1"/>
  <c r="K8" i="19"/>
  <c r="F42" i="1"/>
  <c r="F51" i="1"/>
  <c r="G51" i="1"/>
  <c r="G8" i="21"/>
  <c r="F52" i="1"/>
  <c r="H53" i="1"/>
  <c r="I53" i="1" s="1"/>
  <c r="I91" i="1"/>
  <c r="G52" i="1"/>
  <c r="F39" i="1"/>
  <c r="F54" i="1" s="1"/>
  <c r="F41" i="1"/>
  <c r="M57" i="22"/>
  <c r="M43" i="22"/>
  <c r="M74" i="22"/>
  <c r="M73" i="22" s="1"/>
  <c r="G57" i="22"/>
  <c r="M56" i="22"/>
  <c r="M53" i="22" s="1"/>
  <c r="G38" i="22"/>
  <c r="M36" i="22"/>
  <c r="M30" i="22" s="1"/>
  <c r="M22" i="22"/>
  <c r="M19" i="22" s="1"/>
  <c r="M15" i="22"/>
  <c r="M8" i="22" s="1"/>
  <c r="M14" i="20"/>
  <c r="M24" i="20"/>
  <c r="M20" i="20" s="1"/>
  <c r="M12" i="20"/>
  <c r="M11" i="20" s="1"/>
  <c r="M37" i="19"/>
  <c r="M21" i="19" s="1"/>
  <c r="M9" i="19"/>
  <c r="M8" i="19" s="1"/>
  <c r="AF44" i="19"/>
  <c r="G49" i="1" s="1"/>
  <c r="H49" i="1" s="1"/>
  <c r="I49" i="1" s="1"/>
  <c r="G29" i="18"/>
  <c r="M20" i="18"/>
  <c r="M17" i="18" s="1"/>
  <c r="G17" i="18"/>
  <c r="M8" i="17"/>
  <c r="M12" i="17"/>
  <c r="AF27" i="17"/>
  <c r="AF21" i="15"/>
  <c r="M9" i="15"/>
  <c r="M8" i="15" s="1"/>
  <c r="M24" i="14"/>
  <c r="M8" i="14" s="1"/>
  <c r="AF47" i="14"/>
  <c r="M620" i="12"/>
  <c r="G542" i="12"/>
  <c r="I104" i="1" s="1"/>
  <c r="M563" i="12"/>
  <c r="G222" i="12"/>
  <c r="M228" i="12"/>
  <c r="K222" i="12"/>
  <c r="K80" i="12"/>
  <c r="K39" i="12"/>
  <c r="G8" i="12"/>
  <c r="G649" i="12"/>
  <c r="M629" i="12"/>
  <c r="M625" i="12" s="1"/>
  <c r="G620" i="12"/>
  <c r="I109" i="1" s="1"/>
  <c r="I18" i="1" s="1"/>
  <c r="G589" i="12"/>
  <c r="I105" i="1" s="1"/>
  <c r="M590" i="12"/>
  <c r="M589" i="12" s="1"/>
  <c r="O542" i="12"/>
  <c r="K500" i="12"/>
  <c r="Q500" i="12"/>
  <c r="I500" i="12"/>
  <c r="M463" i="12"/>
  <c r="Q393" i="12"/>
  <c r="I393" i="12"/>
  <c r="O393" i="12"/>
  <c r="K377" i="12"/>
  <c r="Q377" i="12"/>
  <c r="I377" i="12"/>
  <c r="O349" i="12"/>
  <c r="M319" i="12"/>
  <c r="G299" i="12"/>
  <c r="M304" i="12"/>
  <c r="M299" i="12"/>
  <c r="Q261" i="12"/>
  <c r="O222" i="12"/>
  <c r="I167" i="12"/>
  <c r="O167" i="12"/>
  <c r="G167" i="12"/>
  <c r="V80" i="12"/>
  <c r="I80" i="12"/>
  <c r="V39" i="12"/>
  <c r="I39" i="12"/>
  <c r="V8" i="12"/>
  <c r="I8" i="12"/>
  <c r="G609" i="12"/>
  <c r="M610" i="12"/>
  <c r="M609" i="12" s="1"/>
  <c r="M542" i="12"/>
  <c r="G393" i="12"/>
  <c r="M394" i="12"/>
  <c r="M393" i="12" s="1"/>
  <c r="G349" i="12"/>
  <c r="M352" i="12"/>
  <c r="M349" i="12"/>
  <c r="V222" i="12"/>
  <c r="Q167" i="12"/>
  <c r="K8" i="12"/>
  <c r="AF653" i="12"/>
  <c r="K609" i="12"/>
  <c r="I589" i="12"/>
  <c r="O589" i="12"/>
  <c r="V500" i="12"/>
  <c r="G475" i="12"/>
  <c r="M477" i="12"/>
  <c r="M475" i="12" s="1"/>
  <c r="G463" i="12"/>
  <c r="V377" i="12"/>
  <c r="M324" i="12"/>
  <c r="O299" i="12"/>
  <c r="G206" i="12"/>
  <c r="M220" i="12"/>
  <c r="M206" i="12" s="1"/>
  <c r="M167" i="12"/>
  <c r="I156" i="12"/>
  <c r="O156" i="12"/>
  <c r="Q80" i="12"/>
  <c r="G80" i="12"/>
  <c r="M81" i="12"/>
  <c r="M80" i="12" s="1"/>
  <c r="Q39" i="12"/>
  <c r="M39" i="12"/>
  <c r="Q8" i="12"/>
  <c r="M8" i="12"/>
  <c r="M615" i="12"/>
  <c r="M613" i="12" s="1"/>
  <c r="V609" i="12"/>
  <c r="K589" i="12"/>
  <c r="M500" i="12"/>
  <c r="O475" i="12"/>
  <c r="V393" i="12"/>
  <c r="M377" i="12"/>
  <c r="Q299" i="12"/>
  <c r="G261" i="12"/>
  <c r="M263" i="12"/>
  <c r="M261" i="12"/>
  <c r="M222" i="12"/>
  <c r="M156" i="12"/>
  <c r="G139" i="12"/>
  <c r="M139" i="12"/>
  <c r="O80" i="12"/>
  <c r="I79" i="1" l="1"/>
  <c r="I97" i="1"/>
  <c r="G32" i="20"/>
  <c r="G44" i="19"/>
  <c r="I98" i="1"/>
  <c r="G42" i="1"/>
  <c r="H42" i="1" s="1"/>
  <c r="I42" i="1" s="1"/>
  <c r="G17" i="21"/>
  <c r="I90" i="1"/>
  <c r="I16" i="1" s="1"/>
  <c r="H51" i="1"/>
  <c r="I51" i="1" s="1"/>
  <c r="H52" i="1"/>
  <c r="I52" i="1" s="1"/>
  <c r="I111" i="1"/>
  <c r="G653" i="12"/>
  <c r="G40" i="1"/>
  <c r="H40" i="1" s="1"/>
  <c r="I40" i="1" s="1"/>
  <c r="G41" i="1"/>
  <c r="H41" i="1" s="1"/>
  <c r="I41" i="1" s="1"/>
  <c r="G39" i="1"/>
  <c r="G23" i="1"/>
  <c r="I17" i="1" l="1"/>
  <c r="G54" i="1"/>
  <c r="H39" i="1"/>
  <c r="H54" i="1" s="1"/>
  <c r="I20" i="1"/>
  <c r="I112" i="1"/>
  <c r="A23" i="1"/>
  <c r="I21" i="1" l="1"/>
  <c r="I39" i="1"/>
  <c r="I54" i="1" s="1"/>
  <c r="J111" i="1"/>
  <c r="J89" i="1"/>
  <c r="J83" i="1"/>
  <c r="J101" i="1"/>
  <c r="J84" i="1"/>
  <c r="J92" i="1"/>
  <c r="J100" i="1"/>
  <c r="J80" i="1"/>
  <c r="J107" i="1"/>
  <c r="J91" i="1"/>
  <c r="J87" i="1"/>
  <c r="J97" i="1"/>
  <c r="J79" i="1"/>
  <c r="J86" i="1"/>
  <c r="J94" i="1"/>
  <c r="J102" i="1"/>
  <c r="J109" i="1"/>
  <c r="J99" i="1"/>
  <c r="J95" i="1"/>
  <c r="J85" i="1"/>
  <c r="J106" i="1"/>
  <c r="J88" i="1"/>
  <c r="J96" i="1"/>
  <c r="J104" i="1"/>
  <c r="J110" i="1"/>
  <c r="J108" i="1"/>
  <c r="J103" i="1"/>
  <c r="J93" i="1"/>
  <c r="J81" i="1"/>
  <c r="J90" i="1"/>
  <c r="J98" i="1"/>
  <c r="J82" i="1"/>
  <c r="J105" i="1"/>
  <c r="G25" i="1"/>
  <c r="A25" i="1" s="1"/>
  <c r="G28" i="1"/>
  <c r="A24" i="1"/>
  <c r="G24" i="1"/>
  <c r="G26" i="1" l="1"/>
  <c r="A27" i="1" s="1"/>
  <c r="A29" i="1" s="1"/>
  <c r="A26" i="1"/>
  <c r="J112" i="1"/>
  <c r="J53" i="1"/>
  <c r="J52" i="1"/>
  <c r="J43" i="1"/>
  <c r="J44" i="1"/>
  <c r="J42" i="1"/>
  <c r="J46" i="1"/>
  <c r="J50" i="1"/>
  <c r="J51" i="1"/>
  <c r="J47" i="1"/>
  <c r="J41" i="1"/>
  <c r="J45" i="1"/>
  <c r="J49" i="1"/>
  <c r="J40" i="1"/>
  <c r="J39" i="1"/>
  <c r="J54" i="1" s="1"/>
  <c r="J48" i="1"/>
  <c r="G29" i="1" l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783F5A62-4269-44AA-BFED-1B3344785E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79BCD1F-AD4C-492E-BD14-F88FC12C907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5B335CC1-0F22-447D-B721-014C9D16EE7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29C9B3-9598-4A61-BDA6-27AE05DFFDE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541D9C83-B76E-4B64-AEAF-381F38C5B6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416E2E-3B63-432F-B5F4-F27F3E4FBB7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C86E03A6-4901-4E5C-A772-3EF74BCA30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0C9C8CB-FBDA-4556-918F-039C8581CA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59F124A2-A26B-4DE0-91E2-ED03112D8E8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735BD4-2075-4205-893E-B69C9BEF1E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25CD6EFD-46A9-4111-A5CF-CACF05D09E3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E7F968-3148-45DA-80DD-222EEC173DC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048A282E-7FF4-49A7-B6B7-CEC1D54EB5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962E2D9-A2A2-4F5E-BC5D-58F41F5F32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D2E9814F-A4C4-4591-BF6D-9F97345658F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585910-A7E9-4B33-B3EC-243A3B75F8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CA2ABAFF-FD46-4DD4-BE93-2454970359D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5CD545-9336-4547-81B3-C55D9F2063F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B1887532-F2B8-4F30-B3E8-971AFAF378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42CC11-0385-48C9-BF95-8AF40332B05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Bartoš</author>
  </authors>
  <commentList>
    <comment ref="S6" authorId="0" shapeId="0" xr:uid="{E9D72E52-9AD3-4EC5-B257-D67437F96B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247632C-7874-470A-8402-F8E6EFF0DB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<sst xmlns="http://schemas.openxmlformats.org/spreadsheetml/2006/main" count="4696" uniqueCount="1226">
  <si>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</si>
  <si>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</si>
  <si>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</si>
  <si>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</si>
  <si>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</si>
  <si>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</si>
  <si>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</si>
  <si>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</si>
  <si>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</si>
  <si>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</si>
  <si>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</si>
  <si>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</si>
  <si>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</si>
  <si>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</si>
  <si>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</si>
  <si>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</si>
  <si>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</si>
  <si>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</si>
  <si>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</si>
  <si>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</si>
  <si>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</si>
  <si>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</si>
  <si>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</si>
  <si>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</si>
  <si>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</si>
  <si>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</si>
  <si>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</si>
  <si>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</si>
  <si>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</si>
  <si>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</si>
  <si>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</si>
  <si>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</si>
  <si>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</si>
  <si>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</si>
  <si>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</si>
  <si>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</si>
  <si>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</si>
  <si>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</si>
  <si>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</si>
  <si>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</si>
  <si>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</si>
  <si>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</si>
  <si>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</si>
  <si>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2722</t>
  </si>
  <si>
    <t>Novostavba provozního střediska na pč. 1592/5, k.ú. Nová Paka</t>
  </si>
  <si>
    <t>Vodohospodářská a obchodní společnost, a.s.</t>
  </si>
  <si>
    <t>Na Tobolce 428</t>
  </si>
  <si>
    <t>Jičín - Holínské Předměstí</t>
  </si>
  <si>
    <t>50601</t>
  </si>
  <si>
    <t>60109149</t>
  </si>
  <si>
    <t>Stavba</t>
  </si>
  <si>
    <t>SO1</t>
  </si>
  <si>
    <t>novostavba provozního střediska</t>
  </si>
  <si>
    <t>SO1.1</t>
  </si>
  <si>
    <t>Stavební část</t>
  </si>
  <si>
    <t>SO1.2</t>
  </si>
  <si>
    <t>Přípojky + instalace</t>
  </si>
  <si>
    <t>01</t>
  </si>
  <si>
    <t>kanalizační přípojka splašková</t>
  </si>
  <si>
    <t>02</t>
  </si>
  <si>
    <t>kanalizační přípojka dešťová</t>
  </si>
  <si>
    <t>03</t>
  </si>
  <si>
    <t>plynovodní přípojka - venkovní část</t>
  </si>
  <si>
    <t>04</t>
  </si>
  <si>
    <t>vodovodní přípojka - připojení objektu</t>
  </si>
  <si>
    <t>05</t>
  </si>
  <si>
    <t>vodovod v areálu</t>
  </si>
  <si>
    <t>06</t>
  </si>
  <si>
    <t>plynovodní přípojka - v areálu + v nemovitosti</t>
  </si>
  <si>
    <t>07</t>
  </si>
  <si>
    <t>vodoinstalace - vnitřní část</t>
  </si>
  <si>
    <t>08</t>
  </si>
  <si>
    <t>kanalizace vntřní</t>
  </si>
  <si>
    <t>09</t>
  </si>
  <si>
    <t>přípojka elektro</t>
  </si>
  <si>
    <t>SO2</t>
  </si>
  <si>
    <t>novostavba skladových boxů</t>
  </si>
  <si>
    <t>SO2.1</t>
  </si>
  <si>
    <t>Skladové boxy</t>
  </si>
  <si>
    <t>Celkem za stavbu</t>
  </si>
  <si>
    <t>CZK</t>
  </si>
  <si>
    <t>#POPS</t>
  </si>
  <si>
    <t>Popis stavby: 2722 - Novostavba provozního střediska na pč. 1592/5, k.ú. Nová Paka</t>
  </si>
  <si>
    <t>#POPO</t>
  </si>
  <si>
    <t>Popis objektu: SO1 - novostavba provozního střediska</t>
  </si>
  <si>
    <t>Popis rozpočtu: SO1.1 - Stavební část</t>
  </si>
  <si>
    <t>#POPR</t>
  </si>
  <si>
    <t>Popis objektu: SO1.2 - Přípojky + instalace</t>
  </si>
  <si>
    <t>Popis rozpočtu: 01 - kanalizační přípojka splašková</t>
  </si>
  <si>
    <t>Popis rozpočtu: 02 - kanalizační přípojka dešťová</t>
  </si>
  <si>
    <t>Popis rozpočtu: 03 - plynovodní přípojka - venkovní část</t>
  </si>
  <si>
    <t>Popis rozpočtu: 04 - vodovodní přípojka - připojení objektu</t>
  </si>
  <si>
    <t>Popis rozpočtu: 05 - vodovod v areálu</t>
  </si>
  <si>
    <t>Popis rozpočtu: 06 - plynovodní přípojka - v areálu + v nemovitosti</t>
  </si>
  <si>
    <t>Popis rozpočtu: 07 - vodoinstalace - vnitřní část</t>
  </si>
  <si>
    <t>Popis rozpočtu: 08 - kanalizace vntřní</t>
  </si>
  <si>
    <t>Popis rozpočtu: 09 - přípojka elektro</t>
  </si>
  <si>
    <t>Popis objektu: SO2 - novostavba skladových boxů</t>
  </si>
  <si>
    <t>Popis rozpočtu: SO2.1 - Skladové boxy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</si>
  <si>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</si>
  <si>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</si>
  <si>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</si>
  <si>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</si>
  <si>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</si>
  <si>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</si>
  <si>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</si>
  <si>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</si>
  <si>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</si>
  <si>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</si>
  <si>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</si>
  <si>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</si>
  <si>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</si>
  <si>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</si>
  <si>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</si>
  <si>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</si>
  <si>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</si>
  <si>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</si>
  <si>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</si>
  <si>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</si>
  <si>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</si>
  <si>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</si>
  <si>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</si>
  <si>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</si>
  <si>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</si>
  <si>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</si>
  <si>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</si>
  <si>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</si>
  <si>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</si>
  <si>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</si>
  <si>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</si>
  <si>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</si>
  <si>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</si>
  <si>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</si>
  <si>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</si>
  <si>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</si>
  <si>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</si>
  <si>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</si>
  <si>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</si>
  <si>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</si>
  <si>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</si>
  <si>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</si>
  <si>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723</t>
  </si>
  <si>
    <t>Vnitřní plynovod</t>
  </si>
  <si>
    <t>725</t>
  </si>
  <si>
    <t>Zdravotechnika - zařizovací předměty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</si>
  <si>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</si>
  <si>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</si>
  <si>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</si>
  <si>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</si>
  <si>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</si>
  <si>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</si>
  <si>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</si>
  <si>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</si>
  <si>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</si>
  <si>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</si>
  <si>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</si>
  <si>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</si>
  <si>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</si>
  <si>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</si>
  <si>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M22</t>
  </si>
  <si>
    <t>Montáž sdělovací a zabezp. techniky</t>
  </si>
  <si>
    <t>M99</t>
  </si>
  <si>
    <t>Ostatní práce "M"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</si>
  <si>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</si>
  <si>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</si>
  <si>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</si>
  <si>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</si>
  <si>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</si>
  <si>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</si>
  <si>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</si>
  <si>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</si>
  <si>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</si>
  <si>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</si>
  <si>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</si>
  <si>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</si>
  <si>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</si>
  <si>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</si>
  <si>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</si>
  <si>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</si>
  <si>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</si>
  <si>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</si>
  <si>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</si>
  <si>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</si>
  <si>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</si>
  <si>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</si>
  <si>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</si>
  <si>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</si>
  <si>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</si>
  <si>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</si>
  <si>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</si>
  <si>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</si>
  <si>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</si>
  <si>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</si>
  <si>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122307119</t>
  </si>
  <si>
    <t>Příplatek za lepivost hornina 4</t>
  </si>
  <si>
    <t>m3</t>
  </si>
  <si>
    <t>RTS 24/ II</t>
  </si>
  <si>
    <t>Práce</t>
  </si>
  <si>
    <t>Běžná</t>
  </si>
  <si>
    <t>POL1_</t>
  </si>
  <si>
    <t>Odkaz na mn. položky pořadí 4 : 580,95*0,3</t>
  </si>
  <si>
    <t>VV</t>
  </si>
  <si>
    <t>122301102</t>
  </si>
  <si>
    <t>Odkopávky nezapažené v hor. 4 do 1000 m3</t>
  </si>
  <si>
    <t>odkop budova do 350 mm : 360*0,35</t>
  </si>
  <si>
    <t>odkop zpevněné plochy v průměrné tl. 0,50 m - areál : 660*0,50</t>
  </si>
  <si>
    <t>odkop zpevněné plochy v průměrné tl. 0,50 m - venku : 120*0,50</t>
  </si>
  <si>
    <t>132301211</t>
  </si>
  <si>
    <t>Hloubení rýh š.do 200 cm hor.4 do 100 m3, STROJNĚ</t>
  </si>
  <si>
    <t xml:space="preserve">pasy -0,30 až -1,25 m : </t>
  </si>
  <si>
    <t>hloubení šíře do 800 mm : (21,25+21,25+16,75+16,75)*0,8*0,9</t>
  </si>
  <si>
    <t>šíře 600 mm : (5,8+6,08+6,08+1,8)*0,6*(0,75-0,3)</t>
  </si>
  <si>
    <t>D1 : (1,45*4,5)*0,75</t>
  </si>
  <si>
    <t>162701105</t>
  </si>
  <si>
    <t>Vodorovné přemístění výkopku z hor.1-4 do 10000 m</t>
  </si>
  <si>
    <t>Odkaz na mn. položky pořadí 3 : 64,95</t>
  </si>
  <si>
    <t>Odkaz na mn. položky pořadí 2 : 516,00</t>
  </si>
  <si>
    <t>162701109</t>
  </si>
  <si>
    <t>Příplatek k vod. přemístění hor.1-4 za další 1 km</t>
  </si>
  <si>
    <t>10 km : 580,95*10</t>
  </si>
  <si>
    <t>171201201</t>
  </si>
  <si>
    <t>Uložení sypaniny na skl.-sypanina na výšku přes 2m</t>
  </si>
  <si>
    <t>Indiv</t>
  </si>
  <si>
    <t>Odkaz na mn. položky pořadí 4 : 580,95</t>
  </si>
  <si>
    <t>199000005</t>
  </si>
  <si>
    <t>Poplatek za skládku zeminy 1- 4, č. dle katal. odpadů 17 05 04</t>
  </si>
  <si>
    <t>t</t>
  </si>
  <si>
    <t>Odkaz na mn. položky pořadí 6 : 580,95*1,9*0,6</t>
  </si>
  <si>
    <t>979089001</t>
  </si>
  <si>
    <t>Poplatek za uložení odpadního štěrku a kameniva, skupina odpadu 010408</t>
  </si>
  <si>
    <t xml:space="preserve">t     </t>
  </si>
  <si>
    <t>Odkaz na mn. položky pořadí 6 : 580,95*1,9*0,4</t>
  </si>
  <si>
    <t>181101102</t>
  </si>
  <si>
    <t>Úprava pláně v zářezech v hor. 1-4, se zhutněním</t>
  </si>
  <si>
    <t>m2</t>
  </si>
  <si>
    <t>721+119+120</t>
  </si>
  <si>
    <t>181301102</t>
  </si>
  <si>
    <t>Rozprostření ornice, rovina, tl. 10-15 cm,do 500m2</t>
  </si>
  <si>
    <t>180402111</t>
  </si>
  <si>
    <t>Založení trávníku parkového výsevem v rovině</t>
  </si>
  <si>
    <t>00572402</t>
  </si>
  <si>
    <t>Směs travní golfová PROFI</t>
  </si>
  <si>
    <t>kg</t>
  </si>
  <si>
    <t>SPCM</t>
  </si>
  <si>
    <t>Specifikace</t>
  </si>
  <si>
    <t>POL3_</t>
  </si>
  <si>
    <t>183403153</t>
  </si>
  <si>
    <t>Obdělání půdy hrabáním, v rovině</t>
  </si>
  <si>
    <t>181114711</t>
  </si>
  <si>
    <t>Odstranění kamene sebráním do 15 kg</t>
  </si>
  <si>
    <t xml:space="preserve">m3    </t>
  </si>
  <si>
    <t>182001111</t>
  </si>
  <si>
    <t>Plošná úprava terénu, nerovnosti do 10 cm v rovině</t>
  </si>
  <si>
    <t>271531114</t>
  </si>
  <si>
    <t>Polštář základu z kameniva drceného 8-16 mm</t>
  </si>
  <si>
    <t>5,58*10,41*0,05</t>
  </si>
  <si>
    <t>5,58*4,54*0,05</t>
  </si>
  <si>
    <t>13,35*6,08*0,05</t>
  </si>
  <si>
    <t>klín pasy/bednění : 19/0,25*0,15*0,1</t>
  </si>
  <si>
    <t>271571111</t>
  </si>
  <si>
    <t>Polštář základu ze štěrkopísku tříděného</t>
  </si>
  <si>
    <t xml:space="preserve">podsyp pasů tl. 100 mm : </t>
  </si>
  <si>
    <t xml:space="preserve">spodní stupeň výšky 500 mm, prolití 10% nepažené : </t>
  </si>
  <si>
    <t>800/500 : (21,25+21,25+16,75+16,75)*0,8*0,1</t>
  </si>
  <si>
    <t>600/500 : (5,8+6,08+6,08+1,8)*0,6*0,1</t>
  </si>
  <si>
    <t>D1 : (1,45*4,5)*0,1</t>
  </si>
  <si>
    <t>273321321</t>
  </si>
  <si>
    <t>Železobeton základových desek C 20/25</t>
  </si>
  <si>
    <t>D1 : (1,45*4,5)*0,5</t>
  </si>
  <si>
    <t>POL1_1</t>
  </si>
  <si>
    <t>(16,75*7,3+13,95*7,8)*0,15</t>
  </si>
  <si>
    <t>273362021</t>
  </si>
  <si>
    <t>Výztuž základových desek ze svařovaných sití KARI</t>
  </si>
  <si>
    <t xml:space="preserve">6/100/100 přesah 2 oka : </t>
  </si>
  <si>
    <t>(16,75*7,3+13,95*7,8)*1,3*4,44/1000</t>
  </si>
  <si>
    <t>274272160</t>
  </si>
  <si>
    <t>Zdivo základové z bednicích tvárnic, tl. 500 mm výplň tvárnic betonem C 16/20</t>
  </si>
  <si>
    <t>1 řada h 250 mm : (21,25+21,25+16,75+16,75)*0,25</t>
  </si>
  <si>
    <t>274311511</t>
  </si>
  <si>
    <t xml:space="preserve">Beton základových pasů prokládaný kamenem C 12/15 </t>
  </si>
  <si>
    <t>800/500 : (21,25+21,25+16,75+16,75)*0,8*0,5</t>
  </si>
  <si>
    <t>600/500 : (5,8+6,08+6,08+1,8)*0,6*0,5</t>
  </si>
  <si>
    <t>36,238*0,1</t>
  </si>
  <si>
    <t>274354043</t>
  </si>
  <si>
    <t>Bednění kruhových prostupů základem do 0,10 m2, dl. 1,0 m</t>
  </si>
  <si>
    <t>kus</t>
  </si>
  <si>
    <t>prostupy TZB a sítě : 12</t>
  </si>
  <si>
    <t>279361821</t>
  </si>
  <si>
    <t>Výztuž základových zdí z betonářské oceli B500B (10 505)</t>
  </si>
  <si>
    <t xml:space="preserve">svislá R12 - ohnutí do desky ob řadu á 2 kus : </t>
  </si>
  <si>
    <t>(21,25+21,25+16,75+16,75)*4*2*0,89/1000*1,1</t>
  </si>
  <si>
    <t>289971212</t>
  </si>
  <si>
    <t>Zřízení vrstvy z geotextilie sklon do 1:5 š.do 6 m</t>
  </si>
  <si>
    <t>(16,75*7,3+13,95*7,8)</t>
  </si>
  <si>
    <t>457311116</t>
  </si>
  <si>
    <t>Vyrovnávací beton výplňový nebo spádový C 16/20</t>
  </si>
  <si>
    <t>1 řada h 250 mm, 73% : (21,25+21,25+16,75+16,75)*0,25*0,5*0,73</t>
  </si>
  <si>
    <t>273351215</t>
  </si>
  <si>
    <t>Bednění stěn základových desek - zřízení</t>
  </si>
  <si>
    <t>obvod lavička 3 prkna á 150 mm : (21,25+21,25+16,75+16,75)*0,45</t>
  </si>
  <si>
    <t>605960021</t>
  </si>
  <si>
    <t>Prkno boční SM/JD/BO jakost I-III tl. 23 - 24 mm, š. nad 80 mm, 4 m</t>
  </si>
  <si>
    <t>Odkaz na mn. položky pořadí 27 : 34,20000*0,025</t>
  </si>
  <si>
    <t>67352004</t>
  </si>
  <si>
    <t>Geotextilie netkaná PK-Nontex PET 300 g/m2</t>
  </si>
  <si>
    <t>Odkaz na mn. položky pořadí 25 : 231,08500*1,1</t>
  </si>
  <si>
    <t>311238523</t>
  </si>
  <si>
    <t>Zdivo POROTHERM 30 Profi DRYFIX P15, tl. 300 mm broušený cihelný blok</t>
  </si>
  <si>
    <t>vnitřní h po V2 2750 mm : (6,12+6,62+6,62+1,4)*2,75</t>
  </si>
  <si>
    <t xml:space="preserve">odečet dveří : </t>
  </si>
  <si>
    <t>D2 : -0,9*2*2</t>
  </si>
  <si>
    <t>P7 : -1,5*2,75</t>
  </si>
  <si>
    <t>D4 : -1,6*2</t>
  </si>
  <si>
    <t>311238547</t>
  </si>
  <si>
    <t>Zdivo POROTHERM 44 EKO+ Profi DRYFIX P8, tl. 440 mm broušený cihelný blok</t>
  </si>
  <si>
    <t>h 2750 mm pod V1 od desky : (21+21+16,55+16,55)*2,75</t>
  </si>
  <si>
    <t xml:space="preserve">odečet oken : </t>
  </si>
  <si>
    <t>O1 : -1*1,4*11</t>
  </si>
  <si>
    <t>O2 : -0,5*0,5*6</t>
  </si>
  <si>
    <t>O3 : -0,5*1,4*5</t>
  </si>
  <si>
    <t>VD1 : -1,25*2,55</t>
  </si>
  <si>
    <t>GV1 : -3*2,3</t>
  </si>
  <si>
    <t xml:space="preserve">překlady : </t>
  </si>
  <si>
    <t>P1 : -11*1*0,25</t>
  </si>
  <si>
    <t>P2 : -12*1,25*0,25</t>
  </si>
  <si>
    <t>P3 : -1,75*0,25</t>
  </si>
  <si>
    <t>P4 : -3,5*0,25</t>
  </si>
  <si>
    <t>317168112</t>
  </si>
  <si>
    <t>Překlad POROTHERM KP plochý 115 x 71 x 1250 mm</t>
  </si>
  <si>
    <t>D1-D2 : 10</t>
  </si>
  <si>
    <t>593408578</t>
  </si>
  <si>
    <t>Překlad keramický HELUZ FAMILY 3in1 nosný, 1250 x 440 x 245 mm</t>
  </si>
  <si>
    <t>317168130</t>
  </si>
  <si>
    <t>Překlad POROTHERM KP 7 vysoký 70 x 238 x 1000 mm pro orientované uložení</t>
  </si>
  <si>
    <t>P2 11x : 5*11</t>
  </si>
  <si>
    <t>P8 : 7</t>
  </si>
  <si>
    <t>317168131</t>
  </si>
  <si>
    <t>Překlad POROTHERM KP 7 vysoký 70 x 238 x 1250 mm pro orientované uložení</t>
  </si>
  <si>
    <t>P1 12x : 5*12</t>
  </si>
  <si>
    <t>P6 : 4</t>
  </si>
  <si>
    <t>P9 : 2</t>
  </si>
  <si>
    <t>317168133</t>
  </si>
  <si>
    <t>Překlad POROTHERM KP 7 vysoký 70 x 238 x 1750 mm pro orientované uložení</t>
  </si>
  <si>
    <t>P3 : 5</t>
  </si>
  <si>
    <t>P7 : 5</t>
  </si>
  <si>
    <t>P10 : 3</t>
  </si>
  <si>
    <t>317168135</t>
  </si>
  <si>
    <t>Překlad POROTHERM KP 7 vysoký 70 x 238 x 2250 mm pro orientované uložení</t>
  </si>
  <si>
    <t>P5 : 4</t>
  </si>
  <si>
    <t>P11 : 2</t>
  </si>
  <si>
    <t>317168140</t>
  </si>
  <si>
    <t>Překlad POROTHERM KP 7 vysoký 70 x 238 x 3500 mm pro orientované uložení</t>
  </si>
  <si>
    <t>P4 : 5</t>
  </si>
  <si>
    <t>317998114</t>
  </si>
  <si>
    <t>Izolace mezi překlady z polystyrenu tl. 90 mm</t>
  </si>
  <si>
    <t>m</t>
  </si>
  <si>
    <t>P1 : 11*1</t>
  </si>
  <si>
    <t>P2 : 12*1,25</t>
  </si>
  <si>
    <t>P3 : 1,75</t>
  </si>
  <si>
    <t>P4 : 3,5</t>
  </si>
  <si>
    <t>342248151</t>
  </si>
  <si>
    <t>Příčky POROTHERM 8 Profi DRYFIX, tl. 80 mm</t>
  </si>
  <si>
    <t>pouzdro D4 : 0,9*2*2</t>
  </si>
  <si>
    <t>342248152</t>
  </si>
  <si>
    <t>Příčky POROTHERM 11,5 Profi DRYFIX, tl. 115 mm</t>
  </si>
  <si>
    <t>H 2750 mm : (4,3+2,14+2,14+1,55+1,42+1,5)*2,75</t>
  </si>
  <si>
    <t>(5+6,68+2,39+1,14+2,03+1+2+2,2+1,2+1,135+0,115+1,825+0,115+0,958+2,4+1,5+1+1,5+1)*2,75</t>
  </si>
  <si>
    <t>(3,25+2,45)*2,75</t>
  </si>
  <si>
    <t>D1-D2 : -0,8*2*10</t>
  </si>
  <si>
    <t>D3 : -1,6*2*4</t>
  </si>
  <si>
    <t>D5 : -1,4*2</t>
  </si>
  <si>
    <t>380316131</t>
  </si>
  <si>
    <t>Beton komplet.konstr.vodostav.C 25/30 tl. do 15 cm beton prostý, vliv prostředí XF3</t>
  </si>
  <si>
    <t>venkovní rampa na D1 : 1,5*4,5*0,15</t>
  </si>
  <si>
    <t>380321442</t>
  </si>
  <si>
    <t>Beton komplet.konstrukcí železový C 25/30 do 30 cm</t>
  </si>
  <si>
    <t>380356211</t>
  </si>
  <si>
    <t>Bednění kompl.konstr.omítaných pl.rovinných,zříz.</t>
  </si>
  <si>
    <t>380356212</t>
  </si>
  <si>
    <t>Bednění kompl.konstr.omítaných pl.rovinných,odbed.</t>
  </si>
  <si>
    <t>380361007</t>
  </si>
  <si>
    <t>Výztuž kompletních konstrukcí z oceli B500B</t>
  </si>
  <si>
    <t>417321313</t>
  </si>
  <si>
    <t>Ztužující pásy a věnce z betonu železového C 16/20</t>
  </si>
  <si>
    <t>V1 č.v. 250 mm : (21+21+16,55+16,55)*0,34*0,25</t>
  </si>
  <si>
    <t>V2 dtto : (6,12+6,62+6,62+1,4)*0,3*0,25</t>
  </si>
  <si>
    <t>417351115</t>
  </si>
  <si>
    <t>Bednění ztužujících pásů a věnců - zřízení</t>
  </si>
  <si>
    <t>V1 č.v. 250 mm : (21+21+16,55+16,55)*2*0,25</t>
  </si>
  <si>
    <t>V2 dtto : (6,12+6,62+6,62+1,4)*2*0,25</t>
  </si>
  <si>
    <t>417351116</t>
  </si>
  <si>
    <t>Bednění ztužujících pásů a věnců - odstranění</t>
  </si>
  <si>
    <t>417361821</t>
  </si>
  <si>
    <t>Výztuž ztužujících pásů a věnců z oceli B500B (10 505)</t>
  </si>
  <si>
    <t>V1 - E6 4 kus/mb 1,2 m : (21+21+16,55+16,55)*4*1,2*0,22/1000*1,1</t>
  </si>
  <si>
    <t>V1 4 x R10 : (21+21+16,55+16,55)*4*0,62/1000*1,1</t>
  </si>
  <si>
    <t>V2 - E6 4 kus/mb 1,08 m : (6,12+6,62+6,62+1,4)*4*1,12*0,22/1000*1,1</t>
  </si>
  <si>
    <t>V2 4 x E10 : (6,12+6,62+6,62+1,4)*4*0,62/1000*1,1</t>
  </si>
  <si>
    <t xml:space="preserve">vložení 2 x R10 dobetonávka : </t>
  </si>
  <si>
    <t>V1 č.v. 250 mm : (21+21+16,55+16,55)*2*0,62/1000*1,1</t>
  </si>
  <si>
    <t>389381001</t>
  </si>
  <si>
    <t>Dobetonování prefabrikovaných konstrukcí betonem třídy C 20/25</t>
  </si>
  <si>
    <t xml:space="preserve">spáry mezi panely á 0,011 m3/1m2 : </t>
  </si>
  <si>
    <t>Odkaz na mn. položky pořadí 52 : 185,16727*0,011</t>
  </si>
  <si>
    <t xml:space="preserve">dobetonování obvod - bednění izolant EPS 100 F : </t>
  </si>
  <si>
    <t>V1 č.v. 250 mm : (21+21+16,55+16,55)*(0,34-0,125)*0,25</t>
  </si>
  <si>
    <t>411133903R0m2</t>
  </si>
  <si>
    <t>Montáž stropních panelů z předpjatého betonu Spiroll, v budovách výšky do 18 m, hmotnosti do 5 t za pomocí jeřábu</t>
  </si>
  <si>
    <t>Vlastní</t>
  </si>
  <si>
    <t>6,26*(9,1+0,315+4,27)</t>
  </si>
  <si>
    <t>6,37*(16,55-0,465-0,465)</t>
  </si>
  <si>
    <t>59346813Rm2</t>
  </si>
  <si>
    <t>Panel stropní SPIROLL H 250 mm PPD..šíře 1200 mm, počet lan 8/12,5 mm+2/12,5 mm viz. Statický výpočet D 1.2 c</t>
  </si>
  <si>
    <t>Odkaz na mn. položky pořadí 52 : 185,16750</t>
  </si>
  <si>
    <t>564751111</t>
  </si>
  <si>
    <t>Podklad z kameniva drceného vel.32-63 mm,tl. 15 cm</t>
  </si>
  <si>
    <t>721+119</t>
  </si>
  <si>
    <t>564861114</t>
  </si>
  <si>
    <t>Podklad ze štěrkodrti po zhutnění tloušťky 23 cm štěrkodrť frakce 0-63 mm</t>
  </si>
  <si>
    <t>917862114</t>
  </si>
  <si>
    <t>Osazení stojatého obrubníku betonového, s boční opěrou, do lože z betonu C 25/30 včetně obrubníku 1000 x 150 x 300 mm</t>
  </si>
  <si>
    <t>31+53+6</t>
  </si>
  <si>
    <t>639561111</t>
  </si>
  <si>
    <t>Obrubník zahradní betonový výšky 200 mm, šedý včetně dodávky materiálu osazení do betonu</t>
  </si>
  <si>
    <t>Osazení stojatého obrubníku betonového, s boční opěrou, do lože z betonu C 25/30 včetně obrubníku nájezdového 1000 x 150 x 150 mm</t>
  </si>
  <si>
    <t>16+12</t>
  </si>
  <si>
    <t>917932131</t>
  </si>
  <si>
    <t>Osazení betonové prefa přídlažby do lože z C20/25 včetně dodávky silniční přídlažby</t>
  </si>
  <si>
    <t>21,5+4+4+1,2+1</t>
  </si>
  <si>
    <t>567122114</t>
  </si>
  <si>
    <t>Podklad z kameniva zpev.cementem SC C8/10 tl.15 cm</t>
  </si>
  <si>
    <t>597121211</t>
  </si>
  <si>
    <t>Montáž odvod.mikroštěrbinových trub -trouba dl.1 m</t>
  </si>
  <si>
    <t>59229000</t>
  </si>
  <si>
    <t xml:space="preserve">Trouba mikroštěrbinová CS-BETON M-T </t>
  </si>
  <si>
    <t>59229005</t>
  </si>
  <si>
    <t xml:space="preserve">Kus čisticí základní CS-BETON M-CO </t>
  </si>
  <si>
    <t>59229008</t>
  </si>
  <si>
    <t>Záslepka drážka M-ZZ</t>
  </si>
  <si>
    <t>59229007</t>
  </si>
  <si>
    <t>Záslepka pero M-ZU</t>
  </si>
  <si>
    <t>59229003</t>
  </si>
  <si>
    <t>Vpust betonová CS-BETON komplet základní VO</t>
  </si>
  <si>
    <t>597121151</t>
  </si>
  <si>
    <t>Montáž odvodňov. štěrbinových trub (žlabů) - vpusť</t>
  </si>
  <si>
    <t>597121161</t>
  </si>
  <si>
    <t>Montáž odvodňov.štěrbin.trub (žlabů) - čisticí kus</t>
  </si>
  <si>
    <t>596215040</t>
  </si>
  <si>
    <t>Kladení zámkové dlažby tl. 8 cm do drtě tl. 4 cm</t>
  </si>
  <si>
    <t>6*20</t>
  </si>
  <si>
    <t>592452655</t>
  </si>
  <si>
    <t>Dlažba BEST KLASIKO standard přírodní 200 x 100 x 80 mm</t>
  </si>
  <si>
    <t>59245266</t>
  </si>
  <si>
    <t>Dlažba BEST KLASIKO standard barevná 200 x 100 x 80 mm</t>
  </si>
  <si>
    <t>42*0,1</t>
  </si>
  <si>
    <t>K1</t>
  </si>
  <si>
    <t>Zřízení opěrné stěny včetně základu, monolit tl. 30 cm pohledový s vyztužením komplet za metr výška 1,2 m</t>
  </si>
  <si>
    <t>bm</t>
  </si>
  <si>
    <t>Agregovaná položka</t>
  </si>
  <si>
    <t>POL2_</t>
  </si>
  <si>
    <t>Hloubka základu 1,2 m, šířka 40 cm, beton pro základ C 20/25, trny po cca 30 cm tl.8 mm : 20</t>
  </si>
  <si>
    <t xml:space="preserve">Monolitická stěna tl. 25 cm, výška 1,2 m, včetně vyztužení síť 100*100 tl. 8 mm : </t>
  </si>
  <si>
    <t xml:space="preserve">oboustranné bednění, beton C 20/25 hutněný, pohledový : </t>
  </si>
  <si>
    <t xml:space="preserve">sražení horních hran 20/20 mm : </t>
  </si>
  <si>
    <t xml:space="preserve">Jedná se o kompletní provedení a součástí kalkulace jsou i zemní práce včetně likvidace výkopku a všech doprovodných činností : </t>
  </si>
  <si>
    <t>565141211</t>
  </si>
  <si>
    <t>Podklad z obal kam.ACP 16+,ACP 22+,nad 3 m,tl.6 cm plochy 201-1000 m2</t>
  </si>
  <si>
    <t>662+95</t>
  </si>
  <si>
    <t>573231125</t>
  </si>
  <si>
    <t>Postřik spojovací z KAE, množství zbytkového asfaltu 0,5 kg/m2</t>
  </si>
  <si>
    <t>577142112</t>
  </si>
  <si>
    <t>Beton asfaltový ACO 11+, ACO 16+, nad 3 m, tl.5 cm plochy 201-1000 m2</t>
  </si>
  <si>
    <t>602011102</t>
  </si>
  <si>
    <t>Postřik na stěnách cementový Cemix, ručně</t>
  </si>
  <si>
    <t>Odkaz na mn. položky pořadí 31 : 168,22500</t>
  </si>
  <si>
    <t>V1 č.v. 250 mm : (21+21+16,55+16,55)*0,25</t>
  </si>
  <si>
    <t>Odkaz na mn. položky pořadí 30 : 46,16500*2</t>
  </si>
  <si>
    <t>Odkaz na mn. položky pořadí 41 : 116,72950*2</t>
  </si>
  <si>
    <t>Odkaz na mn. položky pořadí 40 : 3,60000</t>
  </si>
  <si>
    <t xml:space="preserve">špalety : </t>
  </si>
  <si>
    <t>Odkaz na mn. položky pořadí 99 : 13,56000*0,2</t>
  </si>
  <si>
    <t>Odkaz na mn. položky pořadí 100 : 76,40000*0,2</t>
  </si>
  <si>
    <t>602011141</t>
  </si>
  <si>
    <t>Omítka na stěnách štuková vápenná vnitřní Cemix, ručně tloušťka vrstvy 4 mm</t>
  </si>
  <si>
    <t>Odkaz na mn. položky pořadí 78 : 544,76100</t>
  </si>
  <si>
    <t>Odkaz na mn. položky pořadí 196 : 97,35810*-1</t>
  </si>
  <si>
    <t>612421626</t>
  </si>
  <si>
    <t>Omítka vnitřní zdiva, MVC, hladká</t>
  </si>
  <si>
    <t>Odkaz na mn. položky pořadí 76 : 544,76100</t>
  </si>
  <si>
    <t>602016187</t>
  </si>
  <si>
    <t>Omítka tenkovrstvá na stěnách PROFI Silikonharzputz</t>
  </si>
  <si>
    <t xml:space="preserve">barevná skupina (1) a (2) : </t>
  </si>
  <si>
    <t>Odkaz na mn. položky pořadí 87 : 237,69200</t>
  </si>
  <si>
    <t>602016193</t>
  </si>
  <si>
    <t>Penetrace hloubková stěn PROFI Akryl-Tiefengrund</t>
  </si>
  <si>
    <t>622300155</t>
  </si>
  <si>
    <t>Montáž lišty pro ukončení omítky</t>
  </si>
  <si>
    <t>soklová lišta : (16,55+21)*2</t>
  </si>
  <si>
    <t>622390612</t>
  </si>
  <si>
    <t>Montáž zateplovacího systému parapetu, polystyren, stěrka + výztužná tkanina</t>
  </si>
  <si>
    <t>O1 : 1*11*0,2</t>
  </si>
  <si>
    <t>O2 : 0,5*2*0,2</t>
  </si>
  <si>
    <t>O3 : 0,5*2*0,2</t>
  </si>
  <si>
    <t>622421131</t>
  </si>
  <si>
    <t>Omítka vnější stěn, MVC, hladká, složitost 1-2</t>
  </si>
  <si>
    <t>V1 - věnec - výška 500 mm + 150 mm (-0,15 UT) : (16,55+21)*2*(0,5+0,15)</t>
  </si>
  <si>
    <t>622421132</t>
  </si>
  <si>
    <t>Omítka vnější stěn, MVC, hladká, složitost 3</t>
  </si>
  <si>
    <t>GV1 : (3+2,3+2,3)*0,35</t>
  </si>
  <si>
    <t>622473187</t>
  </si>
  <si>
    <t>Příplatek za okenní lištu (APU) - montáž včetně dodávky lišty</t>
  </si>
  <si>
    <t>Odkaz na mn. položky pořadí 99 : 13,56000</t>
  </si>
  <si>
    <t>Odkaz na mn. položky pořadí 100 : 76,40000</t>
  </si>
  <si>
    <t>GV1 : 2,3+3+2,3</t>
  </si>
  <si>
    <t>622481211</t>
  </si>
  <si>
    <t>Montáž výztužné sítě (perlinky) do stěrky - vnější stěny</t>
  </si>
  <si>
    <t>283502221</t>
  </si>
  <si>
    <t>Lišta rohová Cemix, plastová se síťovinou 100 x 100 mm</t>
  </si>
  <si>
    <t>RTS 24/ I</t>
  </si>
  <si>
    <t>Odkaz na mn. položky pořadí 85 : 97,56000</t>
  </si>
  <si>
    <t>roh/kout : 8*3</t>
  </si>
  <si>
    <t>283754890</t>
  </si>
  <si>
    <t>Deska izolační XPS Baumit Austrotherm Universalplatte, tl. 20 mm</t>
  </si>
  <si>
    <t>Odkaz na mn. položky pořadí 82 : 2,60000*1,1</t>
  </si>
  <si>
    <t>55392553</t>
  </si>
  <si>
    <t>Profil zakládací s okapničkou pod omítku 600-10, l = 2 m</t>
  </si>
  <si>
    <t>Odkaz na mn. položky pořadí 81 : 75,10000</t>
  </si>
  <si>
    <t>639571215</t>
  </si>
  <si>
    <t>Kačírek pro okapový chodník tl. 150 mm včetně rozprostření</t>
  </si>
  <si>
    <t>631312611</t>
  </si>
  <si>
    <t>Mazanina betonová tl. 5 - 8 cm C 16/20 z betonu prostého</t>
  </si>
  <si>
    <t xml:space="preserve">Včetně vytvoření dilatačních spár, bez zaplnění. : </t>
  </si>
  <si>
    <t xml:space="preserve">S1b,c : </t>
  </si>
  <si>
    <t>Začátek provozního součtu</t>
  </si>
  <si>
    <t xml:space="preserve">  104 WC : 1,4</t>
  </si>
  <si>
    <t xml:space="preserve">  105 předsíň : 1,95</t>
  </si>
  <si>
    <t xml:space="preserve">  107 sprcha : 2,15</t>
  </si>
  <si>
    <t xml:space="preserve">  109 úklidová komora : 1,9</t>
  </si>
  <si>
    <t xml:space="preserve">  110 chodba : 11,55</t>
  </si>
  <si>
    <t xml:space="preserve">  111 umývárna/pisoáry : 4,55</t>
  </si>
  <si>
    <t xml:space="preserve">  119 špinavá šatna : 2,9</t>
  </si>
  <si>
    <t>Konec provozního součtu</t>
  </si>
  <si>
    <t>37,8*0,055</t>
  </si>
  <si>
    <t>631319171</t>
  </si>
  <si>
    <t>Příplatek za stržení povrchu mazaniny tl. 8 cm</t>
  </si>
  <si>
    <t>Odkaz na mn. položky pořadí 92 : 2,07900</t>
  </si>
  <si>
    <t>632441017</t>
  </si>
  <si>
    <t>Potěr anhydritový, plocha do 100 m2, tl. 60 mm samonivelační potěr MFC Anhydrit 025</t>
  </si>
  <si>
    <t>101 chodba : 4,55 : 4,55</t>
  </si>
  <si>
    <t>102 kancelář - pokladna : 12,9 : 12,9</t>
  </si>
  <si>
    <t>103 kancelář - vedoucí : 15 : 15</t>
  </si>
  <si>
    <t>104 WC:1,80 : 1,8</t>
  </si>
  <si>
    <t>105 předsíň : 1,95 : 1,95</t>
  </si>
  <si>
    <t>106 šatna/čajová kuchyně : 8,05 : 8,05</t>
  </si>
  <si>
    <t>108 archiv : 4,75 : 4,75</t>
  </si>
  <si>
    <t>109 úklidová komora : 1,9 : 1,9</t>
  </si>
  <si>
    <t>110 chodba : 11,55 : 11,55</t>
  </si>
  <si>
    <t>111 umývárna: 4,55 : 4,55</t>
  </si>
  <si>
    <t>112 WC: 2,00 : 2</t>
  </si>
  <si>
    <t>114 denní místnost : 21,25 : 21,25</t>
  </si>
  <si>
    <t>115 šatna : 7,7 : 7,7</t>
  </si>
  <si>
    <t>118 WC: 1,35 : 1,35</t>
  </si>
  <si>
    <t>632443211</t>
  </si>
  <si>
    <t>Potěr CemFlow® CF 25, plocha do 100 m2, tl. 50 mm</t>
  </si>
  <si>
    <t>116 dílna : 65</t>
  </si>
  <si>
    <t>632443212</t>
  </si>
  <si>
    <t>Potěr CemFlow® CF 25, do 100 m2, přípl. zkd 5 mm</t>
  </si>
  <si>
    <t>631316231R00.1</t>
  </si>
  <si>
    <t>Hlazení betonových mazanin</t>
  </si>
  <si>
    <t>37,8</t>
  </si>
  <si>
    <t>648991111</t>
  </si>
  <si>
    <t>Osazení parapet.desek plast. a lamin. š. do 20cm</t>
  </si>
  <si>
    <t>O1 : 1*11</t>
  </si>
  <si>
    <t>O2 : 0,5*2</t>
  </si>
  <si>
    <t>O3 : 0,5*2</t>
  </si>
  <si>
    <t>766711021</t>
  </si>
  <si>
    <t>Montáž vstupních dveří - požadavek na zabudování dle ČSN 74 6077  na turbošrouby</t>
  </si>
  <si>
    <t>VD1 : 1,25+1,25+2,25+2,25</t>
  </si>
  <si>
    <t>VD2 : 1,08+1,08+2,2+2,2</t>
  </si>
  <si>
    <t>VD3 - součást GV1 : 0</t>
  </si>
  <si>
    <t>76662930x</t>
  </si>
  <si>
    <t xml:space="preserve">Montáž výplní  plastových - požadavek na zabudování dle ČSN 74 6077 </t>
  </si>
  <si>
    <t>O1 : (1+1+1,4+1,4)*11</t>
  </si>
  <si>
    <t>O2 : (2)*8</t>
  </si>
  <si>
    <t>O3 : (1+2,8)*2</t>
  </si>
  <si>
    <t>769900</t>
  </si>
  <si>
    <t>Doprava a přesun hmot pro díl 769</t>
  </si>
  <si>
    <t>soubor</t>
  </si>
  <si>
    <t>60775431</t>
  </si>
  <si>
    <t>Parapet interiér DTD šíře 200 mm tyč dl. 4,05 m</t>
  </si>
  <si>
    <t>O1</t>
  </si>
  <si>
    <t>Okno  1000 x 1400 mm plastové okno otvíravé a sklopné (Uw =0,70 W/m2*K) VEKRA PREMIUM EVO, vnitřek bílá, venek folie barva (sjednotit dveře, okna, vrata,parapety...)</t>
  </si>
  <si>
    <t>O2</t>
  </si>
  <si>
    <t>Okno  500 x 500 mm plastové okno otvíravé a sklopné (Uw =0,70 W/m2*K) VEKRA PREMIUM EVO, vnitřek bílá, venek folie barva (sjednotit dveře, okna, vrata,parapety...)</t>
  </si>
  <si>
    <t>O3</t>
  </si>
  <si>
    <t>Okno  500 x 1400  mm plastové okno otvíravé a sklopné (Uw =0,70 W/m2*K) VEKRA PREMIUM EVO, vnitřek bílá, venek folie barva (sjednotit dveře, okna, vrata,parapety...)</t>
  </si>
  <si>
    <t>VD1</t>
  </si>
  <si>
    <t>Dveře vchodové 2 kř. 1250 x 2250 mm, hliníkové VEKRA FUTURA STANDARD - prosklení 1/3</t>
  </si>
  <si>
    <t>VD2</t>
  </si>
  <si>
    <t>Dveře vchodové 1 kř. 1080 x 2200 mm, hliníkové VEKRA FUTURA STANDARD - prosklení 1/3</t>
  </si>
  <si>
    <t>941955001</t>
  </si>
  <si>
    <t>Lešení lehké pomocné, výška podlahy do 1,2 m</t>
  </si>
  <si>
    <t>Odkaz na mn. položky pořadí 110 : 177,00000</t>
  </si>
  <si>
    <t>941955002</t>
  </si>
  <si>
    <t>Lešení lehké pomocné, výška podlahy do 1,9 m</t>
  </si>
  <si>
    <t>Odkaz na mn. položky pořadí 79 : 237,69200</t>
  </si>
  <si>
    <t>952901111</t>
  </si>
  <si>
    <t>Vyčištění budov o výšce podlaží do 4 m</t>
  </si>
  <si>
    <t>101 chodba : 4,55</t>
  </si>
  <si>
    <t>102 kancelář - pokladna : 12,9</t>
  </si>
  <si>
    <t>103 kancelář - vedoucí : 15</t>
  </si>
  <si>
    <t>104 WC : 1,4</t>
  </si>
  <si>
    <t>105 předsíň : 1,95</t>
  </si>
  <si>
    <t>106 šatna/čajová kuchyně : 8,05</t>
  </si>
  <si>
    <t>107 sprcha : 2,15</t>
  </si>
  <si>
    <t>108 archiv : 4,75</t>
  </si>
  <si>
    <t>109 úklidová komora : 1,9</t>
  </si>
  <si>
    <t>110 chodba : 11,55</t>
  </si>
  <si>
    <t>111 umývárna/pisoáry : 4,55</t>
  </si>
  <si>
    <t>112 WC : 2</t>
  </si>
  <si>
    <t>113 sprcha : 2,65</t>
  </si>
  <si>
    <t>114 denní místnost : 21,25</t>
  </si>
  <si>
    <t>115 šatna : 7,7</t>
  </si>
  <si>
    <t>117 špinavá umývárna : 5,4</t>
  </si>
  <si>
    <t>118 WC : 1,35</t>
  </si>
  <si>
    <t>119 špinavá šatna : 2,9</t>
  </si>
  <si>
    <t>953941312</t>
  </si>
  <si>
    <t>Osazení požárního hasicího přístroje na stěnu</t>
  </si>
  <si>
    <t>44984114</t>
  </si>
  <si>
    <t>Přístroj hasicí práškový P6Te</t>
  </si>
  <si>
    <t>998011001</t>
  </si>
  <si>
    <t>Přesun hmot pro budovy zděné výšky do 6 m</t>
  </si>
  <si>
    <t>711132311</t>
  </si>
  <si>
    <t>Provedení izolace nopovou fólií na ploše svislé, včetně uchycení a těsnění</t>
  </si>
  <si>
    <t>sokl : (16,75+21,25)*2*1</t>
  </si>
  <si>
    <t>711171559</t>
  </si>
  <si>
    <t>Provedení izolace proti vlhkosti na ploše vodorovné, fólií, volně fólie ve specifikaci</t>
  </si>
  <si>
    <t>zpětný spoj 200 mm : (21,25+21,25+16,75+16,75)*0,2</t>
  </si>
  <si>
    <t>711212001</t>
  </si>
  <si>
    <t>Nátěr hydroizolační</t>
  </si>
  <si>
    <t>Odkaz na mn. položky pořadí 82 : 2,60000</t>
  </si>
  <si>
    <t>711212002</t>
  </si>
  <si>
    <t xml:space="preserve">Stěrka hydroizolační </t>
  </si>
  <si>
    <t xml:space="preserve">dvouvrstvá - S1c : </t>
  </si>
  <si>
    <t>107 sprcha : 2,15+((2,14*2+1*2-0,7)*2,1)</t>
  </si>
  <si>
    <t>111 umývárna/pisoáry : 4,55+((2,25*2+2,03*2-0,7-0,7)*1,8)</t>
  </si>
  <si>
    <t>113 sprcha : 2,65+((2,2*2+1,2*2-0,7)*2,1)</t>
  </si>
  <si>
    <t>117 špinavá umývárna : (1,825+1+1+0,115+1+0,4+1,825+0,958+0,115+1,415-0,7)*2,1+5,4</t>
  </si>
  <si>
    <t>711491172</t>
  </si>
  <si>
    <t>Provedení izolace proti tlakové vodě, na ploše vodorovné, ochrannou textilií včetně dodávky textilie 300g/m2</t>
  </si>
  <si>
    <t>Odkaz na mn. položky pořadí 115 : 246,28500</t>
  </si>
  <si>
    <t>28322028</t>
  </si>
  <si>
    <t>Fólie hydroizolační PVC-P, FATRAFOL 803 tl. 1,5 mm, zemní</t>
  </si>
  <si>
    <t>Odkaz na mn. položky pořadí 115 : 246,28500*1,1</t>
  </si>
  <si>
    <t>28323110</t>
  </si>
  <si>
    <t>Fólie nopová DEKDREN G8, výška nopů 8 mm</t>
  </si>
  <si>
    <t>Odkaz na mn. položky pořadí 114 : 76,00000</t>
  </si>
  <si>
    <t>Odkaz na mn. položky pořadí 120 : 76,00000</t>
  </si>
  <si>
    <t>998711201</t>
  </si>
  <si>
    <t>Přesun hmot pro izolace proti vodě, výšky do 6 m</t>
  </si>
  <si>
    <t>POL1_7</t>
  </si>
  <si>
    <t>712341559</t>
  </si>
  <si>
    <t>Provedení povlakové krytiny střech do 10°, asfaltovými pásy, přitavení celoplošně</t>
  </si>
  <si>
    <t>62857075</t>
  </si>
  <si>
    <t>Pás asfaltový modifikovaný ALU-VILLATHERM, natavovací</t>
  </si>
  <si>
    <t>28348254</t>
  </si>
  <si>
    <t>Prostup parozábranou s asfaltovou manžetou TWOD 125 BIT</t>
  </si>
  <si>
    <t>712311101</t>
  </si>
  <si>
    <t>Provedení povlakové krytiny střech do 10°, asfaltovým penetračním nátěrem 1x nátěr - včetně dodávky asfaltového penetračního nátěru</t>
  </si>
  <si>
    <t>712371801</t>
  </si>
  <si>
    <t>Provedení povlakové krytiny střech do 10°, fólií PVC, včetně kotvení 1 vrstva - včetně dodávky fólie Fatrafol 814 tl. 2,5 mm</t>
  </si>
  <si>
    <t>7*16,55</t>
  </si>
  <si>
    <t>7,5*14</t>
  </si>
  <si>
    <t>712378006</t>
  </si>
  <si>
    <t>Rohová lišta vnější VIPLANYL rš 100 mm</t>
  </si>
  <si>
    <t>(16,55+16,55+21+21)</t>
  </si>
  <si>
    <t>712378101</t>
  </si>
  <si>
    <t>Komínek odvětrání kanalizace s manžetou TWOP 50 PVC</t>
  </si>
  <si>
    <t>A,B,C dle typu : 3</t>
  </si>
  <si>
    <t>712391172</t>
  </si>
  <si>
    <t>Položení ochranné textilie na střechách do 10°</t>
  </si>
  <si>
    <t>Odkaz na mn. položky pořadí 127 : 220,85000</t>
  </si>
  <si>
    <t>998712101</t>
  </si>
  <si>
    <t>Přesun hmot pro povlakové krytiny, výšky do 6 m</t>
  </si>
  <si>
    <t>721231113</t>
  </si>
  <si>
    <t>Vtok střešní TW v povlakové krytině, zateplená střecha, výška izolace 220 mm</t>
  </si>
  <si>
    <t>713121111</t>
  </si>
  <si>
    <t>Montáž tepelné nebo kročejové izolace podlah na sucho, jednovrstvé</t>
  </si>
  <si>
    <t>713131143</t>
  </si>
  <si>
    <t>Montáž tepelné izolace stěn, na tmel a hmoždinky, 4 ks/m2, beton</t>
  </si>
  <si>
    <t>sokl - výška 500 mm : (16,75+21,25)*2*0,5</t>
  </si>
  <si>
    <t>V1 - věnec - výška 500 mm : (16,55+21)*2*0,5</t>
  </si>
  <si>
    <t>713141326</t>
  </si>
  <si>
    <t>Montáž tepelné izolace střech do tl. 250 mm, 2 vrstvy, na kotvy (4 kusy/m2)</t>
  </si>
  <si>
    <t>713191100</t>
  </si>
  <si>
    <t>Položení separační fólie</t>
  </si>
  <si>
    <t>Odkaz na mn. položky pořadí 133 : 177,00000</t>
  </si>
  <si>
    <t>713191221</t>
  </si>
  <si>
    <t>Dilatační pásek podél stěn výšky 100 mm včetně dodávky</t>
  </si>
  <si>
    <t>Odkaz na mn. položky pořadí 133 : 177,00000*1,08</t>
  </si>
  <si>
    <t>28323201</t>
  </si>
  <si>
    <t>Fólie PE čirá tl. 0,05 mm š. 2000 mm dl. 50 m</t>
  </si>
  <si>
    <t>28375327</t>
  </si>
  <si>
    <t>Pásek dilatační okrajový Mirelon š. 80 mm tl. 5 mm</t>
  </si>
  <si>
    <t>28375464</t>
  </si>
  <si>
    <t>Deska izolační XPS Baumit Austrotherm TOP P GK, tl. 100 mm</t>
  </si>
  <si>
    <t>sokl - výška 500 mm : (16,75+21,25)*2*0,5*1,1</t>
  </si>
  <si>
    <t>28375704</t>
  </si>
  <si>
    <t>Deska izolační stabilizovaná EPS 100 1000 x 500 mm</t>
  </si>
  <si>
    <t xml:space="preserve">S1b 120 mm : </t>
  </si>
  <si>
    <t xml:space="preserve">  Mezisoučet</t>
  </si>
  <si>
    <t>S1b 120 mm : 13,45*0,12*1,05</t>
  </si>
  <si>
    <t xml:space="preserve">S1a,c, d 110 mm : </t>
  </si>
  <si>
    <t xml:space="preserve">  101 chodba : 4,55</t>
  </si>
  <si>
    <t xml:space="preserve">  102 kancelář - pokladna : 12,9</t>
  </si>
  <si>
    <t xml:space="preserve">  103 kancelář - vedoucí : 15</t>
  </si>
  <si>
    <t xml:space="preserve">  106 šatna/čajová kuchyně : 8,05</t>
  </si>
  <si>
    <t xml:space="preserve">  108 archiv : 4,75</t>
  </si>
  <si>
    <t xml:space="preserve">  112 WC : 2</t>
  </si>
  <si>
    <t xml:space="preserve">  113 sprcha : 2,65</t>
  </si>
  <si>
    <t xml:space="preserve">  114 denní místnost : 21,25</t>
  </si>
  <si>
    <t xml:space="preserve">  115 šatna : 7,7</t>
  </si>
  <si>
    <t xml:space="preserve">  117 špinavá umývárna : 5,4</t>
  </si>
  <si>
    <t xml:space="preserve">  118 WC : 1,35</t>
  </si>
  <si>
    <t>S1a,c ,d  110 mm : 98,55*0,11*1,05</t>
  </si>
  <si>
    <t>28375950</t>
  </si>
  <si>
    <t>Deska fasádní polystyrenová EPS 100 F tl. 100 mm</t>
  </si>
  <si>
    <t>V1 - věnec - výška 500 mm : (16,55+21)*2*0,5*1,1</t>
  </si>
  <si>
    <t>28375971</t>
  </si>
  <si>
    <t>Deska spádová EPS 100 BACHL</t>
  </si>
  <si>
    <t xml:space="preserve">180 - 220 mm S2 , S3 : </t>
  </si>
  <si>
    <t>Odkaz na mn. položky pořadí 135 : 220,85000*0,2</t>
  </si>
  <si>
    <t>998713201</t>
  </si>
  <si>
    <t>Přesun hmot pro izolace tepelné, výšky do 6 m</t>
  </si>
  <si>
    <t>764454202</t>
  </si>
  <si>
    <t>Odpadní trouby z Pz plechu, kruhové, D 100 mm</t>
  </si>
  <si>
    <t>stříška kpl : 3</t>
  </si>
  <si>
    <t>764410430</t>
  </si>
  <si>
    <t>Oplechování parapetů z Al tl. 0,63 mm, rš 200 mm lepení Enkolitem</t>
  </si>
  <si>
    <t>764430340</t>
  </si>
  <si>
    <t>Oplechování zdí včetně rohů z Al, rš 500 mm nalepení Enkolitem</t>
  </si>
  <si>
    <t>Odkaz na mn. položky pořadí 128 : 75,10000</t>
  </si>
  <si>
    <t>764815212</t>
  </si>
  <si>
    <t>Žlab podokapní půlkruh.z lak.Pz plechu, rš 330 mm</t>
  </si>
  <si>
    <t>stříška kpl : 11</t>
  </si>
  <si>
    <t>998764201</t>
  </si>
  <si>
    <t>Přesun hmot pro klempířské konstr., výšky do 6 m</t>
  </si>
  <si>
    <t>642941110</t>
  </si>
  <si>
    <t>Osazení pouzdra pro posuv.dveře jednostr.,do zdiva</t>
  </si>
  <si>
    <t>766666112</t>
  </si>
  <si>
    <t>Montáž dveří posuvných, osazení závěsu, 1kř.</t>
  </si>
  <si>
    <t>766670011</t>
  </si>
  <si>
    <t>Montáž obložkové nebo rámové zárubně a křídla jednokřídlých dveří</t>
  </si>
  <si>
    <t>766670013</t>
  </si>
  <si>
    <t xml:space="preserve">Montáž obložkové nebo rámové zárubně a křídla dvoukřídých dveří </t>
  </si>
  <si>
    <t>SDK</t>
  </si>
  <si>
    <t>opláštění vnitřních dešťových svodů SDK konstrukcí tl. 12,5 mm včetně povrchové úpravy komplet</t>
  </si>
  <si>
    <t>kompl</t>
  </si>
  <si>
    <t>766670021</t>
  </si>
  <si>
    <t>Montáž kliky a štítku</t>
  </si>
  <si>
    <t>54914594</t>
  </si>
  <si>
    <t>Kliky se štítem dveř.  804  FAB/90 Cr nutno sjednotit</t>
  </si>
  <si>
    <t>54914597</t>
  </si>
  <si>
    <t>Klika a knoflík se štítem  804  FAB/90 Cr nutno sjednotit</t>
  </si>
  <si>
    <t>54926045</t>
  </si>
  <si>
    <t>Zámek stavební vložkový typ 24026 (80 mm)  L/P</t>
  </si>
  <si>
    <t>553353501</t>
  </si>
  <si>
    <t>Pouzdro JAP 705 NORMA STANDARD 700 x 1970 mm</t>
  </si>
  <si>
    <t>553353502</t>
  </si>
  <si>
    <t>Pouzdro JAP 705 NORMA STANDARD 800 x 1970 mm</t>
  </si>
  <si>
    <t>61161802</t>
  </si>
  <si>
    <t>Dveře vnitřní hladké plné ELEGANT 10 1-křídlé 700 x 1970 mm dýha standard nutno sjednotit</t>
  </si>
  <si>
    <t>61161803</t>
  </si>
  <si>
    <t>Dveře vnitřní hladké plné ELEGANT 10 1-křídlé 800 x 1970 mm dýha standard nutno sjednotit</t>
  </si>
  <si>
    <t>61161806</t>
  </si>
  <si>
    <t>Dveře vnitřní hladké plné ELEGANT 10 2-křídlé 1450 x 1970 mm dýha standard nutno sjednotit</t>
  </si>
  <si>
    <t>61169702</t>
  </si>
  <si>
    <t>Dveře posuvné do pouzdra UNO 700 x1970 mm nutno sjednotit</t>
  </si>
  <si>
    <t>61169703</t>
  </si>
  <si>
    <t>Dveře posuvné do pouzdra UNO 800 x 1970 mm nutno sjednotit</t>
  </si>
  <si>
    <t>61181511</t>
  </si>
  <si>
    <t>Zárubeň obložková NORMAL š. 700 mm/tl. stěny 60 - 170 mm CPL buk, hruška, ořech, olše nutno sjednotit</t>
  </si>
  <si>
    <t>D1 700 : 8</t>
  </si>
  <si>
    <t>61181512</t>
  </si>
  <si>
    <t>Zárubeň obložková NORMAL š. 800 mm/tl. stěny 60 - 170 mm CPL buk, hruška, ořech, olše nutno sjednotit</t>
  </si>
  <si>
    <t>D1 800 : 2</t>
  </si>
  <si>
    <t>611815297</t>
  </si>
  <si>
    <t>Zárubeň obložková NORMAL š. 800 mm/tl. stěny 260 - 350 mm CPL buk, hruška, ořech, olše nutno sjednotit</t>
  </si>
  <si>
    <t>D2 : 2</t>
  </si>
  <si>
    <t>61181556</t>
  </si>
  <si>
    <t>Zárubeň obložková NORMAL š. 1450 mm/tl. stěny 60 - 170 mm CPL buk, hruška, ořech, olše nutno sjednotit</t>
  </si>
  <si>
    <t>998766102</t>
  </si>
  <si>
    <t>Přesun hmot pro truhlářské konstr., výšky do 12 m</t>
  </si>
  <si>
    <t>767425163</t>
  </si>
  <si>
    <t>Montáž kotevních šroubů</t>
  </si>
  <si>
    <t>ukotvení zábradlí - beton / stěna : 9</t>
  </si>
  <si>
    <t>767586102</t>
  </si>
  <si>
    <t>Nosný rošt podhledu Armstrong, Prelude 15 modul 60 x 60 cm</t>
  </si>
  <si>
    <t>767586201</t>
  </si>
  <si>
    <t>Podhled minerální Armstrong, hrana Board  kazety Plain, tl. 15 mm</t>
  </si>
  <si>
    <t>Odkaz na mn. položky pořadí 172 : 107,25000</t>
  </si>
  <si>
    <t>767649191</t>
  </si>
  <si>
    <t>Montáž doplňků dveří, samozavírače hydraulického</t>
  </si>
  <si>
    <t>Odkaz na mn. položky pořadí 106 : 1,00000</t>
  </si>
  <si>
    <t>767657320</t>
  </si>
  <si>
    <t>Montáž vrat zvedacích, do ocel. konstr., do 9 m2</t>
  </si>
  <si>
    <t>Z 5</t>
  </si>
  <si>
    <t xml:space="preserve">Kompletní dodávka a montáž zábradlí, materiál nerez, včetně kotvení dl. 6 m, svislá výplň </t>
  </si>
  <si>
    <t>Z1</t>
  </si>
  <si>
    <t>Zřízení oplocení, 3D pletivo v. 1,8 m, kompletní včetně materiálu a práce   viz rozpis</t>
  </si>
  <si>
    <t>sloupek 3D 60x40 / 2600 oboustranně pozinkovaný, barva zelená, síla stěny 1,5 mm : 156</t>
  </si>
  <si>
    <t xml:space="preserve">panel 3D 2500x1530, drát pozinkovaný poplastovaný, prům. 5 mm, okatost 200x50mm : </t>
  </si>
  <si>
    <t xml:space="preserve">podhrabová deska betonová 2500x250x50 mm, včetně držáku : </t>
  </si>
  <si>
    <t/>
  </si>
  <si>
    <t xml:space="preserve">součástí ceny je kompletní realizace včetně provedení potřebných výkopů a : </t>
  </si>
  <si>
    <t xml:space="preserve">zabetonování sloupků (bet. C 20/25) vzpěr a potřebných prvků : </t>
  </si>
  <si>
    <t>Z2</t>
  </si>
  <si>
    <t>Zřízení brány vynesené včetně základu, 3D pletivo komplet  el. ovládání (ovladač + GSM brána)</t>
  </si>
  <si>
    <t>Z4</t>
  </si>
  <si>
    <t xml:space="preserve">Zřízení branky, 3D pletivo v 1,8 m, kompletní včetně materiálu </t>
  </si>
  <si>
    <t>provedení jako u oplocení a brány se zámkem, domací vrátný, obsluha ze střediska : 1</t>
  </si>
  <si>
    <t>Z3</t>
  </si>
  <si>
    <t>Rozebrání stávajícího oplocení, jeho likvidace, likvidace pařezů     vyčištění pro provedení nového oplocení</t>
  </si>
  <si>
    <t>54917265</t>
  </si>
  <si>
    <t>Zavírač dveří hydraulický K 214 - 14 zlatá bronz</t>
  </si>
  <si>
    <t>55344510641</t>
  </si>
  <si>
    <t>Sekční vrata LPU 42 - ocel - 3000 x 2250 mm, L- drážka, Sandgrain, elektropohon garážová vrata s integrovanými dveřmi, nutno sjednotit</t>
  </si>
  <si>
    <t>998767101</t>
  </si>
  <si>
    <t>Přesun hmot pro zámečnické konstr., výšky do 6 m</t>
  </si>
  <si>
    <t>771101121</t>
  </si>
  <si>
    <t>Provedení penetrace podkladu pod dlažby</t>
  </si>
  <si>
    <t>771101101</t>
  </si>
  <si>
    <t>Vysávání podlah prům.vysavačem pro pokládku dlažby</t>
  </si>
  <si>
    <t>Odkaz na mn. položky pořadí 184 : 177,00000</t>
  </si>
  <si>
    <t>771130111</t>
  </si>
  <si>
    <t>Obklad soklíků rovných do tmele výšky do 100 mm</t>
  </si>
  <si>
    <t>101 chodba : (2,4+2,4+2+2)-1,25-1,45</t>
  </si>
  <si>
    <t>102 kancelář - pokladna : (4,3+4,3+3+3-1,45)</t>
  </si>
  <si>
    <t>103 kancelář - vedoucí : (5+5+3+3-0,8-0,8)</t>
  </si>
  <si>
    <t>106 šatna/čajová kuchyně : (4+4+2,3+2,3-0,8-0,8)</t>
  </si>
  <si>
    <t>108 archiv : (2,4+2,4+2+2)-0,8</t>
  </si>
  <si>
    <t>110 chodba : (6,5+6,5+3,7+3,7-1,5-0,7-0,7-0,9+0,3+0,3-0,7)</t>
  </si>
  <si>
    <t>114 denní místnost : (6,12+6,12+4,75+4,75-0,8)</t>
  </si>
  <si>
    <t>115 šatna : (3,25+3,25+2,45+2,45-0,8)</t>
  </si>
  <si>
    <t>116 dílna : (6,12+6,122+10,62+10,62-3-0,8)</t>
  </si>
  <si>
    <t>119 špinavá šatna : (2+2,4+1,135)</t>
  </si>
  <si>
    <t>771575118</t>
  </si>
  <si>
    <t>Montáž podlah keram.,hladké, tmel, 60x60 cm Ardex X7G (flex.lepidlo), Ardex FL (spár.hmota)</t>
  </si>
  <si>
    <t>771578011</t>
  </si>
  <si>
    <t>Spára podlaha - stěna, silikonem Mapesil AC (fa Mapei)</t>
  </si>
  <si>
    <t>107 sprcha : (2,14*2+1*2-0,7)</t>
  </si>
  <si>
    <t>111 umývárna/pisoáry : (2,25*2+2,03*2-0,7-0,7)</t>
  </si>
  <si>
    <t>113 sprcha : (2,2*2+1,2*2-0,7)</t>
  </si>
  <si>
    <t>117 špinavá umývárna : (1,825+1+1+0,115+1+0,4+1,825+0,958+0,115+1,415-0,7)</t>
  </si>
  <si>
    <t>597642070</t>
  </si>
  <si>
    <t>Dlažba Taurus Granit matná 600 x 600 x 10 mm Rio Negro</t>
  </si>
  <si>
    <t>Odkaz na mn. položky pořadí 187 : 177,00000*1,1</t>
  </si>
  <si>
    <t>597642412</t>
  </si>
  <si>
    <t>Dlažba Taurus Granit matná sokl 600 x 95 x 10 mm Nordic</t>
  </si>
  <si>
    <t>Odkaz na mn. položky pořadí 186 : 135,90700*1,66</t>
  </si>
  <si>
    <t>25</t>
  </si>
  <si>
    <t>998771101</t>
  </si>
  <si>
    <t>Přesun hmot pro podlahy z dlaždic, výšky do 6 m</t>
  </si>
  <si>
    <t>781101210</t>
  </si>
  <si>
    <t>Penetrace podkladu pod obklady</t>
  </si>
  <si>
    <t>104 WC : (1,42+1,42+0,9+0,9-0,7)*1,8</t>
  </si>
  <si>
    <t>105 předsíň : (1,55*2+1,25*2-0,7)*1,8</t>
  </si>
  <si>
    <t>107 sprcha : (2,14*2+1*2-0,7)*2,1</t>
  </si>
  <si>
    <t>109 úklidová komora : (1,685*2+1*2-0,7)*1,8</t>
  </si>
  <si>
    <t>111 umývárna/pisoáry : (2,25*2+2,03*2-0,7-0,7)*1,8</t>
  </si>
  <si>
    <t>112 WC : (2*2+1*2-0,7)*1,8</t>
  </si>
  <si>
    <t>113 sprcha : (2,2*2+1,2*2-0,7)*2,1</t>
  </si>
  <si>
    <t>117 špinavá umývárna : (1,825+1+1+0,115+1+0,4+1,825+0,958+0,115+1,415-0,7)*2,1</t>
  </si>
  <si>
    <t>118 WC : (1,415*2+0,958*2-0,7)*1,8</t>
  </si>
  <si>
    <t>781111112</t>
  </si>
  <si>
    <t>Řezání hran 45° - kamenický řez (jolly) střep slinutý, zhotovení na místě</t>
  </si>
  <si>
    <t>Odkaz na mn. položky pořadí 196 : 97,35810*0,1</t>
  </si>
  <si>
    <t>781111115</t>
  </si>
  <si>
    <t>Otvor v obkladačce diamant.korunkou prům.do 30 mm</t>
  </si>
  <si>
    <t>781111116</t>
  </si>
  <si>
    <t>Otvor v obkladačce diamant.korunkou prům.do 90 mm</t>
  </si>
  <si>
    <t>781475120</t>
  </si>
  <si>
    <t>Obklad vnitřní stěn keramický, do tmele, do 300 x 600 mm</t>
  </si>
  <si>
    <t>Odkaz na mn. položky pořadí 192 : 97,35810</t>
  </si>
  <si>
    <t>59761001</t>
  </si>
  <si>
    <t>RAKO serie extra - obkladačka 30x60 cm dle výběru investora</t>
  </si>
  <si>
    <t>Odkaz na mn. položky pořadí 196 : 97,35810*1,1</t>
  </si>
  <si>
    <t>998781101</t>
  </si>
  <si>
    <t>Přesun hmot pro obklady keramické, výšky do 6 m</t>
  </si>
  <si>
    <t>784165612</t>
  </si>
  <si>
    <t>Malba HET Brillant 100, bílá, bez penetrace, 2x</t>
  </si>
  <si>
    <t>Odkaz na mn. položky pořadí 77 : 447,40290</t>
  </si>
  <si>
    <t>784161501</t>
  </si>
  <si>
    <t>Penetrace podkladu nátěrem HET, Brillant 100, 1 x</t>
  </si>
  <si>
    <t>210040701</t>
  </si>
  <si>
    <t>Drážka pro trubku nebo kabel do D 29 mm, součástí je dodání a osazení trubky (husí krk) provedední včetně začištění se zatahovacím drátem</t>
  </si>
  <si>
    <t>210040702</t>
  </si>
  <si>
    <t>Drážka pro trubku nebo kabel do D 48 mm, součástí je dodání a osazení trubky (husí krk) provedední včetně začištění se zatahovacím drátem</t>
  </si>
  <si>
    <t>220111776</t>
  </si>
  <si>
    <t>Vedení uzemnění v zemi FeZN drát do 120 mm2 montáž + dodávka</t>
  </si>
  <si>
    <t>průhyb 25% : (21,25+21,25+16,75+16,75)*1,25</t>
  </si>
  <si>
    <t>M1</t>
  </si>
  <si>
    <t>zhotovení chráničky pro kabelové trasy - kopoflex 90 včetně drátu pro zatažení</t>
  </si>
  <si>
    <t xml:space="preserve">m     </t>
  </si>
  <si>
    <t>položení dvou chrániček pod desku s důrazem na pozvolný ohyb : 2*10</t>
  </si>
  <si>
    <t>ELEKTRO</t>
  </si>
  <si>
    <t>Silnoproudá elektroinstalace</t>
  </si>
  <si>
    <t>ELEKTRO II</t>
  </si>
  <si>
    <t>Slaboproudá elektroinstalace</t>
  </si>
  <si>
    <t>ELEKTRO III</t>
  </si>
  <si>
    <t>Hromosvod - ochrana proti blesku</t>
  </si>
  <si>
    <t>VYTÁPĚNÍ</t>
  </si>
  <si>
    <t>Ústřední výtápění dle samostatné přílohy, doplnit výsledek - UT</t>
  </si>
  <si>
    <t>005111020R</t>
  </si>
  <si>
    <t>Vytyčení stavby</t>
  </si>
  <si>
    <t>Soubor</t>
  </si>
  <si>
    <t>VRN</t>
  </si>
  <si>
    <t>POL99_2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</si>
  <si>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</si>
  <si>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</si>
  <si>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</si>
  <si>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</si>
  <si>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POL99_8</t>
  </si>
  <si>
    <t>Zaměření a vytýčení stávajících inženýrských sítí v místě stavby z hlediska jejich ochrany při provádění stavby.</t>
  </si>
  <si>
    <t>VN 5</t>
  </si>
  <si>
    <t>Vytyčení vlastnických hranic</t>
  </si>
  <si>
    <t>Zaměření hranic za účasti vlastníků : 33+60+38</t>
  </si>
  <si>
    <t>005241020R</t>
  </si>
  <si>
    <t>Geodetické zaměření skutečného provedení v rozsahu požadavku technické mapy kraje   včetně všech SO - před záhozem</t>
  </si>
  <si>
    <t>Náklady na provedení skutečného zaměření stavby v rozsahu nezbytném pro zápis změny do katastru nemovitostí.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</si>
  <si>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</si>
  <si>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</si>
  <si>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</si>
  <si>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005241010R</t>
  </si>
  <si>
    <t>Dokumentace skutečného provedení 2 x papírově + digit. podoba (PDF+DWG) autorizovaná</t>
  </si>
  <si>
    <t>Náklady na vyhotovení dokumentace skutečného provedení stavby a její předání objednateli v požadované formě a požadovaném počtu.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</si>
  <si>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</si>
  <si>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</si>
  <si>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</si>
  <si>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VN7</t>
  </si>
  <si>
    <t>předání stavby - kompletace dokladů 2 paré + digitální podoba na USB</t>
  </si>
  <si>
    <t>VN 6</t>
  </si>
  <si>
    <t>DIO během výstavby , zvláštní užívání (návrh, projednání, realizace) atd......</t>
  </si>
  <si>
    <t>VN 4</t>
  </si>
  <si>
    <t>zřízení oplocení staveniště - rozdělení plochy pro výstavbu a provoz včetně brány</t>
  </si>
  <si>
    <t>005124010R</t>
  </si>
  <si>
    <t>Koordinační činnost</t>
  </si>
  <si>
    <t>Koordinace stavebních a technologických dodávek stavby.</t>
  </si>
  <si>
    <t>VN 1</t>
  </si>
  <si>
    <t>ověřený geometrický plán pro zápis do katastru nemovitostí 3 originály</t>
  </si>
  <si>
    <t>VN 2</t>
  </si>
  <si>
    <t>kompletní úklid stavby před předáním</t>
  </si>
  <si>
    <t>VN 3</t>
  </si>
  <si>
    <t>úklid staveniště - včetně čištění komunikací po dobu výstavby</t>
  </si>
  <si>
    <t>005261030R</t>
  </si>
  <si>
    <t>Finanční rezerva  rezerva investora, o použití rozhoduje investor</t>
  </si>
  <si>
    <t>Finanční rezerva požadovaná objednatelem jako součást smluvní ceny. Způsob jejího stanovení, čerpání a vykazování definuje objednatel.</t>
  </si>
  <si>
    <t>SUM</t>
  </si>
  <si>
    <t>Poznámky uchazeče k zadání</t>
  </si>
  <si>
    <t>POPUZIV</t>
  </si>
  <si>
    <t>Geodetické zaměření rohů stavby, stabilizace bodů a sestavení laviček.</t>
  </si>
  <si>
    <t>END</t>
  </si>
  <si>
    <t>R1.1</t>
  </si>
  <si>
    <t xml:space="preserve">Kompletní provedení přípojky splaškové kanalizace DN 200, hl. cca 1,9 m materiál PVC UltraSolid BP SN12 </t>
  </si>
  <si>
    <t>zahrnuje: : 16,4</t>
  </si>
  <si>
    <t xml:space="preserve">vlastní zemní práce s podílem ručně prováděných výkopů pro ověření skutečné polohy stávajících vodovodních a kanalizačních přípojek a křížení inženýrských sítí : </t>
  </si>
  <si>
    <t xml:space="preserve">dodávka a montáž trub a tvarovek včetně přepojení  : </t>
  </si>
  <si>
    <t xml:space="preserve">provedení obsypů a zásypů náhradním materiálem dodaným zhotovitelem (písky, štěrkopísky, štěrkodrti) : </t>
  </si>
  <si>
    <t xml:space="preserve">odvoz a likvidace přebytečného výkopku a vybouraných hmot včetně úhrady poplatků : </t>
  </si>
  <si>
    <t xml:space="preserve">geodetické zaměření skutečného provedení : </t>
  </si>
  <si>
    <t xml:space="preserve">dokumentace skutečného provedení : </t>
  </si>
  <si>
    <t xml:space="preserve">zkouška těsnosti kanalizace vzduchem dle ČSN 756909 za účasti investora : </t>
  </si>
  <si>
    <t>R1.2</t>
  </si>
  <si>
    <t xml:space="preserve">Kompletní provedení přípojky splaškové kanalizace DN 250, hl. cca 2,2 m materiál PVC UltraSolid BP SN12 </t>
  </si>
  <si>
    <t>zahrnuje: : 21,2</t>
  </si>
  <si>
    <t>R1.3</t>
  </si>
  <si>
    <t>Kompletní zřízení revizní šachty hl. do 2,4 m na potrubí DN 250 včetně dodávky materiálu, prefabrikovaný program, DN 1000, dopravní zatížení D400</t>
  </si>
  <si>
    <t>kyneta, nástupnice čedič, : 1</t>
  </si>
  <si>
    <t xml:space="preserve">těsnění Forheda F 116, poplastované stupačky, tl. 120 mm, : </t>
  </si>
  <si>
    <t xml:space="preserve">zkouška těsnosti kanalizační šachty vzduchem dle ČSN 756909 za účasti investora : </t>
  </si>
  <si>
    <t xml:space="preserve">Kompletní provedení dešťové přípojky DN 250, hl. cca 2,1 m  materiál PVC UltraSolid BP SN12 </t>
  </si>
  <si>
    <t>zahrnuje: : 10,6</t>
  </si>
  <si>
    <t>zřízení uliční vpusti</t>
  </si>
  <si>
    <t>včetně dodávky materiálu, mříž D400, nízký koš : 1</t>
  </si>
  <si>
    <t>Kompletní zřízení revizní šachty hl. 2,0 a 1,3  m na potrubí DN 200 včetně dodávky materiálu, prefabrikovaný program, DN 1000, dopravní zatížení D400</t>
  </si>
  <si>
    <t>kyneta, nástupnice čedič, : 2</t>
  </si>
  <si>
    <t xml:space="preserve">těsnění Forsheda F 116, poplastované stupačky, tl. 120 mm, : </t>
  </si>
  <si>
    <t>R1.4</t>
  </si>
  <si>
    <t xml:space="preserve">Kompletní provedení dešťové přípojky DN 200, hl. cca 1,9 m  materiál PVC UltraSolid BP SN12 </t>
  </si>
  <si>
    <t>zahrnuje: : 51,5+7,1+3,0</t>
  </si>
  <si>
    <t>R1.5</t>
  </si>
  <si>
    <t>Kompletní zřízení revizní šachty hl. 2,3  m na potrubí DN 250 včetně dodávky materiálu, prefabrikovaný program, DN 1000, dopravní zatížení D400</t>
  </si>
  <si>
    <t>R1.6</t>
  </si>
  <si>
    <t xml:space="preserve">Kompletní provedení dešťové přípojky DN 150, hl. cca 1,5 m  materiál PVC UltraSolid BP SN12 </t>
  </si>
  <si>
    <t>zahrnuje: : 3+3+1,5+1,5</t>
  </si>
  <si>
    <t>Kompletní provedení plynovodní přípojky DN 63  materiál PE 100RC 63x5,8 - SDR 11 s ochranným pláštěm</t>
  </si>
  <si>
    <t>zahrnuje:provedení dle projektu pod číslem 0319, březen 2019 : 25</t>
  </si>
  <si>
    <t xml:space="preserve">dodávka a montáž trub a tvarovek včetně přepojení,výstražné folie, signalizačního vodiče C YY 2,5 mm : </t>
  </si>
  <si>
    <t xml:space="preserve">součástí jednotkové ceny je řezání, likvidace asfaltu a uvedení povrchů do původního stavu : </t>
  </si>
  <si>
    <t xml:space="preserve">dokumentace skutečného provedení, geodetické zaměření skutečného provedení : </t>
  </si>
  <si>
    <t xml:space="preserve">tlaková zkouška dle EN 12327 za účasti GASNET a revize : </t>
  </si>
  <si>
    <t>provedení pilířku pro HUP včentě vystrojení pro připojení komplet stavebnice .....</t>
  </si>
  <si>
    <t xml:space="preserve">ks    </t>
  </si>
  <si>
    <t>popis : 1</t>
  </si>
  <si>
    <t xml:space="preserve">Kompletní provedení vodovodní přípojky D 40  materiál PE100RC SDR11 se signalizační vrstvou 40 x 3,7 mm </t>
  </si>
  <si>
    <t>zahrnuje: : 12</t>
  </si>
  <si>
    <t xml:space="preserve">dodávka a montáž trub a tvarovek včetně přepojení včetně signalizačního vodiče : </t>
  </si>
  <si>
    <t>857601101</t>
  </si>
  <si>
    <t>Montáž tvarovek jednoosých, tvárná litina DN 80</t>
  </si>
  <si>
    <t>891241111</t>
  </si>
  <si>
    <t>Montáž vodovodních šoupátek ve výkopu DN 80</t>
  </si>
  <si>
    <t>891247111</t>
  </si>
  <si>
    <t>Montáž hydrantů podzemních DN 80</t>
  </si>
  <si>
    <t>T1</t>
  </si>
  <si>
    <t>spojovací materiál včetně těsnění a šroubů pro celý armaturní uzel</t>
  </si>
  <si>
    <t>42228310</t>
  </si>
  <si>
    <t>Šoupátko HAWLE 4000E2 DN 80 přírubové - voda</t>
  </si>
  <si>
    <t>42273750</t>
  </si>
  <si>
    <t>Hydrant HAWLE nadzemní 5051H4 tuhý litinový, DN 80, krycí hloubka 1,5 m</t>
  </si>
  <si>
    <t>42293250</t>
  </si>
  <si>
    <t>Souprava zemní HAWLE teleskopická 9500E2/E3, DN 50 - 100, krycí hloubka 1,3 - 1,8 m</t>
  </si>
  <si>
    <t>55259982</t>
  </si>
  <si>
    <t>Koleno přírubové Duktus Q DN 80-90° EWS</t>
  </si>
  <si>
    <t xml:space="preserve">Kompletní provedení vodovodu DN 80  materiál PE100RC SDR11, TYP II dle PASS 1075 </t>
  </si>
  <si>
    <t>zahrnuje: : 35</t>
  </si>
  <si>
    <t xml:space="preserve">dodávka a montáž trub a tvarovek včetně přepojení, signalizačního vodiče, folie : </t>
  </si>
  <si>
    <t>Kompletní provedení plynovodní přípojky DN 63  materiál PE 100RC SDR 11 PN 0,4 MPa, D 32 x 3,0 mm</t>
  </si>
  <si>
    <t>zahrnuje: : 35,5</t>
  </si>
  <si>
    <t xml:space="preserve">Tlaková zkouška dle EN 12327, revize : </t>
  </si>
  <si>
    <t>723163108</t>
  </si>
  <si>
    <t>Potrubí z měděných plynových trubek D 54 x 2,0 mm</t>
  </si>
  <si>
    <t>Včetně pomocného lešení o výšce podlahy do 1900 mm a pro zatížení do 1,5 kPa.</t>
  </si>
  <si>
    <t>723190907</t>
  </si>
  <si>
    <t>Odvzdušnění a napuštění plynového potrubí</t>
  </si>
  <si>
    <t>9,25+35,5</t>
  </si>
  <si>
    <t>723190909</t>
  </si>
  <si>
    <t>Zkouška tlaková  plynového potrubí</t>
  </si>
  <si>
    <t>723261912</t>
  </si>
  <si>
    <t>Oprava - montáž plynoměrů PS-2, PS-6</t>
  </si>
  <si>
    <t>Revize plynovodního potrubí</t>
  </si>
  <si>
    <t>kohout kulový přímý</t>
  </si>
  <si>
    <t>G 3/4" PN 42 do 185°C plmoprůtokový vnitřní závit těžká řada : 2</t>
  </si>
  <si>
    <t>G 1 1/2"  PN 42 do 185°C plmoprůtokový vnitřní závit těžká řada : 1</t>
  </si>
  <si>
    <t>G 2"  PN 42 do 185°C plmoprůtokový vnitřní závit těžká řada : 1</t>
  </si>
  <si>
    <t>783424140</t>
  </si>
  <si>
    <t>Nátěr syntetický potrubí do DN 50 mm  Z + 2x</t>
  </si>
  <si>
    <t>783424740</t>
  </si>
  <si>
    <t>Nátěr syntetický potrubí do DN 50 mm základní</t>
  </si>
  <si>
    <t>722174022</t>
  </si>
  <si>
    <t>Potrubí vodovodní plastové PPR svar polyfúze PN 20 D 20x3,4 mm</t>
  </si>
  <si>
    <t>722174023</t>
  </si>
  <si>
    <t>Potrubí vodovodní plastové PPR svar polyfúze PN 20 D 25x4,2 mm</t>
  </si>
  <si>
    <t>722174024</t>
  </si>
  <si>
    <t>Potrubí vodovodní plastové PPR svar polyfúze PN 20 D 32x5,4 mm</t>
  </si>
  <si>
    <t>722174025</t>
  </si>
  <si>
    <t>Potrubí vodovodní plastové PPR svar polyfúze PN 20 D 40x6,7 mm</t>
  </si>
  <si>
    <t>722181252</t>
  </si>
  <si>
    <t>Ochrana vodovodního potrubí přilepenými termoizolačními trubicemi z PE tl přes 20 do 25 mm DN přes 22 do 45 mm</t>
  </si>
  <si>
    <t>722220152</t>
  </si>
  <si>
    <t>Nástěnka závitová plastová PPR PN 20 DN 20 x G 1/2"</t>
  </si>
  <si>
    <t>722224121</t>
  </si>
  <si>
    <t>Armatura s 1závitem-ventil odvodňovací K 275M, G 1/4"</t>
  </si>
  <si>
    <t>722231222</t>
  </si>
  <si>
    <t>Ventil pojistný mosazný G 3/4" PN 6 do 100°C k bojleru s vnitřním x vnějším závitem</t>
  </si>
  <si>
    <t>722232043</t>
  </si>
  <si>
    <t>Kohout kulový přímý G 1/2" PN 42 do 185°C vnitřní závit</t>
  </si>
  <si>
    <t>722239102</t>
  </si>
  <si>
    <t>Montáž vodovodních armatur 2závity, G 3/4"</t>
  </si>
  <si>
    <t>722290234</t>
  </si>
  <si>
    <t>Proplach a dezinfekce vodovodního potrubí DN 80 mm</t>
  </si>
  <si>
    <t>722290234R</t>
  </si>
  <si>
    <t>Laboratorní rozbor vzorku pitné vody</t>
  </si>
  <si>
    <t>725112002</t>
  </si>
  <si>
    <t>Klozet keramický standardní samostatně stojícíshlubokým splachováním odpad svislý jika, grohe</t>
  </si>
  <si>
    <t>725121511</t>
  </si>
  <si>
    <t>Pisoárový záchodek keramický bez splachovací nádrže s odsáváním a s vodorovným přívodem vody jika, grohe</t>
  </si>
  <si>
    <t>725211615</t>
  </si>
  <si>
    <t>Umyvadlo keramické bílé šířky 500 mm s krytem na sifon připevněné na stěnu šrouby jika, grohe</t>
  </si>
  <si>
    <t>725291511</t>
  </si>
  <si>
    <t>Doplňky zařízení koupelen a záchodů plastové dávkovač tekutého mýdla na 350 ml</t>
  </si>
  <si>
    <t>725291621</t>
  </si>
  <si>
    <t>Doplňky zařízení koupelen a záchodů nerezové zásobník toaletních papírů</t>
  </si>
  <si>
    <t>725291631</t>
  </si>
  <si>
    <t>Doplňky zařízení koupelen a záchodů nerezové zásobník papírových ručníků</t>
  </si>
  <si>
    <t>725311121</t>
  </si>
  <si>
    <t>Dřez nerezový se zápachovou uzávěrkou</t>
  </si>
  <si>
    <t>725331111</t>
  </si>
  <si>
    <t>Výlevka bez výtokových armatur keramická se sklopnou plastovou mřížkou 500 mm jika, grohe</t>
  </si>
  <si>
    <t>725819401</t>
  </si>
  <si>
    <t>Montáž ventilu rohového s trubičkou G 1/2"</t>
  </si>
  <si>
    <t>55141001</t>
  </si>
  <si>
    <t>kohout kulový rohový mosazný R 1/2"x3/8"</t>
  </si>
  <si>
    <t>POL3_0</t>
  </si>
  <si>
    <t>725821329</t>
  </si>
  <si>
    <t>Baterie dřezovástojánková páková s vytahovací sprškou jika, grohe</t>
  </si>
  <si>
    <t>725822613</t>
  </si>
  <si>
    <t>Baterie umyvadlová stojánková páková s výpustí jika, grohe</t>
  </si>
  <si>
    <t>725829101</t>
  </si>
  <si>
    <t>Montáž baterie nástěnné dřezové pákové a klasické</t>
  </si>
  <si>
    <t>55143169</t>
  </si>
  <si>
    <t>baterie dřezová páková nástěnná s plochým ústím 300mm jika, grohe</t>
  </si>
  <si>
    <t>725841312</t>
  </si>
  <si>
    <t>Baterie sprchová nástěnná páková jika, grohe</t>
  </si>
  <si>
    <t>725861102</t>
  </si>
  <si>
    <t>Zápachová uzávěrka pro umyvadla DN 40</t>
  </si>
  <si>
    <t>725862103</t>
  </si>
  <si>
    <t>Zápachová uzávěrka pro dřezy DN 40/50</t>
  </si>
  <si>
    <t>725865411</t>
  </si>
  <si>
    <t>Zápachová uzávěrka pisoárová DN 32/40</t>
  </si>
  <si>
    <t>725980122</t>
  </si>
  <si>
    <t>Dvířka z plastu, 200 x 300 mm</t>
  </si>
  <si>
    <t>725980123</t>
  </si>
  <si>
    <t>Dvířka 30/30</t>
  </si>
  <si>
    <t>998725101</t>
  </si>
  <si>
    <t>Přesun hmot pro zařizovací předměty, výšky do 6 m</t>
  </si>
  <si>
    <t>132354102</t>
  </si>
  <si>
    <t>Hloubení rýh zapažených š do 800 mm v hornině třídy těžitelnosti II skupiny 4 objem do 50 m3 strojně</t>
  </si>
  <si>
    <t>162751137R</t>
  </si>
  <si>
    <t>Vodorovné přemístění výkopku/sypaniny z horniny třídy těžitelnosti II skupiny 4 a 5</t>
  </si>
  <si>
    <t>721273153</t>
  </si>
  <si>
    <t>Hlavice ventilační polypropylen PP DN 110</t>
  </si>
  <si>
    <t>721233113R</t>
  </si>
  <si>
    <t>Střešní vtok polypropylen PP pro ploché střechy svislý odtok DN 125</t>
  </si>
  <si>
    <t>171201231</t>
  </si>
  <si>
    <t>Poplatek za uložení zeminy a kamení na recyklační skládce (skládkovné) kód odpadu 17 05 04</t>
  </si>
  <si>
    <t>174111101</t>
  </si>
  <si>
    <t>Zásyp jam, šachet rýh nebo kolem objektů sypaninou se zhutněním ručně</t>
  </si>
  <si>
    <t>58337331R</t>
  </si>
  <si>
    <t>štěrkopísek frakce 0/22</t>
  </si>
  <si>
    <t>899623141</t>
  </si>
  <si>
    <t>Obetonování potrubí nebo zdiva stok betonem C12/15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</si>
  <si>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</si>
  <si>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</si>
  <si>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</si>
  <si>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</si>
  <si>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</si>
  <si>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</si>
  <si>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721174043</t>
  </si>
  <si>
    <t>PotrubíkanalizačnípřipojovacíHT-Systém DN 50</t>
  </si>
  <si>
    <t>721174044</t>
  </si>
  <si>
    <t>PotrubíkanalizačnípřipojovacíHT-Systém DN 75</t>
  </si>
  <si>
    <t>721174045</t>
  </si>
  <si>
    <t>PotrubíkanalizačnípřipojovacíHT-Systém DN 110</t>
  </si>
  <si>
    <t>721211403</t>
  </si>
  <si>
    <t>Vpusť podlahová s vodorovným odtokem DN 50/75 s kulovým kloubem mřížka nerez 115x115</t>
  </si>
  <si>
    <t>721290111</t>
  </si>
  <si>
    <t>Zkouška těsnosti kanalizace vodou DN 125 mm</t>
  </si>
  <si>
    <t>721290112</t>
  </si>
  <si>
    <t>Zkouška těsnosti kanalizace vodou DN 200 mm</t>
  </si>
  <si>
    <t>721910922</t>
  </si>
  <si>
    <t>Pročištění svodů ležatých DN do 300</t>
  </si>
  <si>
    <t>Provedení zemních prací pro položení kabelů, rýha š.60 a hl. 80 cm bez dodání kabelů</t>
  </si>
  <si>
    <t>zahrnuje: : 17,5+23+20</t>
  </si>
  <si>
    <t xml:space="preserve">urovnání výkopu, provedení podsypu pískem pro pokládku kabelů : </t>
  </si>
  <si>
    <t xml:space="preserve">provedení obsypů, položení folie a zásyp náhradním materiálem dodaným zhotovitelem (písky, štěrkopísky, štěrkodrti) : </t>
  </si>
  <si>
    <t>Odkaz na mn. položky pořadí 2 : 109,86500*0,5</t>
  </si>
  <si>
    <t>122301101</t>
  </si>
  <si>
    <t>Odkopávky nezapažené v hor. 4 do 100 m3</t>
  </si>
  <si>
    <t>S5 : 7,3*21,5*0,7</t>
  </si>
  <si>
    <t>Vodorovné přemístění výkopku z hor.1-4 do 10000 m nosnost 12 t</t>
  </si>
  <si>
    <t>Odkaz na mn. položky pořadí 2 : 109,86500</t>
  </si>
  <si>
    <t>Odkaz na mn. položky pořadí 3 : 109,86500</t>
  </si>
  <si>
    <t>199000002</t>
  </si>
  <si>
    <t>Poplatek za skládku horniny 1- 4, č. dle katal. odpadů 17 05 04</t>
  </si>
  <si>
    <t>Odkaz na mn. položky pořadí 4 : 109,86500</t>
  </si>
  <si>
    <t>S5 : 8,0*22,0*0,3</t>
  </si>
  <si>
    <t>273316131</t>
  </si>
  <si>
    <t>Základ.desky z betonu prostého vodostaveb. C25/30</t>
  </si>
  <si>
    <t>S5 : 7,3*21,5*0,4</t>
  </si>
  <si>
    <t>273361821</t>
  </si>
  <si>
    <t>Výztuž základových desek z betonářské oceli B500B (10 505)</t>
  </si>
  <si>
    <t>Odkaz na mn. položky pořadí 7 : 62,78000*0,105</t>
  </si>
  <si>
    <t>S5 : 7,3*21,5</t>
  </si>
  <si>
    <t>Odkaz na mn. položky pořadí 9 : 156,95000*1,1</t>
  </si>
  <si>
    <t>311321825</t>
  </si>
  <si>
    <t>Železobeton nadzákladových zdí pohledový C 25/30</t>
  </si>
  <si>
    <t>75,24</t>
  </si>
  <si>
    <t>311351111</t>
  </si>
  <si>
    <t>Bednění nadzákladových zdí, oboustranné přesné - zřízení pohledový beton</t>
  </si>
  <si>
    <t>504</t>
  </si>
  <si>
    <t>311351112</t>
  </si>
  <si>
    <t>Bednění nadzákladových zdí, oboustranné přesné - odstranění</t>
  </si>
  <si>
    <t>311361821</t>
  </si>
  <si>
    <t>Výztuž nadzákladových zdí z betonářské oceli B500B (10 505)</t>
  </si>
  <si>
    <t>Odkaz na mn. položky pořadí 11 : 75,24*0,095</t>
  </si>
  <si>
    <t>413941123</t>
  </si>
  <si>
    <t>Osazení válcovaných nosníků ve stropech č. 14 - 22</t>
  </si>
  <si>
    <t>I 200 : 6*5,3*3*31,1/1000</t>
  </si>
  <si>
    <t>13480815</t>
  </si>
  <si>
    <t>Tyč ocelová I 200, S235JR</t>
  </si>
  <si>
    <t>Odkaz na mn. položky pořadí 15 : 2,96694*1,05</t>
  </si>
  <si>
    <t>941941031</t>
  </si>
  <si>
    <t>Montáž lešení lehkého řadového s podlahami, š. do 1 m, výšky do 10 m</t>
  </si>
  <si>
    <t>53,76000</t>
  </si>
  <si>
    <t>228,40000</t>
  </si>
  <si>
    <t>941941191</t>
  </si>
  <si>
    <t>Příplatek za použití lešení lehkého řadového s podlahami, š. do 1 m, výšky do 10 m</t>
  </si>
  <si>
    <t>Odkaz na mn. položky pořadí 20 : 282,16000</t>
  </si>
  <si>
    <t>941941831</t>
  </si>
  <si>
    <t>Demontáž lešení lehkého řadového s podlahami, š. do 1 m, výšky do 10 m</t>
  </si>
  <si>
    <t>Odkaz na mn. položky pořadí 21 : 282,16000</t>
  </si>
  <si>
    <t>998012021</t>
  </si>
  <si>
    <t>Přesun hmot pro budovy monolitické výšky do 6 m</t>
  </si>
  <si>
    <t>Provedení povlakové krytiny střech do 10°, fólií PVC, položenou volně</t>
  </si>
  <si>
    <t>Odkaz na mn. položky pořadí 29 : 118,26000</t>
  </si>
  <si>
    <t>998712201</t>
  </si>
  <si>
    <t>762441113</t>
  </si>
  <si>
    <t>Montáž obložení atiky z desek na bázi dřeva, 1 vrstva, hmoždinkami</t>
  </si>
  <si>
    <t>(7,3+21,5-5+7,3)*0,15</t>
  </si>
  <si>
    <t>(7,3+5)*0,3</t>
  </si>
  <si>
    <t>764352203</t>
  </si>
  <si>
    <t>Žlaby z Pz plechu podokapní půlkruhové, rš 330 mm</t>
  </si>
  <si>
    <t>764905402</t>
  </si>
  <si>
    <t>Lindab, krytina z trapéz.plechů T35Dn, na ocel typ T35Dn prolis,tl.0,5 mm,povrchová úprava pozink</t>
  </si>
  <si>
    <t>(5*3+0,3*4)*7,3</t>
  </si>
  <si>
    <t>764817121</t>
  </si>
  <si>
    <t>Oplechování zdí (atik) z lak.Pz plechu, rš 210 mm nalepení Enkolitem</t>
  </si>
  <si>
    <t>(7,3+21,5+7,3-5)</t>
  </si>
  <si>
    <t>764817140</t>
  </si>
  <si>
    <t>Oplechování zdí (atik) z lak.Pz plechu, rš 400 mm nalepení Enkolitem</t>
  </si>
  <si>
    <t>7,3+5</t>
  </si>
  <si>
    <t>783126550</t>
  </si>
  <si>
    <t>Nátěr syntetický OK plnostěnné "D" 2x + 1x email</t>
  </si>
  <si>
    <t>I 200 : 6*5,3*3*(0,2*4)</t>
  </si>
  <si>
    <t>Vedení uzemnění v zemi FeZN drát do 120 mm2</t>
  </si>
  <si>
    <t>21,5+21,5+7,5+7,5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</si>
</sst>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2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7" fillId="0" borderId="0" xfId="0" applyNumberFormat="1" applyFont="1" applyAlignment="1" applyProtection="1">
      <alignment vertical="top" shrinkToFit="1"/>
      <protection locked="0"/>
    </xf>
    <xf numFmtId="4" fontId="17" fillId="4" borderId="45" xfId="0" applyNumberFormat="1" applyFont="1" applyFill="1" applyBorder="1" applyAlignment="1">
      <alignment vertical="top" shrinkToFit="1"/>
    </xf>
    <xf numFmtId="4" fontId="17" fillId="4" borderId="42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8" xfId="0" applyFont="1" applyBorder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6" fillId="0" borderId="0" xfId="0" applyFont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02" t="s">
        <v>41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15"/>
  <sheetViews>
    <sheetView showGridLines="0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238" t="s">
        <v>4</v>
      </c>
      <c r="C1" s="239"/>
      <c r="D1" s="239"/>
      <c r="E1" s="239"/>
      <c r="F1" s="239"/>
      <c r="G1" s="239"/>
      <c r="H1" s="239"/>
      <c r="I1" s="239"/>
      <c r="J1" s="240"/>
    </row>
    <row r="2" spans="1:15" ht="36" customHeight="1" x14ac:dyDescent="0.2">
      <c r="A2" s="2"/>
      <c r="B2" s="76" t="s">
        <v>24</v>
      </c>
      <c r="C2" s="77"/>
      <c r="D2" s="78" t="s">
        <v>43</v>
      </c>
      <c r="E2" s="244" t="s">
        <v>44</v>
      </c>
      <c r="F2" s="245"/>
      <c r="G2" s="245"/>
      <c r="H2" s="245"/>
      <c r="I2" s="245"/>
      <c r="J2" s="246"/>
      <c r="O2" s="1"/>
    </row>
    <row r="3" spans="1:15" ht="27" hidden="1" customHeight="1" x14ac:dyDescent="0.2">
      <c r="A3" s="2"/>
      <c r="B3" s="79"/>
      <c r="C3" s="77"/>
      <c r="D3" s="80"/>
      <c r="E3" s="247"/>
      <c r="F3" s="248"/>
      <c r="G3" s="248"/>
      <c r="H3" s="248"/>
      <c r="I3" s="248"/>
      <c r="J3" s="249"/>
    </row>
    <row r="4" spans="1:15" ht="23.25" customHeight="1" x14ac:dyDescent="0.2">
      <c r="A4" s="2"/>
      <c r="B4" s="81"/>
      <c r="C4" s="82"/>
      <c r="D4" s="83"/>
      <c r="E4" s="228"/>
      <c r="F4" s="228"/>
      <c r="G4" s="228"/>
      <c r="H4" s="228"/>
      <c r="I4" s="228"/>
      <c r="J4" s="229"/>
    </row>
    <row r="5" spans="1:15" ht="24" customHeight="1" x14ac:dyDescent="0.2">
      <c r="A5" s="2"/>
      <c r="B5" s="31" t="s">
        <v>23</v>
      </c>
      <c r="D5" s="232" t="s">
        <v>45</v>
      </c>
      <c r="E5" s="233"/>
      <c r="F5" s="233"/>
      <c r="G5" s="233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34" t="s">
        <v>46</v>
      </c>
      <c r="E6" s="235"/>
      <c r="F6" s="235"/>
      <c r="G6" s="23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4" t="s">
        <v>48</v>
      </c>
      <c r="E7" s="236" t="s">
        <v>47</v>
      </c>
      <c r="F7" s="237"/>
      <c r="G7" s="23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51"/>
      <c r="E11" s="251"/>
      <c r="F11" s="251"/>
      <c r="G11" s="251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27"/>
      <c r="E12" s="227"/>
      <c r="F12" s="227"/>
      <c r="G12" s="227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30"/>
      <c r="F13" s="231"/>
      <c r="G13" s="23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50"/>
      <c r="F15" s="250"/>
      <c r="G15" s="252"/>
      <c r="H15" s="252"/>
      <c r="I15" s="252" t="s">
        <v>31</v>
      </c>
      <c r="J15" s="253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16"/>
      <c r="F16" s="217"/>
      <c r="G16" s="216"/>
      <c r="H16" s="217"/>
      <c r="I16" s="216">
        <f>SUMIF(F79:F111,A16,I79:I111)+SUMIF(F79:F111,"PSU",I79:I111)</f>
        <v>0</v>
      </c>
      <c r="J16" s="218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16"/>
      <c r="F17" s="217"/>
      <c r="G17" s="216"/>
      <c r="H17" s="217"/>
      <c r="I17" s="216">
        <f>SUMIF(F79:F111,A17,I79:I111)</f>
        <v>501826.58999999997</v>
      </c>
      <c r="J17" s="218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16"/>
      <c r="F18" s="217"/>
      <c r="G18" s="216"/>
      <c r="H18" s="217"/>
      <c r="I18" s="216">
        <f>SUMIF(F79:F111,A18,I79:I111)</f>
        <v>495000</v>
      </c>
      <c r="J18" s="218"/>
    </row>
    <row r="19" spans="1:10" ht="23.25" customHeight="1" x14ac:dyDescent="0.2">
      <c r="A19" s="141" t="s">
        <v>163</v>
      </c>
      <c r="B19" s="38" t="s">
        <v>29</v>
      </c>
      <c r="C19" s="62"/>
      <c r="D19" s="63"/>
      <c r="E19" s="216"/>
      <c r="F19" s="217"/>
      <c r="G19" s="216"/>
      <c r="H19" s="217"/>
      <c r="I19" s="216">
        <f>SUMIF(F79:F111,A19,I79:I111)</f>
        <v>0</v>
      </c>
      <c r="J19" s="218"/>
    </row>
    <row r="20" spans="1:10" ht="23.25" customHeight="1" x14ac:dyDescent="0.2">
      <c r="A20" s="141" t="s">
        <v>164</v>
      </c>
      <c r="B20" s="38" t="s">
        <v>30</v>
      </c>
      <c r="C20" s="62"/>
      <c r="D20" s="63"/>
      <c r="E20" s="216"/>
      <c r="F20" s="217"/>
      <c r="G20" s="216"/>
      <c r="H20" s="217"/>
      <c r="I20" s="216">
        <f>SUMIF(F79:F111,A20,I79:I111)</f>
        <v>450000</v>
      </c>
      <c r="J20" s="218"/>
    </row>
    <row r="21" spans="1:10" ht="23.25" customHeight="1" x14ac:dyDescent="0.2">
      <c r="A21" s="2"/>
      <c r="B21" s="48" t="s">
        <v>31</v>
      </c>
      <c r="C21" s="64"/>
      <c r="D21" s="65"/>
      <c r="E21" s="219"/>
      <c r="F21" s="254"/>
      <c r="G21" s="219"/>
      <c r="H21" s="254"/>
      <c r="I21" s="219">
        <f>SUM(I16:J20)</f>
        <v>1446826.5899999999</v>
      </c>
      <c r="J21" s="22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14">
        <f>ZakladDPHSniVypocet</f>
        <v>0</v>
      </c>
      <c r="H23" s="215"/>
      <c r="I23" s="21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12">
        <f>A23</f>
        <v>0</v>
      </c>
      <c r="H24" s="213"/>
      <c r="I24" s="213"/>
      <c r="J24" s="40" t="str">
        <f t="shared" si="0"/>
        <v>CZK</v>
      </c>
    </row>
    <row r="25" spans="1:10" ht="23.25" customHeight="1" x14ac:dyDescent="0.2">
      <c r="A25" s="2">
        <f>ZakladDPHZakl*SazbaDPH2/100</f>
        <v>303833.58390000003</v>
      </c>
      <c r="B25" s="38" t="s">
        <v>15</v>
      </c>
      <c r="C25" s="62"/>
      <c r="D25" s="63"/>
      <c r="E25" s="67">
        <v>21</v>
      </c>
      <c r="F25" s="39" t="s">
        <v>0</v>
      </c>
      <c r="G25" s="214">
        <f>ZakladDPHZaklVypocet</f>
        <v>1446826.59</v>
      </c>
      <c r="H25" s="215"/>
      <c r="I25" s="215"/>
      <c r="J25" s="40" t="str">
        <f t="shared" si="0"/>
        <v>CZK</v>
      </c>
    </row>
    <row r="26" spans="1:10" ht="23.25" customHeight="1" x14ac:dyDescent="0.2">
      <c r="A26" s="2">
        <f>(A25-INT(A25))*100</f>
        <v>58.390000002691522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41">
        <f>A25</f>
        <v>303833.58390000003</v>
      </c>
      <c r="H26" s="242"/>
      <c r="I26" s="24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1750660.1739000001</v>
      </c>
      <c r="B27" s="31" t="s">
        <v>5</v>
      </c>
      <c r="C27" s="70"/>
      <c r="D27" s="71"/>
      <c r="E27" s="70"/>
      <c r="F27" s="16"/>
      <c r="G27" s="243">
        <f>CenaCelkem-(ZakladDPHSni+DPHSni+ZakladDPHZakl+DPHZakl)</f>
        <v>0</v>
      </c>
      <c r="H27" s="243"/>
      <c r="I27" s="243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22">
        <f>ZakladDPHSniVypocet+ZakladDPHZaklVypocet</f>
        <v>1446826.59</v>
      </c>
      <c r="H28" s="222"/>
      <c r="I28" s="222"/>
      <c r="J28" s="117" t="str">
        <f t="shared" si="0"/>
        <v>CZK</v>
      </c>
    </row>
    <row r="29" spans="1:10" ht="27.75" customHeight="1" thickBot="1" x14ac:dyDescent="0.25">
      <c r="A29" s="2">
        <f>(A27-INT(A27))*100</f>
        <v>17.390000005252659</v>
      </c>
      <c r="B29" s="113" t="s">
        <v>37</v>
      </c>
      <c r="C29" s="118"/>
      <c r="D29" s="118"/>
      <c r="E29" s="118"/>
      <c r="F29" s="119"/>
      <c r="G29" s="221">
        <f>A27</f>
        <v>1750660.1739000001</v>
      </c>
      <c r="H29" s="221"/>
      <c r="I29" s="221"/>
      <c r="J29" s="120" t="s">
        <v>80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3"/>
      <c r="E34" s="224"/>
      <c r="G34" s="225"/>
      <c r="H34" s="226"/>
      <c r="I34" s="226"/>
      <c r="J34" s="25"/>
    </row>
    <row r="35" spans="1:10" ht="12.75" customHeight="1" x14ac:dyDescent="0.2">
      <c r="A35" s="2"/>
      <c r="B35" s="2"/>
      <c r="D35" s="211" t="s">
        <v>2</v>
      </c>
      <c r="E35" s="21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209"/>
      <c r="D39" s="209"/>
      <c r="E39" s="209"/>
      <c r="F39" s="100">
        <f>'SO1 SO1.1 Pol'!AE653+'SO1.2 01 Pol'!AE32+'SO1.2 02 Pol'!AE47+'SO1.2 03 Pol'!AE21+'SO1.2 04 Pol'!AE18+'SO1.2 05 Pol'!AE27+'SO1.2 06 Pol'!AE33+'SO1.2 07 Pol'!AE44+'SO1.2 08 Pol'!AE32+'SO1.2 09 Pol'!AE17+'SO2 SO2.1 Pol'!AE77</f>
        <v>0</v>
      </c>
      <c r="G39" s="101">
        <f>'SO1 SO1.1 Pol'!AF653+'SO1.2 01 Pol'!AF32+'SO1.2 02 Pol'!AF47+'SO1.2 03 Pol'!AF21+'SO1.2 04 Pol'!AF18+'SO1.2 05 Pol'!AF27+'SO1.2 06 Pol'!AF33+'SO1.2 07 Pol'!AF44+'SO1.2 08 Pol'!AF32+'SO1.2 09 Pol'!AF17+'SO2 SO2.1 Pol'!AF77</f>
        <v>1446826.59</v>
      </c>
      <c r="H39" s="102">
        <f t="shared" ref="H39:H53" si="1">(F39*SazbaDPH1/100)+(G39*SazbaDPH2/100)</f>
        <v>303833.58390000003</v>
      </c>
      <c r="I39" s="102">
        <f t="shared" ref="I39:I53" si="2">F39+G39+H39</f>
        <v>1750660.1739000001</v>
      </c>
      <c r="J39" s="103">
        <f t="shared" ref="J39:J53" si="3">IF(_xlfn.SINGLE(CenaCelkemVypocet)=0,"",I39/_xlfn.SINGLE(CenaCelkemVypocet)*100)</f>
        <v>100</v>
      </c>
    </row>
    <row r="40" spans="1:10" ht="25.5" customHeight="1" x14ac:dyDescent="0.2">
      <c r="A40" s="89">
        <v>2</v>
      </c>
      <c r="B40" s="104" t="s">
        <v>51</v>
      </c>
      <c r="C40" s="210" t="s">
        <v>52</v>
      </c>
      <c r="D40" s="210"/>
      <c r="E40" s="210"/>
      <c r="F40" s="105">
        <f>'SO1 SO1.1 Pol'!AE653</f>
        <v>0</v>
      </c>
      <c r="G40" s="106">
        <f>'SO1 SO1.1 Pol'!AF653</f>
        <v>1446826.59</v>
      </c>
      <c r="H40" s="106">
        <f t="shared" si="1"/>
        <v>303833.58390000003</v>
      </c>
      <c r="I40" s="106">
        <f t="shared" si="2"/>
        <v>1750660.1739000001</v>
      </c>
      <c r="J40" s="107">
        <f t="shared" si="3"/>
        <v>100</v>
      </c>
    </row>
    <row r="41" spans="1:10" ht="25.5" customHeight="1" x14ac:dyDescent="0.2">
      <c r="A41" s="89">
        <v>3</v>
      </c>
      <c r="B41" s="108" t="s">
        <v>53</v>
      </c>
      <c r="C41" s="209" t="s">
        <v>54</v>
      </c>
      <c r="D41" s="209"/>
      <c r="E41" s="209"/>
      <c r="F41" s="109">
        <f>'SO1 SO1.1 Pol'!AE653</f>
        <v>0</v>
      </c>
      <c r="G41" s="102">
        <f>'SO1 SO1.1 Pol'!AF653</f>
        <v>1446826.59</v>
      </c>
      <c r="H41" s="102">
        <f t="shared" si="1"/>
        <v>303833.58390000003</v>
      </c>
      <c r="I41" s="102">
        <f t="shared" si="2"/>
        <v>1750660.1739000001</v>
      </c>
      <c r="J41" s="103">
        <f t="shared" si="3"/>
        <v>100</v>
      </c>
    </row>
    <row r="42" spans="1:10" ht="25.5" customHeight="1" x14ac:dyDescent="0.2">
      <c r="A42" s="89">
        <v>2</v>
      </c>
      <c r="B42" s="104" t="s">
        <v>55</v>
      </c>
      <c r="C42" s="210" t="s">
        <v>56</v>
      </c>
      <c r="D42" s="210"/>
      <c r="E42" s="210"/>
      <c r="F42" s="105">
        <f>'SO1.2 01 Pol'!AE32+'SO1.2 02 Pol'!AE47+'SO1.2 03 Pol'!AE21+'SO1.2 04 Pol'!AE18+'SO1.2 05 Pol'!AE27+'SO1.2 06 Pol'!AE33+'SO1.2 07 Pol'!AE44+'SO1.2 08 Pol'!AE32+'SO1.2 09 Pol'!AE17</f>
        <v>0</v>
      </c>
      <c r="G42" s="106">
        <f>'SO1.2 01 Pol'!AF32+'SO1.2 02 Pol'!AF47+'SO1.2 03 Pol'!AF21+'SO1.2 04 Pol'!AF18+'SO1.2 05 Pol'!AF27+'SO1.2 06 Pol'!AF33+'SO1.2 07 Pol'!AF44+'SO1.2 08 Pol'!AF32+'SO1.2 09 Pol'!AF17</f>
        <v>0</v>
      </c>
      <c r="H42" s="106">
        <f t="shared" si="1"/>
        <v>0</v>
      </c>
      <c r="I42" s="106">
        <f t="shared" si="2"/>
        <v>0</v>
      </c>
      <c r="J42" s="107">
        <f t="shared" si="3"/>
        <v>0</v>
      </c>
    </row>
    <row r="43" spans="1:10" ht="25.5" customHeight="1" x14ac:dyDescent="0.2">
      <c r="A43" s="89">
        <v>3</v>
      </c>
      <c r="B43" s="108" t="s">
        <v>57</v>
      </c>
      <c r="C43" s="209" t="s">
        <v>58</v>
      </c>
      <c r="D43" s="209"/>
      <c r="E43" s="209"/>
      <c r="F43" s="109">
        <f>'SO1.2 01 Pol'!AE32</f>
        <v>0</v>
      </c>
      <c r="G43" s="102">
        <f>'SO1.2 01 Pol'!AF32</f>
        <v>0</v>
      </c>
      <c r="H43" s="102">
        <f t="shared" si="1"/>
        <v>0</v>
      </c>
      <c r="I43" s="102">
        <f t="shared" si="2"/>
        <v>0</v>
      </c>
      <c r="J43" s="103">
        <f t="shared" si="3"/>
        <v>0</v>
      </c>
    </row>
    <row r="44" spans="1:10" ht="25.5" customHeight="1" x14ac:dyDescent="0.2">
      <c r="A44" s="89">
        <v>3</v>
      </c>
      <c r="B44" s="108" t="s">
        <v>59</v>
      </c>
      <c r="C44" s="209" t="s">
        <v>60</v>
      </c>
      <c r="D44" s="209"/>
      <c r="E44" s="209"/>
      <c r="F44" s="109">
        <f>'SO1.2 02 Pol'!AE47</f>
        <v>0</v>
      </c>
      <c r="G44" s="102">
        <f>'SO1.2 02 Pol'!AF47</f>
        <v>0</v>
      </c>
      <c r="H44" s="102">
        <f t="shared" si="1"/>
        <v>0</v>
      </c>
      <c r="I44" s="102">
        <f t="shared" si="2"/>
        <v>0</v>
      </c>
      <c r="J44" s="103">
        <f t="shared" si="3"/>
        <v>0</v>
      </c>
    </row>
    <row r="45" spans="1:10" ht="25.5" customHeight="1" x14ac:dyDescent="0.2">
      <c r="A45" s="89">
        <v>3</v>
      </c>
      <c r="B45" s="108" t="s">
        <v>61</v>
      </c>
      <c r="C45" s="209" t="s">
        <v>62</v>
      </c>
      <c r="D45" s="209"/>
      <c r="E45" s="209"/>
      <c r="F45" s="109">
        <f>'SO1.2 03 Pol'!AE21</f>
        <v>0</v>
      </c>
      <c r="G45" s="102">
        <f>'SO1.2 03 Pol'!AF21</f>
        <v>0</v>
      </c>
      <c r="H45" s="102">
        <f t="shared" si="1"/>
        <v>0</v>
      </c>
      <c r="I45" s="102">
        <f t="shared" si="2"/>
        <v>0</v>
      </c>
      <c r="J45" s="103">
        <f t="shared" si="3"/>
        <v>0</v>
      </c>
    </row>
    <row r="46" spans="1:10" ht="25.5" customHeight="1" x14ac:dyDescent="0.2">
      <c r="A46" s="89">
        <v>3</v>
      </c>
      <c r="B46" s="108" t="s">
        <v>63</v>
      </c>
      <c r="C46" s="209" t="s">
        <v>64</v>
      </c>
      <c r="D46" s="209"/>
      <c r="E46" s="209"/>
      <c r="F46" s="109">
        <f>'SO1.2 04 Pol'!AE18</f>
        <v>0</v>
      </c>
      <c r="G46" s="102">
        <f>'SO1.2 04 Pol'!AF18</f>
        <v>0</v>
      </c>
      <c r="H46" s="102">
        <f t="shared" si="1"/>
        <v>0</v>
      </c>
      <c r="I46" s="102">
        <f t="shared" si="2"/>
        <v>0</v>
      </c>
      <c r="J46" s="103">
        <f t="shared" si="3"/>
        <v>0</v>
      </c>
    </row>
    <row r="47" spans="1:10" ht="25.5" customHeight="1" x14ac:dyDescent="0.2">
      <c r="A47" s="89">
        <v>3</v>
      </c>
      <c r="B47" s="108" t="s">
        <v>65</v>
      </c>
      <c r="C47" s="209" t="s">
        <v>66</v>
      </c>
      <c r="D47" s="209"/>
      <c r="E47" s="209"/>
      <c r="F47" s="109">
        <f>'SO1.2 05 Pol'!AE27</f>
        <v>0</v>
      </c>
      <c r="G47" s="102">
        <f>'SO1.2 05 Pol'!AF27</f>
        <v>0</v>
      </c>
      <c r="H47" s="102">
        <f t="shared" si="1"/>
        <v>0</v>
      </c>
      <c r="I47" s="102">
        <f t="shared" si="2"/>
        <v>0</v>
      </c>
      <c r="J47" s="103">
        <f t="shared" si="3"/>
        <v>0</v>
      </c>
    </row>
    <row r="48" spans="1:10" ht="25.5" customHeight="1" x14ac:dyDescent="0.2">
      <c r="A48" s="89">
        <v>3</v>
      </c>
      <c r="B48" s="108" t="s">
        <v>67</v>
      </c>
      <c r="C48" s="209" t="s">
        <v>68</v>
      </c>
      <c r="D48" s="209"/>
      <c r="E48" s="209"/>
      <c r="F48" s="109">
        <f>'SO1.2 06 Pol'!AE33</f>
        <v>0</v>
      </c>
      <c r="G48" s="102">
        <f>'SO1.2 06 Pol'!AF33</f>
        <v>0</v>
      </c>
      <c r="H48" s="102">
        <f t="shared" si="1"/>
        <v>0</v>
      </c>
      <c r="I48" s="102">
        <f t="shared" si="2"/>
        <v>0</v>
      </c>
      <c r="J48" s="103">
        <f t="shared" si="3"/>
        <v>0</v>
      </c>
    </row>
    <row r="49" spans="1:52" ht="25.5" customHeight="1" x14ac:dyDescent="0.2">
      <c r="A49" s="89">
        <v>3</v>
      </c>
      <c r="B49" s="108" t="s">
        <v>69</v>
      </c>
      <c r="C49" s="209" t="s">
        <v>70</v>
      </c>
      <c r="D49" s="209"/>
      <c r="E49" s="209"/>
      <c r="F49" s="109">
        <f>'SO1.2 07 Pol'!AE44</f>
        <v>0</v>
      </c>
      <c r="G49" s="102">
        <f>'SO1.2 07 Pol'!AF44</f>
        <v>0</v>
      </c>
      <c r="H49" s="102">
        <f t="shared" si="1"/>
        <v>0</v>
      </c>
      <c r="I49" s="102">
        <f t="shared" si="2"/>
        <v>0</v>
      </c>
      <c r="J49" s="103">
        <f t="shared" si="3"/>
        <v>0</v>
      </c>
    </row>
    <row r="50" spans="1:52" ht="25.5" customHeight="1" x14ac:dyDescent="0.2">
      <c r="A50" s="89">
        <v>3</v>
      </c>
      <c r="B50" s="108" t="s">
        <v>71</v>
      </c>
      <c r="C50" s="209" t="s">
        <v>72</v>
      </c>
      <c r="D50" s="209"/>
      <c r="E50" s="209"/>
      <c r="F50" s="109">
        <f>'SO1.2 08 Pol'!AE32</f>
        <v>0</v>
      </c>
      <c r="G50" s="102">
        <f>'SO1.2 08 Pol'!AF32</f>
        <v>0</v>
      </c>
      <c r="H50" s="102">
        <f t="shared" si="1"/>
        <v>0</v>
      </c>
      <c r="I50" s="102">
        <f t="shared" si="2"/>
        <v>0</v>
      </c>
      <c r="J50" s="103">
        <f t="shared" si="3"/>
        <v>0</v>
      </c>
    </row>
    <row r="51" spans="1:52" ht="25.5" customHeight="1" x14ac:dyDescent="0.2">
      <c r="A51" s="89">
        <v>3</v>
      </c>
      <c r="B51" s="108" t="s">
        <v>73</v>
      </c>
      <c r="C51" s="209" t="s">
        <v>74</v>
      </c>
      <c r="D51" s="209"/>
      <c r="E51" s="209"/>
      <c r="F51" s="109">
        <f>'SO1.2 09 Pol'!AE17</f>
        <v>0</v>
      </c>
      <c r="G51" s="102">
        <f>'SO1.2 09 Pol'!AF17</f>
        <v>0</v>
      </c>
      <c r="H51" s="102">
        <f t="shared" si="1"/>
        <v>0</v>
      </c>
      <c r="I51" s="102">
        <f t="shared" si="2"/>
        <v>0</v>
      </c>
      <c r="J51" s="103">
        <f t="shared" si="3"/>
        <v>0</v>
      </c>
    </row>
    <row r="52" spans="1:52" ht="25.5" customHeight="1" x14ac:dyDescent="0.2">
      <c r="A52" s="89">
        <v>2</v>
      </c>
      <c r="B52" s="104" t="s">
        <v>75</v>
      </c>
      <c r="C52" s="210" t="s">
        <v>76</v>
      </c>
      <c r="D52" s="210"/>
      <c r="E52" s="210"/>
      <c r="F52" s="105">
        <f>'SO2 SO2.1 Pol'!AE77</f>
        <v>0</v>
      </c>
      <c r="G52" s="106">
        <f>'SO2 SO2.1 Pol'!AF77</f>
        <v>0</v>
      </c>
      <c r="H52" s="106">
        <f t="shared" si="1"/>
        <v>0</v>
      </c>
      <c r="I52" s="106">
        <f t="shared" si="2"/>
        <v>0</v>
      </c>
      <c r="J52" s="107">
        <f t="shared" si="3"/>
        <v>0</v>
      </c>
    </row>
    <row r="53" spans="1:52" ht="25.5" customHeight="1" x14ac:dyDescent="0.2">
      <c r="A53" s="89">
        <v>3</v>
      </c>
      <c r="B53" s="108" t="s">
        <v>77</v>
      </c>
      <c r="C53" s="209" t="s">
        <v>78</v>
      </c>
      <c r="D53" s="209"/>
      <c r="E53" s="209"/>
      <c r="F53" s="109">
        <f>'SO2 SO2.1 Pol'!AE77</f>
        <v>0</v>
      </c>
      <c r="G53" s="102">
        <f>'SO2 SO2.1 Pol'!AF77</f>
        <v>0</v>
      </c>
      <c r="H53" s="102">
        <f t="shared" si="1"/>
        <v>0</v>
      </c>
      <c r="I53" s="102">
        <f t="shared" si="2"/>
        <v>0</v>
      </c>
      <c r="J53" s="103">
        <f t="shared" si="3"/>
        <v>0</v>
      </c>
    </row>
    <row r="54" spans="1:52" ht="25.5" customHeight="1" x14ac:dyDescent="0.2">
      <c r="A54" s="89"/>
      <c r="B54" s="205" t="s">
        <v>79</v>
      </c>
      <c r="C54" s="206"/>
      <c r="D54" s="206"/>
      <c r="E54" s="207"/>
      <c r="F54" s="110">
        <f>SUMIF(A39:A53,"=1",F39:F53)</f>
        <v>0</v>
      </c>
      <c r="G54" s="111">
        <f>SUMIF(A39:A53,"=1",G39:G53)</f>
        <v>1446826.59</v>
      </c>
      <c r="H54" s="111">
        <f>SUMIF(A39:A53,"=1",H39:H53)</f>
        <v>303833.58390000003</v>
      </c>
      <c r="I54" s="111">
        <f>SUMIF(A39:A53,"=1",I39:I53)</f>
        <v>1750660.1739000001</v>
      </c>
      <c r="J54" s="112">
        <f>SUMIF(A39:A53,"=1",J39:J53)</f>
        <v>100</v>
      </c>
    </row>
    <row r="56" spans="1:52" x14ac:dyDescent="0.2">
      <c r="A56" t="s">
        <v>81</v>
      </c>
      <c r="B56" t="s">
        <v>82</v>
      </c>
    </row>
    <row r="57" spans="1:52" x14ac:dyDescent="0.2">
      <c r="B57" s="208" t="s">
        <v>82</v>
      </c>
      <c r="C57" s="208"/>
      <c r="D57" s="208"/>
      <c r="E57" s="208"/>
      <c r="F57" s="208"/>
      <c r="G57" s="208"/>
      <c r="H57" s="208"/>
      <c r="I57" s="208"/>
      <c r="J57" s="208"/>
      <c r="AZ57" s="121" t="str">
        <f>B57</f>
        <v>Popis stavby: 2722 - Novostavba provozního střediska na pč. 1592/5, k.ú. Nová Paka</v>
      </c>
    </row>
    <row r="58" spans="1:52" x14ac:dyDescent="0.2">
      <c r="A58" t="s">
        <v>83</v>
      </c>
      <c r="B58" t="s">
        <v>84</v>
      </c>
    </row>
    <row r="59" spans="1:52" x14ac:dyDescent="0.2">
      <c r="B59" s="208" t="s">
        <v>85</v>
      </c>
      <c r="C59" s="208"/>
      <c r="D59" s="208"/>
      <c r="E59" s="208"/>
      <c r="F59" s="208"/>
      <c r="G59" s="208"/>
      <c r="H59" s="208"/>
      <c r="I59" s="208"/>
      <c r="J59" s="208"/>
      <c r="AZ59" s="121" t="str">
        <f>B59</f>
        <v>Popis rozpočtu: SO1.1 - Stavební část</v>
      </c>
    </row>
    <row r="60" spans="1:52" x14ac:dyDescent="0.2">
      <c r="A60" t="s">
        <v>86</v>
      </c>
      <c r="B60" t="s">
        <v>85</v>
      </c>
    </row>
    <row r="61" spans="1:52" x14ac:dyDescent="0.2">
      <c r="A61" t="s">
        <v>83</v>
      </c>
      <c r="B61" t="s">
        <v>87</v>
      </c>
    </row>
    <row r="62" spans="1:52" x14ac:dyDescent="0.2">
      <c r="A62" t="s">
        <v>86</v>
      </c>
      <c r="B62" t="s">
        <v>88</v>
      </c>
    </row>
    <row r="63" spans="1:52" x14ac:dyDescent="0.2">
      <c r="A63" t="s">
        <v>86</v>
      </c>
      <c r="B63" t="s">
        <v>89</v>
      </c>
    </row>
    <row r="64" spans="1:52" x14ac:dyDescent="0.2">
      <c r="A64" t="s">
        <v>86</v>
      </c>
      <c r="B64" t="s">
        <v>90</v>
      </c>
    </row>
    <row r="65" spans="1:52" x14ac:dyDescent="0.2">
      <c r="A65" t="s">
        <v>86</v>
      </c>
      <c r="B65" t="s">
        <v>91</v>
      </c>
    </row>
    <row r="66" spans="1:52" x14ac:dyDescent="0.2">
      <c r="A66" t="s">
        <v>86</v>
      </c>
      <c r="B66" t="s">
        <v>92</v>
      </c>
    </row>
    <row r="67" spans="1:52" x14ac:dyDescent="0.2">
      <c r="A67" t="s">
        <v>86</v>
      </c>
      <c r="B67" t="s">
        <v>93</v>
      </c>
    </row>
    <row r="68" spans="1:52" x14ac:dyDescent="0.2">
      <c r="A68" t="s">
        <v>86</v>
      </c>
      <c r="B68" t="s">
        <v>94</v>
      </c>
    </row>
    <row r="69" spans="1:52" x14ac:dyDescent="0.2">
      <c r="A69" t="s">
        <v>86</v>
      </c>
      <c r="B69" t="s">
        <v>95</v>
      </c>
    </row>
    <row r="70" spans="1:52" x14ac:dyDescent="0.2">
      <c r="A70" t="s">
        <v>86</v>
      </c>
      <c r="B70" t="s">
        <v>96</v>
      </c>
    </row>
    <row r="71" spans="1:52" x14ac:dyDescent="0.2">
      <c r="A71" t="s">
        <v>83</v>
      </c>
      <c r="B71" t="s">
        <v>97</v>
      </c>
    </row>
    <row r="72" spans="1:52" x14ac:dyDescent="0.2">
      <c r="B72" s="208" t="s">
        <v>98</v>
      </c>
      <c r="C72" s="208"/>
      <c r="D72" s="208"/>
      <c r="E72" s="208"/>
      <c r="F72" s="208"/>
      <c r="G72" s="208"/>
      <c r="H72" s="208"/>
      <c r="I72" s="208"/>
      <c r="J72" s="208"/>
      <c r="AZ72" s="121" t="str">
        <f>B72</f>
        <v>Popis rozpočtu: SO2.1 - Skladové boxy</v>
      </c>
    </row>
    <row r="73" spans="1:52" x14ac:dyDescent="0.2">
      <c r="A73" t="s">
        <v>86</v>
      </c>
      <c r="B73" t="s">
        <v>98</v>
      </c>
    </row>
    <row r="76" spans="1:52" ht="15.75" x14ac:dyDescent="0.25">
      <c r="B76" s="122" t="s">
        <v>99</v>
      </c>
    </row>
    <row r="78" spans="1:52" ht="25.5" customHeight="1" x14ac:dyDescent="0.2">
      <c r="A78" s="124"/>
      <c r="B78" s="127" t="s">
        <v>18</v>
      </c>
      <c r="C78" s="127" t="s">
        <v>6</v>
      </c>
      <c r="D78" s="128"/>
      <c r="E78" s="128"/>
      <c r="F78" s="129" t="s">
        <v>100</v>
      </c>
      <c r="G78" s="129"/>
      <c r="H78" s="129"/>
      <c r="I78" s="129" t="s">
        <v>31</v>
      </c>
      <c r="J78" s="129" t="s">
        <v>0</v>
      </c>
    </row>
    <row r="79" spans="1:52" ht="36.75" customHeight="1" x14ac:dyDescent="0.2">
      <c r="A79" s="125"/>
      <c r="B79" s="130" t="s">
        <v>101</v>
      </c>
      <c r="C79" s="203" t="s">
        <v>102</v>
      </c>
      <c r="D79" s="204"/>
      <c r="E79" s="204"/>
      <c r="F79" s="137" t="s">
        <v>26</v>
      </c>
      <c r="G79" s="138"/>
      <c r="H79" s="138"/>
      <c r="I79" s="138">
        <f>'SO1 SO1.1 Pol'!G8+'SO1.2 08 Pol'!G8+'SO1.2 08 Pol'!G14+'SO2 SO2.1 Pol'!G8</f>
        <v>0</v>
      </c>
      <c r="J79" s="134">
        <f>IF(I112=0,"",I79/I112*100)</f>
        <v>0</v>
      </c>
    </row>
    <row r="80" spans="1:52" ht="36.75" customHeight="1" x14ac:dyDescent="0.2">
      <c r="A80" s="125"/>
      <c r="B80" s="130" t="s">
        <v>103</v>
      </c>
      <c r="C80" s="203" t="s">
        <v>104</v>
      </c>
      <c r="D80" s="204"/>
      <c r="E80" s="204"/>
      <c r="F80" s="137" t="s">
        <v>26</v>
      </c>
      <c r="G80" s="138"/>
      <c r="H80" s="138"/>
      <c r="I80" s="138">
        <f>'SO1 SO1.1 Pol'!G39+'SO2 SO2.1 Pol'!G19</f>
        <v>0</v>
      </c>
      <c r="J80" s="134">
        <f>IF(I112=0,"",I80/I112*100)</f>
        <v>0</v>
      </c>
    </row>
    <row r="81" spans="1:10" ht="36.75" customHeight="1" x14ac:dyDescent="0.2">
      <c r="A81" s="125"/>
      <c r="B81" s="130" t="s">
        <v>105</v>
      </c>
      <c r="C81" s="203" t="s">
        <v>106</v>
      </c>
      <c r="D81" s="204"/>
      <c r="E81" s="204"/>
      <c r="F81" s="137" t="s">
        <v>26</v>
      </c>
      <c r="G81" s="138"/>
      <c r="H81" s="138"/>
      <c r="I81" s="138">
        <f>'SO1 SO1.1 Pol'!G80+'SO2 SO2.1 Pol'!G30</f>
        <v>0</v>
      </c>
      <c r="J81" s="134">
        <f>IF(I112=0,"",I81/I112*100)</f>
        <v>0</v>
      </c>
    </row>
    <row r="82" spans="1:10" ht="36.75" customHeight="1" x14ac:dyDescent="0.2">
      <c r="A82" s="125"/>
      <c r="B82" s="130" t="s">
        <v>107</v>
      </c>
      <c r="C82" s="203" t="s">
        <v>108</v>
      </c>
      <c r="D82" s="204"/>
      <c r="E82" s="204"/>
      <c r="F82" s="137" t="s">
        <v>26</v>
      </c>
      <c r="G82" s="138"/>
      <c r="H82" s="138"/>
      <c r="I82" s="138">
        <f>'SO1 SO1.1 Pol'!G139</f>
        <v>0</v>
      </c>
      <c r="J82" s="134">
        <f>IF(I112=0,"",I82/I112*100)</f>
        <v>0</v>
      </c>
    </row>
    <row r="83" spans="1:10" ht="36.75" customHeight="1" x14ac:dyDescent="0.2">
      <c r="A83" s="125"/>
      <c r="B83" s="130" t="s">
        <v>109</v>
      </c>
      <c r="C83" s="203" t="s">
        <v>110</v>
      </c>
      <c r="D83" s="204"/>
      <c r="E83" s="204"/>
      <c r="F83" s="137" t="s">
        <v>26</v>
      </c>
      <c r="G83" s="138"/>
      <c r="H83" s="138"/>
      <c r="I83" s="138">
        <f>'SO1 SO1.1 Pol'!G156+'SO2 SO2.1 Pol'!G38</f>
        <v>0</v>
      </c>
      <c r="J83" s="134">
        <f>IF(I112=0,"",I83/I112*100)</f>
        <v>0</v>
      </c>
    </row>
    <row r="84" spans="1:10" ht="36.75" customHeight="1" x14ac:dyDescent="0.2">
      <c r="A84" s="125"/>
      <c r="B84" s="130" t="s">
        <v>111</v>
      </c>
      <c r="C84" s="203" t="s">
        <v>112</v>
      </c>
      <c r="D84" s="204"/>
      <c r="E84" s="204"/>
      <c r="F84" s="137" t="s">
        <v>26</v>
      </c>
      <c r="G84" s="138"/>
      <c r="H84" s="138"/>
      <c r="I84" s="138">
        <f>'SO1 SO1.1 Pol'!G167</f>
        <v>0</v>
      </c>
      <c r="J84" s="134">
        <f>IF(I112=0,"",I84/I112*100)</f>
        <v>0</v>
      </c>
    </row>
    <row r="85" spans="1:10" ht="36.75" customHeight="1" x14ac:dyDescent="0.2">
      <c r="A85" s="125"/>
      <c r="B85" s="130" t="s">
        <v>113</v>
      </c>
      <c r="C85" s="203" t="s">
        <v>114</v>
      </c>
      <c r="D85" s="204"/>
      <c r="E85" s="204"/>
      <c r="F85" s="137" t="s">
        <v>26</v>
      </c>
      <c r="G85" s="138"/>
      <c r="H85" s="138"/>
      <c r="I85" s="138">
        <f>'SO1 SO1.1 Pol'!G206</f>
        <v>0</v>
      </c>
      <c r="J85" s="134">
        <f>IF(I112=0,"",I85/I112*100)</f>
        <v>0</v>
      </c>
    </row>
    <row r="86" spans="1:10" ht="36.75" customHeight="1" x14ac:dyDescent="0.2">
      <c r="A86" s="125"/>
      <c r="B86" s="130" t="s">
        <v>115</v>
      </c>
      <c r="C86" s="203" t="s">
        <v>116</v>
      </c>
      <c r="D86" s="204"/>
      <c r="E86" s="204"/>
      <c r="F86" s="137" t="s">
        <v>26</v>
      </c>
      <c r="G86" s="138"/>
      <c r="H86" s="138"/>
      <c r="I86" s="138">
        <f>'SO1 SO1.1 Pol'!G222</f>
        <v>0</v>
      </c>
      <c r="J86" s="134">
        <f>IF(I112=0,"",I86/I112*100)</f>
        <v>0</v>
      </c>
    </row>
    <row r="87" spans="1:10" ht="36.75" customHeight="1" x14ac:dyDescent="0.2">
      <c r="A87" s="125"/>
      <c r="B87" s="130" t="s">
        <v>117</v>
      </c>
      <c r="C87" s="203" t="s">
        <v>118</v>
      </c>
      <c r="D87" s="204"/>
      <c r="E87" s="204"/>
      <c r="F87" s="137" t="s">
        <v>26</v>
      </c>
      <c r="G87" s="138"/>
      <c r="H87" s="138"/>
      <c r="I87" s="138">
        <f>'SO1 SO1.1 Pol'!G261</f>
        <v>0</v>
      </c>
      <c r="J87" s="134">
        <f>IF(I112=0,"",I87/I112*100)</f>
        <v>0</v>
      </c>
    </row>
    <row r="88" spans="1:10" ht="36.75" customHeight="1" x14ac:dyDescent="0.2">
      <c r="A88" s="125"/>
      <c r="B88" s="130" t="s">
        <v>119</v>
      </c>
      <c r="C88" s="203" t="s">
        <v>120</v>
      </c>
      <c r="D88" s="204"/>
      <c r="E88" s="204"/>
      <c r="F88" s="137" t="s">
        <v>26</v>
      </c>
      <c r="G88" s="138"/>
      <c r="H88" s="138"/>
      <c r="I88" s="138">
        <f>'SO1 SO1.1 Pol'!G299</f>
        <v>0</v>
      </c>
      <c r="J88" s="134">
        <f>IF(I112=0,"",I88/I112*100)</f>
        <v>0</v>
      </c>
    </row>
    <row r="89" spans="1:10" ht="36.75" customHeight="1" x14ac:dyDescent="0.2">
      <c r="A89" s="125"/>
      <c r="B89" s="130" t="s">
        <v>121</v>
      </c>
      <c r="C89" s="203" t="s">
        <v>122</v>
      </c>
      <c r="D89" s="204"/>
      <c r="E89" s="204"/>
      <c r="F89" s="137" t="s">
        <v>26</v>
      </c>
      <c r="G89" s="138"/>
      <c r="H89" s="138"/>
      <c r="I89" s="138">
        <f>'SO1.2 05 Pol'!G8+'SO1.2 08 Pol'!G18</f>
        <v>0</v>
      </c>
      <c r="J89" s="134">
        <f>IF(I112=0,"",I89/I112*100)</f>
        <v>0</v>
      </c>
    </row>
    <row r="90" spans="1:10" ht="36.75" customHeight="1" x14ac:dyDescent="0.2">
      <c r="A90" s="125"/>
      <c r="B90" s="130" t="s">
        <v>123</v>
      </c>
      <c r="C90" s="203" t="s">
        <v>124</v>
      </c>
      <c r="D90" s="204"/>
      <c r="E90" s="204"/>
      <c r="F90" s="137" t="s">
        <v>26</v>
      </c>
      <c r="G90" s="138"/>
      <c r="H90" s="138"/>
      <c r="I90" s="138">
        <f>'SO1.2 01 Pol'!G8+'SO1.2 02 Pol'!G8+'SO1.2 03 Pol'!G8+'SO1.2 04 Pol'!G8+'SO1.2 05 Pol'!G17+'SO1.2 06 Pol'!G8+'SO1.2 09 Pol'!G8</f>
        <v>0</v>
      </c>
      <c r="J90" s="134">
        <f>IF(I112=0,"",I90/I112*100)</f>
        <v>0</v>
      </c>
    </row>
    <row r="91" spans="1:10" ht="36.75" customHeight="1" x14ac:dyDescent="0.2">
      <c r="A91" s="125"/>
      <c r="B91" s="130" t="s">
        <v>125</v>
      </c>
      <c r="C91" s="203" t="s">
        <v>126</v>
      </c>
      <c r="D91" s="204"/>
      <c r="E91" s="204"/>
      <c r="F91" s="137" t="s">
        <v>26</v>
      </c>
      <c r="G91" s="138"/>
      <c r="H91" s="138"/>
      <c r="I91" s="138">
        <f>'SO1 SO1.1 Pol'!G319+'SO2 SO2.1 Pol'!G43</f>
        <v>0</v>
      </c>
      <c r="J91" s="134">
        <f>IF(I112=0,"",I91/I112*100)</f>
        <v>0</v>
      </c>
    </row>
    <row r="92" spans="1:10" ht="36.75" customHeight="1" x14ac:dyDescent="0.2">
      <c r="A92" s="125"/>
      <c r="B92" s="130" t="s">
        <v>127</v>
      </c>
      <c r="C92" s="203" t="s">
        <v>128</v>
      </c>
      <c r="D92" s="204"/>
      <c r="E92" s="204"/>
      <c r="F92" s="137" t="s">
        <v>26</v>
      </c>
      <c r="G92" s="138"/>
      <c r="H92" s="138"/>
      <c r="I92" s="138">
        <f>'SO1 SO1.1 Pol'!G324</f>
        <v>0</v>
      </c>
      <c r="J92" s="134">
        <f>IF(I112=0,"",I92/I112*100)</f>
        <v>0</v>
      </c>
    </row>
    <row r="93" spans="1:10" ht="36.75" customHeight="1" x14ac:dyDescent="0.2">
      <c r="A93" s="125"/>
      <c r="B93" s="130" t="s">
        <v>129</v>
      </c>
      <c r="C93" s="203" t="s">
        <v>130</v>
      </c>
      <c r="D93" s="204"/>
      <c r="E93" s="204"/>
      <c r="F93" s="137" t="s">
        <v>26</v>
      </c>
      <c r="G93" s="138"/>
      <c r="H93" s="138"/>
      <c r="I93" s="138">
        <f>'SO1 SO1.1 Pol'!G347+'SO2 SO2.1 Pol'!G51</f>
        <v>0</v>
      </c>
      <c r="J93" s="134">
        <f>IF(I112=0,"",I93/I112*100)</f>
        <v>0</v>
      </c>
    </row>
    <row r="94" spans="1:10" ht="36.75" customHeight="1" x14ac:dyDescent="0.2">
      <c r="A94" s="125"/>
      <c r="B94" s="130" t="s">
        <v>131</v>
      </c>
      <c r="C94" s="203" t="s">
        <v>132</v>
      </c>
      <c r="D94" s="204"/>
      <c r="E94" s="204"/>
      <c r="F94" s="137" t="s">
        <v>27</v>
      </c>
      <c r="G94" s="138"/>
      <c r="H94" s="138"/>
      <c r="I94" s="138">
        <f>'SO1 SO1.1 Pol'!G349</f>
        <v>0</v>
      </c>
      <c r="J94" s="134">
        <f>IF(I112=0,"",I94/I112*100)</f>
        <v>0</v>
      </c>
    </row>
    <row r="95" spans="1:10" ht="36.75" customHeight="1" x14ac:dyDescent="0.2">
      <c r="A95" s="125"/>
      <c r="B95" s="130" t="s">
        <v>133</v>
      </c>
      <c r="C95" s="203" t="s">
        <v>134</v>
      </c>
      <c r="D95" s="204"/>
      <c r="E95" s="204"/>
      <c r="F95" s="137" t="s">
        <v>27</v>
      </c>
      <c r="G95" s="138"/>
      <c r="H95" s="138"/>
      <c r="I95" s="138">
        <f>'SO1 SO1.1 Pol'!G377+'SO2 SO2.1 Pol'!G53</f>
        <v>0</v>
      </c>
      <c r="J95" s="134">
        <f>IF(I112=0,"",I95/I112*100)</f>
        <v>0</v>
      </c>
    </row>
    <row r="96" spans="1:10" ht="36.75" customHeight="1" x14ac:dyDescent="0.2">
      <c r="A96" s="125"/>
      <c r="B96" s="130" t="s">
        <v>135</v>
      </c>
      <c r="C96" s="203" t="s">
        <v>136</v>
      </c>
      <c r="D96" s="204"/>
      <c r="E96" s="204"/>
      <c r="F96" s="137" t="s">
        <v>27</v>
      </c>
      <c r="G96" s="138"/>
      <c r="H96" s="138"/>
      <c r="I96" s="138">
        <f>'SO1 SO1.1 Pol'!G393</f>
        <v>0</v>
      </c>
      <c r="J96" s="134">
        <f>IF(I112=0,"",I96/I112*100)</f>
        <v>0</v>
      </c>
    </row>
    <row r="97" spans="1:10" ht="36.75" customHeight="1" x14ac:dyDescent="0.2">
      <c r="A97" s="125"/>
      <c r="B97" s="130" t="s">
        <v>137</v>
      </c>
      <c r="C97" s="203" t="s">
        <v>138</v>
      </c>
      <c r="D97" s="204"/>
      <c r="E97" s="204"/>
      <c r="F97" s="137" t="s">
        <v>27</v>
      </c>
      <c r="G97" s="138"/>
      <c r="H97" s="138"/>
      <c r="I97" s="138">
        <f>'SO1.2 08 Pol'!G11+'SO1.2 08 Pol'!G20</f>
        <v>0</v>
      </c>
      <c r="J97" s="134">
        <f>IF(I112=0,"",I97/I112*100)</f>
        <v>0</v>
      </c>
    </row>
    <row r="98" spans="1:10" ht="36.75" customHeight="1" x14ac:dyDescent="0.2">
      <c r="A98" s="125"/>
      <c r="B98" s="130" t="s">
        <v>139</v>
      </c>
      <c r="C98" s="203" t="s">
        <v>140</v>
      </c>
      <c r="D98" s="204"/>
      <c r="E98" s="204"/>
      <c r="F98" s="137" t="s">
        <v>27</v>
      </c>
      <c r="G98" s="138"/>
      <c r="H98" s="138"/>
      <c r="I98" s="138">
        <f>'SO1.2 07 Pol'!G8</f>
        <v>0</v>
      </c>
      <c r="J98" s="134">
        <f>IF(I112=0,"",I98/I112*100)</f>
        <v>0</v>
      </c>
    </row>
    <row r="99" spans="1:10" ht="36.75" customHeight="1" x14ac:dyDescent="0.2">
      <c r="A99" s="125"/>
      <c r="B99" s="130" t="s">
        <v>141</v>
      </c>
      <c r="C99" s="203" t="s">
        <v>142</v>
      </c>
      <c r="D99" s="204"/>
      <c r="E99" s="204"/>
      <c r="F99" s="137" t="s">
        <v>27</v>
      </c>
      <c r="G99" s="138"/>
      <c r="H99" s="138"/>
      <c r="I99" s="138">
        <f>'SO1.2 06 Pol'!G17</f>
        <v>0</v>
      </c>
      <c r="J99" s="134">
        <f>IF(I112=0,"",I99/I112*100)</f>
        <v>0</v>
      </c>
    </row>
    <row r="100" spans="1:10" ht="36.75" customHeight="1" x14ac:dyDescent="0.2">
      <c r="A100" s="125"/>
      <c r="B100" s="130" t="s">
        <v>143</v>
      </c>
      <c r="C100" s="203" t="s">
        <v>144</v>
      </c>
      <c r="D100" s="204"/>
      <c r="E100" s="204"/>
      <c r="F100" s="137" t="s">
        <v>27</v>
      </c>
      <c r="G100" s="138"/>
      <c r="H100" s="138"/>
      <c r="I100" s="138">
        <f>'SO1.2 07 Pol'!G21</f>
        <v>0</v>
      </c>
      <c r="J100" s="134">
        <f>IF(I112=0,"",I100/I112*100)</f>
        <v>0</v>
      </c>
    </row>
    <row r="101" spans="1:10" ht="36.75" customHeight="1" x14ac:dyDescent="0.2">
      <c r="A101" s="125"/>
      <c r="B101" s="130" t="s">
        <v>145</v>
      </c>
      <c r="C101" s="203" t="s">
        <v>146</v>
      </c>
      <c r="D101" s="204"/>
      <c r="E101" s="204"/>
      <c r="F101" s="137" t="s">
        <v>27</v>
      </c>
      <c r="G101" s="138"/>
      <c r="H101" s="138"/>
      <c r="I101" s="138">
        <f>'SO1 SO1.1 Pol'!G463+'SO2 SO2.1 Pol'!G57</f>
        <v>0</v>
      </c>
      <c r="J101" s="134">
        <f>IF(I112=0,"",I101/I112*100)</f>
        <v>0</v>
      </c>
    </row>
    <row r="102" spans="1:10" ht="36.75" customHeight="1" x14ac:dyDescent="0.2">
      <c r="A102" s="125"/>
      <c r="B102" s="130" t="s">
        <v>147</v>
      </c>
      <c r="C102" s="203" t="s">
        <v>148</v>
      </c>
      <c r="D102" s="204"/>
      <c r="E102" s="204"/>
      <c r="F102" s="137" t="s">
        <v>27</v>
      </c>
      <c r="G102" s="138"/>
      <c r="H102" s="138"/>
      <c r="I102" s="138">
        <f>'SO1 SO1.1 Pol'!G475</f>
        <v>0</v>
      </c>
      <c r="J102" s="134">
        <f>IF(I112=0,"",I102/I112*100)</f>
        <v>0</v>
      </c>
    </row>
    <row r="103" spans="1:10" ht="36.75" customHeight="1" x14ac:dyDescent="0.2">
      <c r="A103" s="125"/>
      <c r="B103" s="130" t="s">
        <v>149</v>
      </c>
      <c r="C103" s="203" t="s">
        <v>150</v>
      </c>
      <c r="D103" s="204"/>
      <c r="E103" s="204"/>
      <c r="F103" s="137" t="s">
        <v>27</v>
      </c>
      <c r="G103" s="138"/>
      <c r="H103" s="138"/>
      <c r="I103" s="138">
        <f>'SO1 SO1.1 Pol'!G500</f>
        <v>0</v>
      </c>
      <c r="J103" s="134">
        <f>IF(I112=0,"",I103/I112*100)</f>
        <v>0</v>
      </c>
    </row>
    <row r="104" spans="1:10" ht="36.75" customHeight="1" x14ac:dyDescent="0.2">
      <c r="A104" s="125"/>
      <c r="B104" s="130" t="s">
        <v>151</v>
      </c>
      <c r="C104" s="203" t="s">
        <v>152</v>
      </c>
      <c r="D104" s="204"/>
      <c r="E104" s="204"/>
      <c r="F104" s="137" t="s">
        <v>27</v>
      </c>
      <c r="G104" s="138"/>
      <c r="H104" s="138"/>
      <c r="I104" s="138">
        <f>'SO1 SO1.1 Pol'!G542</f>
        <v>314412.25</v>
      </c>
      <c r="J104" s="134">
        <f>IF(I112=0,"",I104/I112*100)</f>
        <v>21.731163373213928</v>
      </c>
    </row>
    <row r="105" spans="1:10" ht="36.75" customHeight="1" x14ac:dyDescent="0.2">
      <c r="A105" s="125"/>
      <c r="B105" s="130" t="s">
        <v>153</v>
      </c>
      <c r="C105" s="203" t="s">
        <v>154</v>
      </c>
      <c r="D105" s="204"/>
      <c r="E105" s="204"/>
      <c r="F105" s="137" t="s">
        <v>27</v>
      </c>
      <c r="G105" s="138"/>
      <c r="H105" s="138"/>
      <c r="I105" s="138">
        <f>'SO1 SO1.1 Pol'!G589</f>
        <v>187414.34</v>
      </c>
      <c r="J105" s="134">
        <f>IF(I112=0,"",I105/I112*100)</f>
        <v>12.953476338861039</v>
      </c>
    </row>
    <row r="106" spans="1:10" ht="36.75" customHeight="1" x14ac:dyDescent="0.2">
      <c r="A106" s="125"/>
      <c r="B106" s="130" t="s">
        <v>155</v>
      </c>
      <c r="C106" s="203" t="s">
        <v>156</v>
      </c>
      <c r="D106" s="204"/>
      <c r="E106" s="204"/>
      <c r="F106" s="137" t="s">
        <v>27</v>
      </c>
      <c r="G106" s="138"/>
      <c r="H106" s="138"/>
      <c r="I106" s="138">
        <f>'SO1.2 06 Pol'!G29+'SO2 SO2.1 Pol'!G70</f>
        <v>0</v>
      </c>
      <c r="J106" s="134">
        <f>IF(I112=0,"",I106/I112*100)</f>
        <v>0</v>
      </c>
    </row>
    <row r="107" spans="1:10" ht="36.75" customHeight="1" x14ac:dyDescent="0.2">
      <c r="A107" s="125"/>
      <c r="B107" s="130" t="s">
        <v>157</v>
      </c>
      <c r="C107" s="203" t="s">
        <v>158</v>
      </c>
      <c r="D107" s="204"/>
      <c r="E107" s="204"/>
      <c r="F107" s="137" t="s">
        <v>27</v>
      </c>
      <c r="G107" s="138"/>
      <c r="H107" s="138"/>
      <c r="I107" s="138">
        <f>'SO1 SO1.1 Pol'!G609</f>
        <v>0</v>
      </c>
      <c r="J107" s="134">
        <f>IF(I112=0,"",I107/I112*100)</f>
        <v>0</v>
      </c>
    </row>
    <row r="108" spans="1:10" ht="36.75" customHeight="1" x14ac:dyDescent="0.2">
      <c r="A108" s="125"/>
      <c r="B108" s="130" t="s">
        <v>159</v>
      </c>
      <c r="C108" s="203" t="s">
        <v>160</v>
      </c>
      <c r="D108" s="204"/>
      <c r="E108" s="204"/>
      <c r="F108" s="137" t="s">
        <v>28</v>
      </c>
      <c r="G108" s="138"/>
      <c r="H108" s="138"/>
      <c r="I108" s="138">
        <f>'SO1 SO1.1 Pol'!G613+'SO2 SO2.1 Pol'!G73</f>
        <v>0</v>
      </c>
      <c r="J108" s="134">
        <f>IF(I112=0,"",I108/I112*100)</f>
        <v>0</v>
      </c>
    </row>
    <row r="109" spans="1:10" ht="36.75" customHeight="1" x14ac:dyDescent="0.2">
      <c r="A109" s="125"/>
      <c r="B109" s="130" t="s">
        <v>161</v>
      </c>
      <c r="C109" s="203" t="s">
        <v>162</v>
      </c>
      <c r="D109" s="204"/>
      <c r="E109" s="204"/>
      <c r="F109" s="137" t="s">
        <v>28</v>
      </c>
      <c r="G109" s="138"/>
      <c r="H109" s="138"/>
      <c r="I109" s="138">
        <f>'SO1 SO1.1 Pol'!G620</f>
        <v>495000</v>
      </c>
      <c r="J109" s="134">
        <f>IF(I112=0,"",I109/I112*100)</f>
        <v>34.212807769865499</v>
      </c>
    </row>
    <row r="110" spans="1:10" ht="36.75" customHeight="1" x14ac:dyDescent="0.2">
      <c r="A110" s="125"/>
      <c r="B110" s="130" t="s">
        <v>163</v>
      </c>
      <c r="C110" s="203" t="s">
        <v>29</v>
      </c>
      <c r="D110" s="204"/>
      <c r="E110" s="204"/>
      <c r="F110" s="137" t="s">
        <v>163</v>
      </c>
      <c r="G110" s="138"/>
      <c r="H110" s="138"/>
      <c r="I110" s="138">
        <f>'SO1 SO1.1 Pol'!G625</f>
        <v>0</v>
      </c>
      <c r="J110" s="134">
        <f>IF(I112=0,"",I110/I112*100)</f>
        <v>0</v>
      </c>
    </row>
    <row r="111" spans="1:10" ht="36.75" customHeight="1" x14ac:dyDescent="0.2">
      <c r="A111" s="125"/>
      <c r="B111" s="130" t="s">
        <v>164</v>
      </c>
      <c r="C111" s="203" t="s">
        <v>30</v>
      </c>
      <c r="D111" s="204"/>
      <c r="E111" s="204"/>
      <c r="F111" s="137" t="s">
        <v>164</v>
      </c>
      <c r="G111" s="138"/>
      <c r="H111" s="138"/>
      <c r="I111" s="138">
        <f>'SO1 SO1.1 Pol'!G649</f>
        <v>450000</v>
      </c>
      <c r="J111" s="134">
        <f>IF(I112=0,"",I111/I112*100)</f>
        <v>31.102552518059547</v>
      </c>
    </row>
    <row r="112" spans="1:10" ht="25.5" customHeight="1" x14ac:dyDescent="0.2">
      <c r="A112" s="126"/>
      <c r="B112" s="131" t="s">
        <v>1</v>
      </c>
      <c r="C112" s="132"/>
      <c r="D112" s="133"/>
      <c r="E112" s="133"/>
      <c r="F112" s="139"/>
      <c r="G112" s="140"/>
      <c r="H112" s="140"/>
      <c r="I112" s="140">
        <f>SUM(I79:I111)</f>
        <v>1446826.5899999999</v>
      </c>
      <c r="J112" s="135">
        <f>SUM(J79:J111)</f>
        <v>100.00000000000003</v>
      </c>
    </row>
    <row r="113" spans="6:10" x14ac:dyDescent="0.2">
      <c r="F113" s="88"/>
      <c r="G113" s="88"/>
      <c r="H113" s="88"/>
      <c r="I113" s="88"/>
      <c r="J113" s="136"/>
    </row>
    <row r="114" spans="6:10" x14ac:dyDescent="0.2">
      <c r="F114" s="88"/>
      <c r="G114" s="88"/>
      <c r="H114" s="88"/>
      <c r="I114" s="88"/>
      <c r="J114" s="136"/>
    </row>
    <row r="115" spans="6:10" x14ac:dyDescent="0.2">
      <c r="F115" s="88"/>
      <c r="G115" s="88"/>
      <c r="H115" s="88"/>
      <c r="I115" s="88"/>
      <c r="J115" s="136"/>
    </row>
  </sheetData>
  <sheetProtection algorithmName="SHA-512" hashValue="DLxkDW03vtZRT6Pp5cLPAc9Eq/+wsxeZmWlNMoo2DGThiSu2ihDIWsD/SXZDmqEgL4dYeV4m7a32QtJXsGO0TQ==" saltValue="ANHkbH5Jq5t5z4GHem5TFA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B54:E54"/>
    <mergeCell ref="B57:J57"/>
    <mergeCell ref="B59:J59"/>
    <mergeCell ref="B72:J72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10:E110"/>
    <mergeCell ref="C111:E111"/>
    <mergeCell ref="C105:E105"/>
    <mergeCell ref="C106:E106"/>
    <mergeCell ref="C107:E107"/>
    <mergeCell ref="C108:E108"/>
    <mergeCell ref="C109:E10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5" t="s">
        <v>7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50" t="s">
        <v>8</v>
      </c>
      <c r="B2" s="49"/>
      <c r="C2" s="257"/>
      <c r="D2" s="257"/>
      <c r="E2" s="257"/>
      <c r="F2" s="257"/>
      <c r="G2" s="258"/>
    </row>
    <row r="3" spans="1:7" ht="24.95" customHeight="1" x14ac:dyDescent="0.2">
      <c r="A3" s="50" t="s">
        <v>9</v>
      </c>
      <c r="B3" s="49"/>
      <c r="C3" s="257"/>
      <c r="D3" s="257"/>
      <c r="E3" s="257"/>
      <c r="F3" s="257"/>
      <c r="G3" s="258"/>
    </row>
    <row r="4" spans="1:7" ht="24.95" customHeight="1" x14ac:dyDescent="0.2">
      <c r="A4" s="50" t="s">
        <v>10</v>
      </c>
      <c r="B4" s="49"/>
      <c r="C4" s="257"/>
      <c r="D4" s="257"/>
      <c r="E4" s="257"/>
      <c r="F4" s="257"/>
      <c r="G4" s="25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AC06-833D-489F-A1DB-671A3C4DBC71}">
  <sheetPr>
    <outlinePr summaryBelow="0"/>
  </sheetPr>
  <dimension ref="A1:BH5000"/>
  <sheetViews>
    <sheetView tabSelected="1" zoomScale="160" zoomScaleNormal="160" workbookViewId="0">
      <pane ySplit="7" topLeftCell="A8" activePane="bottomLeft" state="frozen"/>
      <selection pane="bottomLeft" activeCell="F626" sqref="F626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51</v>
      </c>
      <c r="C3" s="260" t="s">
        <v>52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53</v>
      </c>
      <c r="C4" s="263" t="s">
        <v>54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101</v>
      </c>
      <c r="C8" s="189" t="s">
        <v>102</v>
      </c>
      <c r="D8" s="171"/>
      <c r="E8" s="172"/>
      <c r="F8" s="173"/>
      <c r="G8" s="174">
        <f>SUMIF(AG9:AG38,"&lt;&gt;NOR",G9:G38)</f>
        <v>0</v>
      </c>
      <c r="H8" s="168"/>
      <c r="I8" s="168">
        <f>SUM(I9:I38)</f>
        <v>0</v>
      </c>
      <c r="J8" s="168"/>
      <c r="K8" s="168">
        <f>SUM(K9:K38)</f>
        <v>0</v>
      </c>
      <c r="L8" s="168"/>
      <c r="M8" s="168">
        <f>SUM(M9:M38)</f>
        <v>0</v>
      </c>
      <c r="N8" s="167"/>
      <c r="O8" s="167">
        <f>SUM(O9:O38)</f>
        <v>0.01</v>
      </c>
      <c r="P8" s="167"/>
      <c r="Q8" s="167">
        <f>SUM(Q9:Q38)</f>
        <v>0</v>
      </c>
      <c r="R8" s="168"/>
      <c r="S8" s="168"/>
      <c r="T8" s="168"/>
      <c r="U8" s="168"/>
      <c r="V8" s="168">
        <f>SUM(V9:V38)</f>
        <v>357.53000000000003</v>
      </c>
      <c r="W8" s="168"/>
      <c r="X8" s="168"/>
      <c r="Y8" s="168"/>
      <c r="AG8" t="s">
        <v>192</v>
      </c>
    </row>
    <row r="9" spans="1:60" outlineLevel="1" x14ac:dyDescent="0.2">
      <c r="A9" s="176">
        <v>1</v>
      </c>
      <c r="B9" s="177" t="s">
        <v>193</v>
      </c>
      <c r="C9" s="190" t="s">
        <v>194</v>
      </c>
      <c r="D9" s="178" t="s">
        <v>195</v>
      </c>
      <c r="E9" s="179">
        <v>174.285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196</v>
      </c>
      <c r="T9" s="159" t="s">
        <v>196</v>
      </c>
      <c r="U9" s="159">
        <v>4.1000000000000002E-2</v>
      </c>
      <c r="V9" s="159">
        <f>ROUND(E9*U9,2)</f>
        <v>7.15</v>
      </c>
      <c r="W9" s="159"/>
      <c r="X9" s="159" t="s">
        <v>197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199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1" t="s">
        <v>200</v>
      </c>
      <c r="D10" s="161"/>
      <c r="E10" s="162">
        <v>174.285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6">
        <v>2</v>
      </c>
      <c r="B11" s="177" t="s">
        <v>202</v>
      </c>
      <c r="C11" s="190" t="s">
        <v>203</v>
      </c>
      <c r="D11" s="178" t="s">
        <v>195</v>
      </c>
      <c r="E11" s="179">
        <v>516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196</v>
      </c>
      <c r="T11" s="159" t="s">
        <v>196</v>
      </c>
      <c r="U11" s="159">
        <v>0.29399999999999998</v>
      </c>
      <c r="V11" s="159">
        <f>ROUND(E11*U11,2)</f>
        <v>151.69999999999999</v>
      </c>
      <c r="W11" s="159"/>
      <c r="X11" s="159" t="s">
        <v>197</v>
      </c>
      <c r="Y11" s="159" t="s">
        <v>198</v>
      </c>
      <c r="Z11" s="149"/>
      <c r="AA11" s="149"/>
      <c r="AB11" s="149"/>
      <c r="AC11" s="149"/>
      <c r="AD11" s="149"/>
      <c r="AE11" s="149"/>
      <c r="AF11" s="149"/>
      <c r="AG11" s="149" t="s">
        <v>199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1" t="s">
        <v>204</v>
      </c>
      <c r="D12" s="161"/>
      <c r="E12" s="162">
        <v>126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3" x14ac:dyDescent="0.2">
      <c r="A13" s="156"/>
      <c r="B13" s="157"/>
      <c r="C13" s="191" t="s">
        <v>205</v>
      </c>
      <c r="D13" s="161"/>
      <c r="E13" s="162">
        <v>330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3" x14ac:dyDescent="0.2">
      <c r="A14" s="156"/>
      <c r="B14" s="157"/>
      <c r="C14" s="191" t="s">
        <v>206</v>
      </c>
      <c r="D14" s="161"/>
      <c r="E14" s="162">
        <v>60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6">
        <v>3</v>
      </c>
      <c r="B15" s="177" t="s">
        <v>207</v>
      </c>
      <c r="C15" s="190" t="s">
        <v>208</v>
      </c>
      <c r="D15" s="178" t="s">
        <v>195</v>
      </c>
      <c r="E15" s="179">
        <v>64.948949999999996</v>
      </c>
      <c r="F15" s="180"/>
      <c r="G15" s="181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196</v>
      </c>
      <c r="T15" s="159" t="s">
        <v>196</v>
      </c>
      <c r="U15" s="159">
        <v>0.35</v>
      </c>
      <c r="V15" s="159">
        <f>ROUND(E15*U15,2)</f>
        <v>22.73</v>
      </c>
      <c r="W15" s="159"/>
      <c r="X15" s="159" t="s">
        <v>197</v>
      </c>
      <c r="Y15" s="159" t="s">
        <v>198</v>
      </c>
      <c r="Z15" s="149"/>
      <c r="AA15" s="149"/>
      <c r="AB15" s="149"/>
      <c r="AC15" s="149"/>
      <c r="AD15" s="149"/>
      <c r="AE15" s="149"/>
      <c r="AF15" s="149"/>
      <c r="AG15" s="149" t="s">
        <v>199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1" t="s">
        <v>209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 x14ac:dyDescent="0.2">
      <c r="A17" s="156"/>
      <c r="B17" s="157"/>
      <c r="C17" s="191" t="s">
        <v>210</v>
      </c>
      <c r="D17" s="161"/>
      <c r="E17" s="162">
        <v>54.72</v>
      </c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3" x14ac:dyDescent="0.2">
      <c r="A18" s="156"/>
      <c r="B18" s="157"/>
      <c r="C18" s="191" t="s">
        <v>211</v>
      </c>
      <c r="D18" s="161"/>
      <c r="E18" s="162">
        <v>5.3352000000000004</v>
      </c>
      <c r="F18" s="19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3" x14ac:dyDescent="0.2">
      <c r="A19" s="156"/>
      <c r="B19" s="157"/>
      <c r="C19" s="191" t="s">
        <v>212</v>
      </c>
      <c r="D19" s="161"/>
      <c r="E19" s="162">
        <v>4.8937499999999998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6">
        <v>4</v>
      </c>
      <c r="B20" s="177" t="s">
        <v>213</v>
      </c>
      <c r="C20" s="190" t="s">
        <v>214</v>
      </c>
      <c r="D20" s="178" t="s">
        <v>195</v>
      </c>
      <c r="E20" s="179">
        <v>580.95000000000005</v>
      </c>
      <c r="F20" s="180"/>
      <c r="G20" s="181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196</v>
      </c>
      <c r="T20" s="159" t="s">
        <v>196</v>
      </c>
      <c r="U20" s="159">
        <v>0.01</v>
      </c>
      <c r="V20" s="159">
        <f>ROUND(E20*U20,2)</f>
        <v>5.81</v>
      </c>
      <c r="W20" s="159"/>
      <c r="X20" s="159" t="s">
        <v>197</v>
      </c>
      <c r="Y20" s="159" t="s">
        <v>198</v>
      </c>
      <c r="Z20" s="149"/>
      <c r="AA20" s="149"/>
      <c r="AB20" s="149"/>
      <c r="AC20" s="149"/>
      <c r="AD20" s="149"/>
      <c r="AE20" s="149"/>
      <c r="AF20" s="149"/>
      <c r="AG20" s="149" t="s">
        <v>199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1" t="s">
        <v>215</v>
      </c>
      <c r="D21" s="161"/>
      <c r="E21" s="162">
        <v>64.95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3" x14ac:dyDescent="0.2">
      <c r="A22" s="156"/>
      <c r="B22" s="157"/>
      <c r="C22" s="191" t="s">
        <v>216</v>
      </c>
      <c r="D22" s="161"/>
      <c r="E22" s="162">
        <v>516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6">
        <v>5</v>
      </c>
      <c r="B23" s="177" t="s">
        <v>217</v>
      </c>
      <c r="C23" s="190" t="s">
        <v>218</v>
      </c>
      <c r="D23" s="178" t="s">
        <v>195</v>
      </c>
      <c r="E23" s="179">
        <v>5809.5</v>
      </c>
      <c r="F23" s="180"/>
      <c r="G23" s="181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9"/>
      <c r="S23" s="159" t="s">
        <v>196</v>
      </c>
      <c r="T23" s="159" t="s">
        <v>196</v>
      </c>
      <c r="U23" s="159">
        <v>0</v>
      </c>
      <c r="V23" s="159">
        <f>ROUND(E23*U23,2)</f>
        <v>0</v>
      </c>
      <c r="W23" s="159"/>
      <c r="X23" s="159" t="s">
        <v>197</v>
      </c>
      <c r="Y23" s="159" t="s">
        <v>198</v>
      </c>
      <c r="Z23" s="149"/>
      <c r="AA23" s="149"/>
      <c r="AB23" s="149"/>
      <c r="AC23" s="149"/>
      <c r="AD23" s="149"/>
      <c r="AE23" s="149"/>
      <c r="AF23" s="149"/>
      <c r="AG23" s="149" t="s">
        <v>199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191" t="s">
        <v>219</v>
      </c>
      <c r="D24" s="161"/>
      <c r="E24" s="162">
        <v>5809.5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6">
        <v>6</v>
      </c>
      <c r="B25" s="177" t="s">
        <v>220</v>
      </c>
      <c r="C25" s="190" t="s">
        <v>221</v>
      </c>
      <c r="D25" s="178" t="s">
        <v>195</v>
      </c>
      <c r="E25" s="179">
        <v>580.95000000000005</v>
      </c>
      <c r="F25" s="180"/>
      <c r="G25" s="181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9"/>
      <c r="S25" s="159" t="s">
        <v>196</v>
      </c>
      <c r="T25" s="159" t="s">
        <v>222</v>
      </c>
      <c r="U25" s="159">
        <v>0.01</v>
      </c>
      <c r="V25" s="159">
        <f>ROUND(E25*U25,2)</f>
        <v>5.81</v>
      </c>
      <c r="W25" s="159"/>
      <c r="X25" s="159" t="s">
        <v>197</v>
      </c>
      <c r="Y25" s="159" t="s">
        <v>198</v>
      </c>
      <c r="Z25" s="149"/>
      <c r="AA25" s="149"/>
      <c r="AB25" s="149"/>
      <c r="AC25" s="149"/>
      <c r="AD25" s="149"/>
      <c r="AE25" s="149"/>
      <c r="AF25" s="149"/>
      <c r="AG25" s="149" t="s">
        <v>199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91" t="s">
        <v>223</v>
      </c>
      <c r="D26" s="161"/>
      <c r="E26" s="162">
        <v>580.95000000000005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6">
        <v>7</v>
      </c>
      <c r="B27" s="177" t="s">
        <v>224</v>
      </c>
      <c r="C27" s="190" t="s">
        <v>225</v>
      </c>
      <c r="D27" s="178" t="s">
        <v>226</v>
      </c>
      <c r="E27" s="179">
        <v>662.28300000000002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196</v>
      </c>
      <c r="T27" s="159" t="s">
        <v>196</v>
      </c>
      <c r="U27" s="159">
        <v>0</v>
      </c>
      <c r="V27" s="159">
        <f>ROUND(E27*U27,2)</f>
        <v>0</v>
      </c>
      <c r="W27" s="159"/>
      <c r="X27" s="159" t="s">
        <v>197</v>
      </c>
      <c r="Y27" s="159" t="s">
        <v>198</v>
      </c>
      <c r="Z27" s="149"/>
      <c r="AA27" s="149"/>
      <c r="AB27" s="149"/>
      <c r="AC27" s="149"/>
      <c r="AD27" s="149"/>
      <c r="AE27" s="149"/>
      <c r="AF27" s="149"/>
      <c r="AG27" s="149" t="s">
        <v>199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91" t="s">
        <v>227</v>
      </c>
      <c r="D28" s="161"/>
      <c r="E28" s="162">
        <v>662.28300000000002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6">
        <v>8</v>
      </c>
      <c r="B29" s="177" t="s">
        <v>228</v>
      </c>
      <c r="C29" s="190" t="s">
        <v>229</v>
      </c>
      <c r="D29" s="178" t="s">
        <v>230</v>
      </c>
      <c r="E29" s="179">
        <v>441.52199999999999</v>
      </c>
      <c r="F29" s="180"/>
      <c r="G29" s="181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9"/>
      <c r="S29" s="159" t="s">
        <v>196</v>
      </c>
      <c r="T29" s="159" t="s">
        <v>196</v>
      </c>
      <c r="U29" s="159">
        <v>0</v>
      </c>
      <c r="V29" s="159">
        <f>ROUND(E29*U29,2)</f>
        <v>0</v>
      </c>
      <c r="W29" s="159"/>
      <c r="X29" s="159" t="s">
        <v>197</v>
      </c>
      <c r="Y29" s="159" t="s">
        <v>198</v>
      </c>
      <c r="Z29" s="149"/>
      <c r="AA29" s="149"/>
      <c r="AB29" s="149"/>
      <c r="AC29" s="149"/>
      <c r="AD29" s="149"/>
      <c r="AE29" s="149"/>
      <c r="AF29" s="149"/>
      <c r="AG29" s="149" t="s">
        <v>199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191" t="s">
        <v>231</v>
      </c>
      <c r="D30" s="161"/>
      <c r="E30" s="162">
        <v>441.52199999999999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6">
        <v>9</v>
      </c>
      <c r="B31" s="177" t="s">
        <v>232</v>
      </c>
      <c r="C31" s="190" t="s">
        <v>233</v>
      </c>
      <c r="D31" s="178" t="s">
        <v>234</v>
      </c>
      <c r="E31" s="179">
        <v>960</v>
      </c>
      <c r="F31" s="180"/>
      <c r="G31" s="181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196</v>
      </c>
      <c r="T31" s="159" t="s">
        <v>196</v>
      </c>
      <c r="U31" s="159">
        <v>0.02</v>
      </c>
      <c r="V31" s="159">
        <f>ROUND(E31*U31,2)</f>
        <v>19.2</v>
      </c>
      <c r="W31" s="159"/>
      <c r="X31" s="159" t="s">
        <v>197</v>
      </c>
      <c r="Y31" s="159" t="s">
        <v>198</v>
      </c>
      <c r="Z31" s="149"/>
      <c r="AA31" s="149"/>
      <c r="AB31" s="149"/>
      <c r="AC31" s="149"/>
      <c r="AD31" s="149"/>
      <c r="AE31" s="149"/>
      <c r="AF31" s="149"/>
      <c r="AG31" s="149" t="s">
        <v>199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91" t="s">
        <v>235</v>
      </c>
      <c r="D32" s="161"/>
      <c r="E32" s="162">
        <v>960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2">
        <v>10</v>
      </c>
      <c r="B33" s="183" t="s">
        <v>236</v>
      </c>
      <c r="C33" s="192" t="s">
        <v>237</v>
      </c>
      <c r="D33" s="184" t="s">
        <v>234</v>
      </c>
      <c r="E33" s="185">
        <v>420</v>
      </c>
      <c r="F33" s="186"/>
      <c r="G33" s="187">
        <f t="shared" ref="G33:G38" si="0">ROUND(E33*F33,2)</f>
        <v>0</v>
      </c>
      <c r="H33" s="160"/>
      <c r="I33" s="159">
        <f t="shared" ref="I33:I38" si="1">ROUND(E33*H33,2)</f>
        <v>0</v>
      </c>
      <c r="J33" s="160"/>
      <c r="K33" s="159">
        <f t="shared" ref="K33:K38" si="2">ROUND(E33*J33,2)</f>
        <v>0</v>
      </c>
      <c r="L33" s="159">
        <v>21</v>
      </c>
      <c r="M33" s="159">
        <f t="shared" ref="M33:M38" si="3">G33*(1+L33/100)</f>
        <v>0</v>
      </c>
      <c r="N33" s="158">
        <v>0</v>
      </c>
      <c r="O33" s="158">
        <f t="shared" ref="O33:O38" si="4">ROUND(E33*N33,2)</f>
        <v>0</v>
      </c>
      <c r="P33" s="158">
        <v>0</v>
      </c>
      <c r="Q33" s="158">
        <f t="shared" ref="Q33:Q38" si="5">ROUND(E33*P33,2)</f>
        <v>0</v>
      </c>
      <c r="R33" s="159"/>
      <c r="S33" s="159" t="s">
        <v>196</v>
      </c>
      <c r="T33" s="159" t="s">
        <v>196</v>
      </c>
      <c r="U33" s="159">
        <v>0.18</v>
      </c>
      <c r="V33" s="159">
        <f t="shared" ref="V33:V38" si="6">ROUND(E33*U33,2)</f>
        <v>75.599999999999994</v>
      </c>
      <c r="W33" s="159"/>
      <c r="X33" s="159" t="s">
        <v>197</v>
      </c>
      <c r="Y33" s="159" t="s">
        <v>198</v>
      </c>
      <c r="Z33" s="149"/>
      <c r="AA33" s="149"/>
      <c r="AB33" s="149"/>
      <c r="AC33" s="149"/>
      <c r="AD33" s="149"/>
      <c r="AE33" s="149"/>
      <c r="AF33" s="149"/>
      <c r="AG33" s="149" t="s">
        <v>199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2">
        <v>11</v>
      </c>
      <c r="B34" s="183" t="s">
        <v>238</v>
      </c>
      <c r="C34" s="192" t="s">
        <v>239</v>
      </c>
      <c r="D34" s="184" t="s">
        <v>234</v>
      </c>
      <c r="E34" s="185">
        <v>420</v>
      </c>
      <c r="F34" s="186"/>
      <c r="G34" s="187">
        <f t="shared" si="0"/>
        <v>0</v>
      </c>
      <c r="H34" s="160"/>
      <c r="I34" s="159">
        <f t="shared" si="1"/>
        <v>0</v>
      </c>
      <c r="J34" s="160"/>
      <c r="K34" s="159">
        <f t="shared" si="2"/>
        <v>0</v>
      </c>
      <c r="L34" s="159">
        <v>21</v>
      </c>
      <c r="M34" s="159">
        <f t="shared" si="3"/>
        <v>0</v>
      </c>
      <c r="N34" s="158">
        <v>0</v>
      </c>
      <c r="O34" s="158">
        <f t="shared" si="4"/>
        <v>0</v>
      </c>
      <c r="P34" s="158">
        <v>0</v>
      </c>
      <c r="Q34" s="158">
        <f t="shared" si="5"/>
        <v>0</v>
      </c>
      <c r="R34" s="159"/>
      <c r="S34" s="159" t="s">
        <v>196</v>
      </c>
      <c r="T34" s="159" t="s">
        <v>196</v>
      </c>
      <c r="U34" s="159">
        <v>0.06</v>
      </c>
      <c r="V34" s="159">
        <f t="shared" si="6"/>
        <v>25.2</v>
      </c>
      <c r="W34" s="159"/>
      <c r="X34" s="159" t="s">
        <v>197</v>
      </c>
      <c r="Y34" s="159" t="s">
        <v>198</v>
      </c>
      <c r="Z34" s="149"/>
      <c r="AA34" s="149"/>
      <c r="AB34" s="149"/>
      <c r="AC34" s="149"/>
      <c r="AD34" s="149"/>
      <c r="AE34" s="149"/>
      <c r="AF34" s="149"/>
      <c r="AG34" s="149" t="s">
        <v>199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2">
        <v>12</v>
      </c>
      <c r="B35" s="183" t="s">
        <v>240</v>
      </c>
      <c r="C35" s="192" t="s">
        <v>241</v>
      </c>
      <c r="D35" s="184" t="s">
        <v>242</v>
      </c>
      <c r="E35" s="185">
        <v>10.5</v>
      </c>
      <c r="F35" s="186"/>
      <c r="G35" s="187">
        <f t="shared" si="0"/>
        <v>0</v>
      </c>
      <c r="H35" s="160"/>
      <c r="I35" s="159">
        <f t="shared" si="1"/>
        <v>0</v>
      </c>
      <c r="J35" s="160"/>
      <c r="K35" s="159">
        <f t="shared" si="2"/>
        <v>0</v>
      </c>
      <c r="L35" s="159">
        <v>21</v>
      </c>
      <c r="M35" s="159">
        <f t="shared" si="3"/>
        <v>0</v>
      </c>
      <c r="N35" s="158">
        <v>1E-3</v>
      </c>
      <c r="O35" s="158">
        <f t="shared" si="4"/>
        <v>0.01</v>
      </c>
      <c r="P35" s="158">
        <v>0</v>
      </c>
      <c r="Q35" s="158">
        <f t="shared" si="5"/>
        <v>0</v>
      </c>
      <c r="R35" s="159" t="s">
        <v>243</v>
      </c>
      <c r="S35" s="159" t="s">
        <v>196</v>
      </c>
      <c r="T35" s="159" t="s">
        <v>196</v>
      </c>
      <c r="U35" s="159">
        <v>0</v>
      </c>
      <c r="V35" s="159">
        <f t="shared" si="6"/>
        <v>0</v>
      </c>
      <c r="W35" s="159"/>
      <c r="X35" s="159" t="s">
        <v>244</v>
      </c>
      <c r="Y35" s="159" t="s">
        <v>198</v>
      </c>
      <c r="Z35" s="149"/>
      <c r="AA35" s="149"/>
      <c r="AB35" s="149"/>
      <c r="AC35" s="149"/>
      <c r="AD35" s="149"/>
      <c r="AE35" s="149"/>
      <c r="AF35" s="149"/>
      <c r="AG35" s="149" t="s">
        <v>245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2">
        <v>13</v>
      </c>
      <c r="B36" s="183" t="s">
        <v>246</v>
      </c>
      <c r="C36" s="192" t="s">
        <v>247</v>
      </c>
      <c r="D36" s="184" t="s">
        <v>234</v>
      </c>
      <c r="E36" s="185">
        <v>420</v>
      </c>
      <c r="F36" s="186"/>
      <c r="G36" s="187">
        <f t="shared" si="0"/>
        <v>0</v>
      </c>
      <c r="H36" s="160"/>
      <c r="I36" s="159">
        <f t="shared" si="1"/>
        <v>0</v>
      </c>
      <c r="J36" s="160"/>
      <c r="K36" s="159">
        <f t="shared" si="2"/>
        <v>0</v>
      </c>
      <c r="L36" s="159">
        <v>21</v>
      </c>
      <c r="M36" s="159">
        <f t="shared" si="3"/>
        <v>0</v>
      </c>
      <c r="N36" s="158">
        <v>0</v>
      </c>
      <c r="O36" s="158">
        <f t="shared" si="4"/>
        <v>0</v>
      </c>
      <c r="P36" s="158">
        <v>0</v>
      </c>
      <c r="Q36" s="158">
        <f t="shared" si="5"/>
        <v>0</v>
      </c>
      <c r="R36" s="159"/>
      <c r="S36" s="159" t="s">
        <v>196</v>
      </c>
      <c r="T36" s="159" t="s">
        <v>196</v>
      </c>
      <c r="U36" s="159">
        <v>1.4999999999999999E-2</v>
      </c>
      <c r="V36" s="159">
        <f t="shared" si="6"/>
        <v>6.3</v>
      </c>
      <c r="W36" s="159"/>
      <c r="X36" s="159" t="s">
        <v>197</v>
      </c>
      <c r="Y36" s="159" t="s">
        <v>198</v>
      </c>
      <c r="Z36" s="149"/>
      <c r="AA36" s="149"/>
      <c r="AB36" s="149"/>
      <c r="AC36" s="149"/>
      <c r="AD36" s="149"/>
      <c r="AE36" s="149"/>
      <c r="AF36" s="149"/>
      <c r="AG36" s="149" t="s">
        <v>199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2">
        <v>14</v>
      </c>
      <c r="B37" s="183" t="s">
        <v>248</v>
      </c>
      <c r="C37" s="192" t="s">
        <v>249</v>
      </c>
      <c r="D37" s="184" t="s">
        <v>250</v>
      </c>
      <c r="E37" s="185">
        <v>0.2</v>
      </c>
      <c r="F37" s="186"/>
      <c r="G37" s="187">
        <f t="shared" si="0"/>
        <v>0</v>
      </c>
      <c r="H37" s="160"/>
      <c r="I37" s="159">
        <f t="shared" si="1"/>
        <v>0</v>
      </c>
      <c r="J37" s="160"/>
      <c r="K37" s="159">
        <f t="shared" si="2"/>
        <v>0</v>
      </c>
      <c r="L37" s="159">
        <v>21</v>
      </c>
      <c r="M37" s="159">
        <f t="shared" si="3"/>
        <v>0</v>
      </c>
      <c r="N37" s="158">
        <v>0</v>
      </c>
      <c r="O37" s="158">
        <f t="shared" si="4"/>
        <v>0</v>
      </c>
      <c r="P37" s="158">
        <v>0</v>
      </c>
      <c r="Q37" s="158">
        <f t="shared" si="5"/>
        <v>0</v>
      </c>
      <c r="R37" s="159"/>
      <c r="S37" s="159" t="s">
        <v>196</v>
      </c>
      <c r="T37" s="159" t="s">
        <v>196</v>
      </c>
      <c r="U37" s="159">
        <v>1.145</v>
      </c>
      <c r="V37" s="159">
        <f t="shared" si="6"/>
        <v>0.23</v>
      </c>
      <c r="W37" s="159"/>
      <c r="X37" s="159" t="s">
        <v>197</v>
      </c>
      <c r="Y37" s="159" t="s">
        <v>198</v>
      </c>
      <c r="Z37" s="149"/>
      <c r="AA37" s="149"/>
      <c r="AB37" s="149"/>
      <c r="AC37" s="149"/>
      <c r="AD37" s="149"/>
      <c r="AE37" s="149"/>
      <c r="AF37" s="149"/>
      <c r="AG37" s="149" t="s">
        <v>199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2">
        <v>15</v>
      </c>
      <c r="B38" s="183" t="s">
        <v>251</v>
      </c>
      <c r="C38" s="192" t="s">
        <v>252</v>
      </c>
      <c r="D38" s="184" t="s">
        <v>234</v>
      </c>
      <c r="E38" s="185">
        <v>420</v>
      </c>
      <c r="F38" s="186"/>
      <c r="G38" s="187">
        <f t="shared" si="0"/>
        <v>0</v>
      </c>
      <c r="H38" s="160"/>
      <c r="I38" s="159">
        <f t="shared" si="1"/>
        <v>0</v>
      </c>
      <c r="J38" s="160"/>
      <c r="K38" s="159">
        <f t="shared" si="2"/>
        <v>0</v>
      </c>
      <c r="L38" s="159">
        <v>21</v>
      </c>
      <c r="M38" s="159">
        <f t="shared" si="3"/>
        <v>0</v>
      </c>
      <c r="N38" s="158">
        <v>0</v>
      </c>
      <c r="O38" s="158">
        <f t="shared" si="4"/>
        <v>0</v>
      </c>
      <c r="P38" s="158">
        <v>0</v>
      </c>
      <c r="Q38" s="158">
        <f t="shared" si="5"/>
        <v>0</v>
      </c>
      <c r="R38" s="159"/>
      <c r="S38" s="159" t="s">
        <v>196</v>
      </c>
      <c r="T38" s="159" t="s">
        <v>196</v>
      </c>
      <c r="U38" s="159">
        <v>0.09</v>
      </c>
      <c r="V38" s="159">
        <f t="shared" si="6"/>
        <v>37.799999999999997</v>
      </c>
      <c r="W38" s="159"/>
      <c r="X38" s="159" t="s">
        <v>197</v>
      </c>
      <c r="Y38" s="159" t="s">
        <v>198</v>
      </c>
      <c r="Z38" s="149"/>
      <c r="AA38" s="149"/>
      <c r="AB38" s="149"/>
      <c r="AC38" s="149"/>
      <c r="AD38" s="149"/>
      <c r="AE38" s="149"/>
      <c r="AF38" s="149"/>
      <c r="AG38" s="149" t="s">
        <v>199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x14ac:dyDescent="0.2">
      <c r="A39" s="169" t="s">
        <v>191</v>
      </c>
      <c r="B39" s="170" t="s">
        <v>103</v>
      </c>
      <c r="C39" s="189" t="s">
        <v>104</v>
      </c>
      <c r="D39" s="171"/>
      <c r="E39" s="172"/>
      <c r="F39" s="173"/>
      <c r="G39" s="174">
        <f>SUMIF(AG40:AG79,"&lt;&gt;NOR",G40:G79)</f>
        <v>0</v>
      </c>
      <c r="H39" s="168"/>
      <c r="I39" s="168">
        <f>SUM(I40:I79)</f>
        <v>0</v>
      </c>
      <c r="J39" s="168"/>
      <c r="K39" s="168">
        <f>SUM(K40:K79)</f>
        <v>0</v>
      </c>
      <c r="L39" s="168"/>
      <c r="M39" s="168">
        <f>SUM(M40:M79)</f>
        <v>0</v>
      </c>
      <c r="N39" s="167"/>
      <c r="O39" s="167">
        <f>SUM(O40:O79)</f>
        <v>302.25</v>
      </c>
      <c r="P39" s="167"/>
      <c r="Q39" s="167">
        <f>SUM(Q40:Q79)</f>
        <v>0</v>
      </c>
      <c r="R39" s="168"/>
      <c r="S39" s="168"/>
      <c r="T39" s="168"/>
      <c r="U39" s="168"/>
      <c r="V39" s="168">
        <f>SUM(V40:V79)</f>
        <v>227.18</v>
      </c>
      <c r="W39" s="168"/>
      <c r="X39" s="168"/>
      <c r="Y39" s="168"/>
      <c r="AG39" t="s">
        <v>192</v>
      </c>
    </row>
    <row r="40" spans="1:60" outlineLevel="1" x14ac:dyDescent="0.2">
      <c r="A40" s="176">
        <v>16</v>
      </c>
      <c r="B40" s="177" t="s">
        <v>253</v>
      </c>
      <c r="C40" s="190" t="s">
        <v>254</v>
      </c>
      <c r="D40" s="178" t="s">
        <v>195</v>
      </c>
      <c r="E40" s="179">
        <v>9.3694500000000005</v>
      </c>
      <c r="F40" s="180"/>
      <c r="G40" s="181">
        <f>ROUND(E40*F40,2)</f>
        <v>0</v>
      </c>
      <c r="H40" s="160"/>
      <c r="I40" s="159">
        <f>ROUND(E40*H40,2)</f>
        <v>0</v>
      </c>
      <c r="J40" s="160"/>
      <c r="K40" s="159">
        <f>ROUND(E40*J40,2)</f>
        <v>0</v>
      </c>
      <c r="L40" s="159">
        <v>21</v>
      </c>
      <c r="M40" s="159">
        <f>G40*(1+L40/100)</f>
        <v>0</v>
      </c>
      <c r="N40" s="158">
        <v>2.16</v>
      </c>
      <c r="O40" s="158">
        <f>ROUND(E40*N40,2)</f>
        <v>20.239999999999998</v>
      </c>
      <c r="P40" s="158">
        <v>0</v>
      </c>
      <c r="Q40" s="158">
        <f>ROUND(E40*P40,2)</f>
        <v>0</v>
      </c>
      <c r="R40" s="159"/>
      <c r="S40" s="159" t="s">
        <v>196</v>
      </c>
      <c r="T40" s="159" t="s">
        <v>222</v>
      </c>
      <c r="U40" s="159">
        <v>1.0900000000000001</v>
      </c>
      <c r="V40" s="159">
        <f>ROUND(E40*U40,2)</f>
        <v>10.210000000000001</v>
      </c>
      <c r="W40" s="159"/>
      <c r="X40" s="159" t="s">
        <v>197</v>
      </c>
      <c r="Y40" s="159" t="s">
        <v>198</v>
      </c>
      <c r="Z40" s="149"/>
      <c r="AA40" s="149"/>
      <c r="AB40" s="149"/>
      <c r="AC40" s="149"/>
      <c r="AD40" s="149"/>
      <c r="AE40" s="149"/>
      <c r="AF40" s="149"/>
      <c r="AG40" s="149" t="s">
        <v>199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191" t="s">
        <v>255</v>
      </c>
      <c r="D41" s="161"/>
      <c r="E41" s="162">
        <v>2.9043899999999998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91" t="s">
        <v>256</v>
      </c>
      <c r="D42" s="161"/>
      <c r="E42" s="162">
        <v>1.2666599999999999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201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91" t="s">
        <v>257</v>
      </c>
      <c r="D43" s="161"/>
      <c r="E43" s="162">
        <v>4.0583999999999998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201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91" t="s">
        <v>258</v>
      </c>
      <c r="D44" s="161"/>
      <c r="E44" s="162">
        <v>1.1399999999999999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201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17</v>
      </c>
      <c r="B45" s="177" t="s">
        <v>259</v>
      </c>
      <c r="C45" s="190" t="s">
        <v>260</v>
      </c>
      <c r="D45" s="178" t="s">
        <v>195</v>
      </c>
      <c r="E45" s="179">
        <v>7.9180999999999999</v>
      </c>
      <c r="F45" s="180"/>
      <c r="G45" s="181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8">
        <v>2.1</v>
      </c>
      <c r="O45" s="158">
        <f>ROUND(E45*N45,2)</f>
        <v>16.63</v>
      </c>
      <c r="P45" s="158">
        <v>0</v>
      </c>
      <c r="Q45" s="158">
        <f>ROUND(E45*P45,2)</f>
        <v>0</v>
      </c>
      <c r="R45" s="159"/>
      <c r="S45" s="159" t="s">
        <v>196</v>
      </c>
      <c r="T45" s="159" t="s">
        <v>222</v>
      </c>
      <c r="U45" s="159">
        <v>0.97</v>
      </c>
      <c r="V45" s="159">
        <f>ROUND(E45*U45,2)</f>
        <v>7.68</v>
      </c>
      <c r="W45" s="159"/>
      <c r="X45" s="159" t="s">
        <v>197</v>
      </c>
      <c r="Y45" s="159" t="s">
        <v>198</v>
      </c>
      <c r="Z45" s="149"/>
      <c r="AA45" s="149"/>
      <c r="AB45" s="149"/>
      <c r="AC45" s="149"/>
      <c r="AD45" s="149"/>
      <c r="AE45" s="149"/>
      <c r="AF45" s="149"/>
      <c r="AG45" s="149" t="s">
        <v>199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1" t="s">
        <v>261</v>
      </c>
      <c r="D46" s="161"/>
      <c r="E46" s="162"/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91" t="s">
        <v>262</v>
      </c>
      <c r="D47" s="161"/>
      <c r="E47" s="162"/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201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1" t="s">
        <v>263</v>
      </c>
      <c r="D48" s="161"/>
      <c r="E48" s="162">
        <v>6.08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201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91" t="s">
        <v>264</v>
      </c>
      <c r="D49" s="161"/>
      <c r="E49" s="162">
        <v>1.1856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201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1" t="s">
        <v>265</v>
      </c>
      <c r="D50" s="161"/>
      <c r="E50" s="162">
        <v>0.65249999999999997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201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6">
        <v>18</v>
      </c>
      <c r="B51" s="177" t="s">
        <v>266</v>
      </c>
      <c r="C51" s="190" t="s">
        <v>267</v>
      </c>
      <c r="D51" s="178" t="s">
        <v>195</v>
      </c>
      <c r="E51" s="179">
        <v>3.2625000000000002</v>
      </c>
      <c r="F51" s="180"/>
      <c r="G51" s="181">
        <f>ROUND(E51*F51,2)</f>
        <v>0</v>
      </c>
      <c r="H51" s="160"/>
      <c r="I51" s="159">
        <f>ROUND(E51*H51,2)</f>
        <v>0</v>
      </c>
      <c r="J51" s="160"/>
      <c r="K51" s="159">
        <f>ROUND(E51*J51,2)</f>
        <v>0</v>
      </c>
      <c r="L51" s="159">
        <v>21</v>
      </c>
      <c r="M51" s="159">
        <f>G51*(1+L51/100)</f>
        <v>0</v>
      </c>
      <c r="N51" s="158">
        <v>2.5249999999999999</v>
      </c>
      <c r="O51" s="158">
        <f>ROUND(E51*N51,2)</f>
        <v>8.24</v>
      </c>
      <c r="P51" s="158">
        <v>0</v>
      </c>
      <c r="Q51" s="158">
        <f>ROUND(E51*P51,2)</f>
        <v>0</v>
      </c>
      <c r="R51" s="159"/>
      <c r="S51" s="159" t="s">
        <v>196</v>
      </c>
      <c r="T51" s="159" t="s">
        <v>196</v>
      </c>
      <c r="U51" s="159">
        <v>0.48</v>
      </c>
      <c r="V51" s="159">
        <f>ROUND(E51*U51,2)</f>
        <v>1.57</v>
      </c>
      <c r="W51" s="159"/>
      <c r="X51" s="159" t="s">
        <v>197</v>
      </c>
      <c r="Y51" s="159" t="s">
        <v>198</v>
      </c>
      <c r="Z51" s="149"/>
      <c r="AA51" s="149"/>
      <c r="AB51" s="149"/>
      <c r="AC51" s="149"/>
      <c r="AD51" s="149"/>
      <c r="AE51" s="149"/>
      <c r="AF51" s="149"/>
      <c r="AG51" s="149" t="s">
        <v>199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191" t="s">
        <v>268</v>
      </c>
      <c r="D52" s="161"/>
      <c r="E52" s="162">
        <v>3.2625000000000002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201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19</v>
      </c>
      <c r="B53" s="177" t="s">
        <v>266</v>
      </c>
      <c r="C53" s="190" t="s">
        <v>267</v>
      </c>
      <c r="D53" s="178" t="s">
        <v>195</v>
      </c>
      <c r="E53" s="179">
        <v>34.662750000000003</v>
      </c>
      <c r="F53" s="180"/>
      <c r="G53" s="181">
        <f>ROUND(E53*F53,2)</f>
        <v>0</v>
      </c>
      <c r="H53" s="160"/>
      <c r="I53" s="159">
        <f>ROUND(E53*H53,2)</f>
        <v>0</v>
      </c>
      <c r="J53" s="160"/>
      <c r="K53" s="159">
        <f>ROUND(E53*J53,2)</f>
        <v>0</v>
      </c>
      <c r="L53" s="159">
        <v>21</v>
      </c>
      <c r="M53" s="159">
        <f>G53*(1+L53/100)</f>
        <v>0</v>
      </c>
      <c r="N53" s="158">
        <v>2.5249999999999999</v>
      </c>
      <c r="O53" s="158">
        <f>ROUND(E53*N53,2)</f>
        <v>87.52</v>
      </c>
      <c r="P53" s="158">
        <v>0</v>
      </c>
      <c r="Q53" s="158">
        <f>ROUND(E53*P53,2)</f>
        <v>0</v>
      </c>
      <c r="R53" s="159"/>
      <c r="S53" s="159" t="s">
        <v>196</v>
      </c>
      <c r="T53" s="159" t="s">
        <v>196</v>
      </c>
      <c r="U53" s="159">
        <v>0.48</v>
      </c>
      <c r="V53" s="159">
        <f>ROUND(E53*U53,2)</f>
        <v>16.64</v>
      </c>
      <c r="W53" s="159"/>
      <c r="X53" s="159" t="s">
        <v>197</v>
      </c>
      <c r="Y53" s="159" t="s">
        <v>198</v>
      </c>
      <c r="Z53" s="149"/>
      <c r="AA53" s="149"/>
      <c r="AB53" s="149"/>
      <c r="AC53" s="149"/>
      <c r="AD53" s="149"/>
      <c r="AE53" s="149"/>
      <c r="AF53" s="149"/>
      <c r="AG53" s="149" t="s">
        <v>269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191" t="s">
        <v>270</v>
      </c>
      <c r="D54" s="161"/>
      <c r="E54" s="162">
        <v>34.662750000000003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201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22.5" outlineLevel="1" x14ac:dyDescent="0.2">
      <c r="A55" s="176">
        <v>20</v>
      </c>
      <c r="B55" s="177" t="s">
        <v>271</v>
      </c>
      <c r="C55" s="190" t="s">
        <v>272</v>
      </c>
      <c r="D55" s="178" t="s">
        <v>226</v>
      </c>
      <c r="E55" s="179">
        <v>1.33382</v>
      </c>
      <c r="F55" s="180"/>
      <c r="G55" s="181">
        <f>ROUND(E55*F55,2)</f>
        <v>0</v>
      </c>
      <c r="H55" s="160"/>
      <c r="I55" s="159">
        <f>ROUND(E55*H55,2)</f>
        <v>0</v>
      </c>
      <c r="J55" s="160"/>
      <c r="K55" s="159">
        <f>ROUND(E55*J55,2)</f>
        <v>0</v>
      </c>
      <c r="L55" s="159">
        <v>21</v>
      </c>
      <c r="M55" s="159">
        <f>G55*(1+L55/100)</f>
        <v>0</v>
      </c>
      <c r="N55" s="158">
        <v>1.06274</v>
      </c>
      <c r="O55" s="158">
        <f>ROUND(E55*N55,2)</f>
        <v>1.42</v>
      </c>
      <c r="P55" s="158">
        <v>0</v>
      </c>
      <c r="Q55" s="158">
        <f>ROUND(E55*P55,2)</f>
        <v>0</v>
      </c>
      <c r="R55" s="159"/>
      <c r="S55" s="159" t="s">
        <v>196</v>
      </c>
      <c r="T55" s="159" t="s">
        <v>222</v>
      </c>
      <c r="U55" s="159">
        <v>15.23</v>
      </c>
      <c r="V55" s="159">
        <f>ROUND(E55*U55,2)</f>
        <v>20.309999999999999</v>
      </c>
      <c r="W55" s="159"/>
      <c r="X55" s="159" t="s">
        <v>197</v>
      </c>
      <c r="Y55" s="159" t="s">
        <v>198</v>
      </c>
      <c r="Z55" s="149"/>
      <c r="AA55" s="149"/>
      <c r="AB55" s="149"/>
      <c r="AC55" s="149"/>
      <c r="AD55" s="149"/>
      <c r="AE55" s="149"/>
      <c r="AF55" s="149"/>
      <c r="AG55" s="149" t="s">
        <v>269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1" t="s">
        <v>273</v>
      </c>
      <c r="D56" s="161"/>
      <c r="E56" s="162"/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201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3" x14ac:dyDescent="0.2">
      <c r="A57" s="156"/>
      <c r="B57" s="157"/>
      <c r="C57" s="191" t="s">
        <v>274</v>
      </c>
      <c r="D57" s="161"/>
      <c r="E57" s="162">
        <v>1.33382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59"/>
      <c r="Z57" s="149"/>
      <c r="AA57" s="149"/>
      <c r="AB57" s="149"/>
      <c r="AC57" s="149"/>
      <c r="AD57" s="149"/>
      <c r="AE57" s="149"/>
      <c r="AF57" s="149"/>
      <c r="AG57" s="149" t="s">
        <v>201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1" x14ac:dyDescent="0.2">
      <c r="A58" s="176">
        <v>21</v>
      </c>
      <c r="B58" s="177" t="s">
        <v>275</v>
      </c>
      <c r="C58" s="190" t="s">
        <v>276</v>
      </c>
      <c r="D58" s="178" t="s">
        <v>234</v>
      </c>
      <c r="E58" s="179">
        <v>19</v>
      </c>
      <c r="F58" s="180"/>
      <c r="G58" s="181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8">
        <v>1.175</v>
      </c>
      <c r="O58" s="158">
        <f>ROUND(E58*N58,2)</f>
        <v>22.33</v>
      </c>
      <c r="P58" s="158">
        <v>0</v>
      </c>
      <c r="Q58" s="158">
        <f>ROUND(E58*P58,2)</f>
        <v>0</v>
      </c>
      <c r="R58" s="159"/>
      <c r="S58" s="159" t="s">
        <v>196</v>
      </c>
      <c r="T58" s="159" t="s">
        <v>222</v>
      </c>
      <c r="U58" s="159">
        <v>1.23</v>
      </c>
      <c r="V58" s="159">
        <f>ROUND(E58*U58,2)</f>
        <v>23.37</v>
      </c>
      <c r="W58" s="159"/>
      <c r="X58" s="159" t="s">
        <v>197</v>
      </c>
      <c r="Y58" s="159" t="s">
        <v>198</v>
      </c>
      <c r="Z58" s="149"/>
      <c r="AA58" s="149"/>
      <c r="AB58" s="149"/>
      <c r="AC58" s="149"/>
      <c r="AD58" s="149"/>
      <c r="AE58" s="149"/>
      <c r="AF58" s="149"/>
      <c r="AG58" s="149" t="s">
        <v>199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191" t="s">
        <v>277</v>
      </c>
      <c r="D59" s="161"/>
      <c r="E59" s="162">
        <v>19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201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76">
        <v>22</v>
      </c>
      <c r="B60" s="177" t="s">
        <v>278</v>
      </c>
      <c r="C60" s="190" t="s">
        <v>279</v>
      </c>
      <c r="D60" s="178" t="s">
        <v>195</v>
      </c>
      <c r="E60" s="179">
        <v>39.951799999999999</v>
      </c>
      <c r="F60" s="180"/>
      <c r="G60" s="181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8">
        <v>3.1486999999999998</v>
      </c>
      <c r="O60" s="158">
        <f>ROUND(E60*N60,2)</f>
        <v>125.8</v>
      </c>
      <c r="P60" s="158">
        <v>0</v>
      </c>
      <c r="Q60" s="158">
        <f>ROUND(E60*P60,2)</f>
        <v>0</v>
      </c>
      <c r="R60" s="159"/>
      <c r="S60" s="159" t="s">
        <v>196</v>
      </c>
      <c r="T60" s="159" t="s">
        <v>222</v>
      </c>
      <c r="U60" s="159">
        <v>0.97</v>
      </c>
      <c r="V60" s="159">
        <f>ROUND(E60*U60,2)</f>
        <v>38.75</v>
      </c>
      <c r="W60" s="159"/>
      <c r="X60" s="159" t="s">
        <v>197</v>
      </c>
      <c r="Y60" s="159" t="s">
        <v>198</v>
      </c>
      <c r="Z60" s="149"/>
      <c r="AA60" s="149"/>
      <c r="AB60" s="149"/>
      <c r="AC60" s="149"/>
      <c r="AD60" s="149"/>
      <c r="AE60" s="149"/>
      <c r="AF60" s="149"/>
      <c r="AG60" s="149" t="s">
        <v>199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191" t="s">
        <v>262</v>
      </c>
      <c r="D61" s="161"/>
      <c r="E61" s="162"/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201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91" t="s">
        <v>280</v>
      </c>
      <c r="D62" s="161"/>
      <c r="E62" s="162">
        <v>30.4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201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3" x14ac:dyDescent="0.2">
      <c r="A63" s="156"/>
      <c r="B63" s="157"/>
      <c r="C63" s="191" t="s">
        <v>281</v>
      </c>
      <c r="D63" s="161"/>
      <c r="E63" s="162">
        <v>5.9279999999999999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201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1" t="s">
        <v>282</v>
      </c>
      <c r="D64" s="161"/>
      <c r="E64" s="162">
        <v>3.6238000000000001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201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6">
        <v>23</v>
      </c>
      <c r="B65" s="177" t="s">
        <v>283</v>
      </c>
      <c r="C65" s="190" t="s">
        <v>284</v>
      </c>
      <c r="D65" s="178" t="s">
        <v>285</v>
      </c>
      <c r="E65" s="179">
        <v>12</v>
      </c>
      <c r="F65" s="180"/>
      <c r="G65" s="181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8">
        <v>4.4400000000000004E-3</v>
      </c>
      <c r="O65" s="158">
        <f>ROUND(E65*N65,2)</f>
        <v>0.05</v>
      </c>
      <c r="P65" s="158">
        <v>0</v>
      </c>
      <c r="Q65" s="158">
        <f>ROUND(E65*P65,2)</f>
        <v>0</v>
      </c>
      <c r="R65" s="159"/>
      <c r="S65" s="159" t="s">
        <v>196</v>
      </c>
      <c r="T65" s="159" t="s">
        <v>222</v>
      </c>
      <c r="U65" s="159">
        <v>0.4</v>
      </c>
      <c r="V65" s="159">
        <f>ROUND(E65*U65,2)</f>
        <v>4.8</v>
      </c>
      <c r="W65" s="159"/>
      <c r="X65" s="159" t="s">
        <v>197</v>
      </c>
      <c r="Y65" s="159" t="s">
        <v>198</v>
      </c>
      <c r="Z65" s="149"/>
      <c r="AA65" s="149"/>
      <c r="AB65" s="149"/>
      <c r="AC65" s="149"/>
      <c r="AD65" s="149"/>
      <c r="AE65" s="149"/>
      <c r="AF65" s="149"/>
      <c r="AG65" s="149" t="s">
        <v>199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1" t="s">
        <v>286</v>
      </c>
      <c r="D66" s="161"/>
      <c r="E66" s="162">
        <v>12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201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6">
        <v>24</v>
      </c>
      <c r="B67" s="177" t="s">
        <v>287</v>
      </c>
      <c r="C67" s="190" t="s">
        <v>288</v>
      </c>
      <c r="D67" s="178" t="s">
        <v>226</v>
      </c>
      <c r="E67" s="179">
        <v>0.59523000000000004</v>
      </c>
      <c r="F67" s="180"/>
      <c r="G67" s="181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1.0219100000000001</v>
      </c>
      <c r="O67" s="158">
        <f>ROUND(E67*N67,2)</f>
        <v>0.61</v>
      </c>
      <c r="P67" s="158">
        <v>0</v>
      </c>
      <c r="Q67" s="158">
        <f>ROUND(E67*P67,2)</f>
        <v>0</v>
      </c>
      <c r="R67" s="159"/>
      <c r="S67" s="159" t="s">
        <v>196</v>
      </c>
      <c r="T67" s="159" t="s">
        <v>222</v>
      </c>
      <c r="U67" s="159">
        <v>29.29</v>
      </c>
      <c r="V67" s="159">
        <f>ROUND(E67*U67,2)</f>
        <v>17.43</v>
      </c>
      <c r="W67" s="159"/>
      <c r="X67" s="159" t="s">
        <v>197</v>
      </c>
      <c r="Y67" s="159" t="s">
        <v>198</v>
      </c>
      <c r="Z67" s="149"/>
      <c r="AA67" s="149"/>
      <c r="AB67" s="149"/>
      <c r="AC67" s="149"/>
      <c r="AD67" s="149"/>
      <c r="AE67" s="149"/>
      <c r="AF67" s="149"/>
      <c r="AG67" s="149" t="s">
        <v>199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1" t="s">
        <v>289</v>
      </c>
      <c r="D68" s="161"/>
      <c r="E68" s="162"/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201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1" t="s">
        <v>290</v>
      </c>
      <c r="D69" s="161"/>
      <c r="E69" s="162">
        <v>0.59523000000000004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201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25</v>
      </c>
      <c r="B70" s="177" t="s">
        <v>291</v>
      </c>
      <c r="C70" s="190" t="s">
        <v>292</v>
      </c>
      <c r="D70" s="178" t="s">
        <v>234</v>
      </c>
      <c r="E70" s="179">
        <v>231.08500000000001</v>
      </c>
      <c r="F70" s="180"/>
      <c r="G70" s="181">
        <f>ROUND(E70*F70,2)</f>
        <v>0</v>
      </c>
      <c r="H70" s="160"/>
      <c r="I70" s="159">
        <f>ROUND(E70*H70,2)</f>
        <v>0</v>
      </c>
      <c r="J70" s="160"/>
      <c r="K70" s="159">
        <f>ROUND(E70*J70,2)</f>
        <v>0</v>
      </c>
      <c r="L70" s="159">
        <v>21</v>
      </c>
      <c r="M70" s="159">
        <f>G70*(1+L70/100)</f>
        <v>0</v>
      </c>
      <c r="N70" s="158">
        <v>3.0000000000000001E-5</v>
      </c>
      <c r="O70" s="158">
        <f>ROUND(E70*N70,2)</f>
        <v>0.01</v>
      </c>
      <c r="P70" s="158">
        <v>0</v>
      </c>
      <c r="Q70" s="158">
        <f>ROUND(E70*P70,2)</f>
        <v>0</v>
      </c>
      <c r="R70" s="159"/>
      <c r="S70" s="159" t="s">
        <v>196</v>
      </c>
      <c r="T70" s="159" t="s">
        <v>222</v>
      </c>
      <c r="U70" s="159">
        <v>0.03</v>
      </c>
      <c r="V70" s="159">
        <f>ROUND(E70*U70,2)</f>
        <v>6.93</v>
      </c>
      <c r="W70" s="159"/>
      <c r="X70" s="159" t="s">
        <v>197</v>
      </c>
      <c r="Y70" s="159" t="s">
        <v>198</v>
      </c>
      <c r="Z70" s="149"/>
      <c r="AA70" s="149"/>
      <c r="AB70" s="149"/>
      <c r="AC70" s="149"/>
      <c r="AD70" s="149"/>
      <c r="AE70" s="149"/>
      <c r="AF70" s="149"/>
      <c r="AG70" s="149" t="s">
        <v>199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2" x14ac:dyDescent="0.2">
      <c r="A71" s="156"/>
      <c r="B71" s="157"/>
      <c r="C71" s="191" t="s">
        <v>293</v>
      </c>
      <c r="D71" s="161"/>
      <c r="E71" s="162">
        <v>231.08500000000001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59"/>
      <c r="Z71" s="149"/>
      <c r="AA71" s="149"/>
      <c r="AB71" s="149"/>
      <c r="AC71" s="149"/>
      <c r="AD71" s="149"/>
      <c r="AE71" s="149"/>
      <c r="AF71" s="149"/>
      <c r="AG71" s="149" t="s">
        <v>201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6">
        <v>26</v>
      </c>
      <c r="B72" s="177" t="s">
        <v>294</v>
      </c>
      <c r="C72" s="190" t="s">
        <v>295</v>
      </c>
      <c r="D72" s="178" t="s">
        <v>195</v>
      </c>
      <c r="E72" s="179">
        <v>6.9349999999999996</v>
      </c>
      <c r="F72" s="180"/>
      <c r="G72" s="181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8">
        <v>2.52542</v>
      </c>
      <c r="O72" s="158">
        <f>ROUND(E72*N72,2)</f>
        <v>17.510000000000002</v>
      </c>
      <c r="P72" s="158">
        <v>0</v>
      </c>
      <c r="Q72" s="158">
        <f>ROUND(E72*P72,2)</f>
        <v>0</v>
      </c>
      <c r="R72" s="159"/>
      <c r="S72" s="159" t="s">
        <v>196</v>
      </c>
      <c r="T72" s="159" t="s">
        <v>222</v>
      </c>
      <c r="U72" s="159">
        <v>3.5720000000000001</v>
      </c>
      <c r="V72" s="159">
        <f>ROUND(E72*U72,2)</f>
        <v>24.77</v>
      </c>
      <c r="W72" s="159"/>
      <c r="X72" s="159" t="s">
        <v>197</v>
      </c>
      <c r="Y72" s="159" t="s">
        <v>198</v>
      </c>
      <c r="Z72" s="149"/>
      <c r="AA72" s="149"/>
      <c r="AB72" s="149"/>
      <c r="AC72" s="149"/>
      <c r="AD72" s="149"/>
      <c r="AE72" s="149"/>
      <c r="AF72" s="149"/>
      <c r="AG72" s="149" t="s">
        <v>199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2" x14ac:dyDescent="0.2">
      <c r="A73" s="156"/>
      <c r="B73" s="157"/>
      <c r="C73" s="191" t="s">
        <v>296</v>
      </c>
      <c r="D73" s="161"/>
      <c r="E73" s="162">
        <v>6.9349999999999996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201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76">
        <v>27</v>
      </c>
      <c r="B74" s="177" t="s">
        <v>297</v>
      </c>
      <c r="C74" s="190" t="s">
        <v>298</v>
      </c>
      <c r="D74" s="178" t="s">
        <v>234</v>
      </c>
      <c r="E74" s="179">
        <v>34.200000000000003</v>
      </c>
      <c r="F74" s="180"/>
      <c r="G74" s="181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3.9190000000000003E-2</v>
      </c>
      <c r="O74" s="158">
        <f>ROUND(E74*N74,2)</f>
        <v>1.34</v>
      </c>
      <c r="P74" s="158">
        <v>0</v>
      </c>
      <c r="Q74" s="158">
        <f>ROUND(E74*P74,2)</f>
        <v>0</v>
      </c>
      <c r="R74" s="159"/>
      <c r="S74" s="159" t="s">
        <v>196</v>
      </c>
      <c r="T74" s="159" t="s">
        <v>222</v>
      </c>
      <c r="U74" s="159">
        <v>1.6</v>
      </c>
      <c r="V74" s="159">
        <f>ROUND(E74*U74,2)</f>
        <v>54.72</v>
      </c>
      <c r="W74" s="159"/>
      <c r="X74" s="159" t="s">
        <v>197</v>
      </c>
      <c r="Y74" s="159" t="s">
        <v>198</v>
      </c>
      <c r="Z74" s="149"/>
      <c r="AA74" s="149"/>
      <c r="AB74" s="149"/>
      <c r="AC74" s="149"/>
      <c r="AD74" s="149"/>
      <c r="AE74" s="149"/>
      <c r="AF74" s="149"/>
      <c r="AG74" s="149" t="s">
        <v>199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2" x14ac:dyDescent="0.2">
      <c r="A75" s="156"/>
      <c r="B75" s="157"/>
      <c r="C75" s="191" t="s">
        <v>299</v>
      </c>
      <c r="D75" s="161"/>
      <c r="E75" s="162">
        <v>34.200000000000003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201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2.5" outlineLevel="1" x14ac:dyDescent="0.2">
      <c r="A76" s="176">
        <v>28</v>
      </c>
      <c r="B76" s="177" t="s">
        <v>300</v>
      </c>
      <c r="C76" s="190" t="s">
        <v>301</v>
      </c>
      <c r="D76" s="178" t="s">
        <v>195</v>
      </c>
      <c r="E76" s="179">
        <v>0.85499999999999998</v>
      </c>
      <c r="F76" s="180"/>
      <c r="G76" s="181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8">
        <v>0.55000000000000004</v>
      </c>
      <c r="O76" s="158">
        <f>ROUND(E76*N76,2)</f>
        <v>0.47</v>
      </c>
      <c r="P76" s="158">
        <v>0</v>
      </c>
      <c r="Q76" s="158">
        <f>ROUND(E76*P76,2)</f>
        <v>0</v>
      </c>
      <c r="R76" s="159" t="s">
        <v>243</v>
      </c>
      <c r="S76" s="159" t="s">
        <v>196</v>
      </c>
      <c r="T76" s="159" t="s">
        <v>222</v>
      </c>
      <c r="U76" s="159">
        <v>0</v>
      </c>
      <c r="V76" s="159">
        <f>ROUND(E76*U76,2)</f>
        <v>0</v>
      </c>
      <c r="W76" s="159"/>
      <c r="X76" s="159" t="s">
        <v>244</v>
      </c>
      <c r="Y76" s="159" t="s">
        <v>198</v>
      </c>
      <c r="Z76" s="149"/>
      <c r="AA76" s="149"/>
      <c r="AB76" s="149"/>
      <c r="AC76" s="149"/>
      <c r="AD76" s="149"/>
      <c r="AE76" s="149"/>
      <c r="AF76" s="149"/>
      <c r="AG76" s="149" t="s">
        <v>245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91" t="s">
        <v>302</v>
      </c>
      <c r="D77" s="161"/>
      <c r="E77" s="162">
        <v>0.85499999999999998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201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6">
        <v>29</v>
      </c>
      <c r="B78" s="177" t="s">
        <v>303</v>
      </c>
      <c r="C78" s="190" t="s">
        <v>304</v>
      </c>
      <c r="D78" s="178" t="s">
        <v>234</v>
      </c>
      <c r="E78" s="179">
        <v>254.1935</v>
      </c>
      <c r="F78" s="180"/>
      <c r="G78" s="181">
        <f>ROUND(E78*F78,2)</f>
        <v>0</v>
      </c>
      <c r="H78" s="160"/>
      <c r="I78" s="159">
        <f>ROUND(E78*H78,2)</f>
        <v>0</v>
      </c>
      <c r="J78" s="160"/>
      <c r="K78" s="159">
        <f>ROUND(E78*J78,2)</f>
        <v>0</v>
      </c>
      <c r="L78" s="159">
        <v>21</v>
      </c>
      <c r="M78" s="159">
        <f>G78*(1+L78/100)</f>
        <v>0</v>
      </c>
      <c r="N78" s="158">
        <v>2.9999999999999997E-4</v>
      </c>
      <c r="O78" s="158">
        <f>ROUND(E78*N78,2)</f>
        <v>0.08</v>
      </c>
      <c r="P78" s="158">
        <v>0</v>
      </c>
      <c r="Q78" s="158">
        <f>ROUND(E78*P78,2)</f>
        <v>0</v>
      </c>
      <c r="R78" s="159" t="s">
        <v>243</v>
      </c>
      <c r="S78" s="159" t="s">
        <v>196</v>
      </c>
      <c r="T78" s="159" t="s">
        <v>222</v>
      </c>
      <c r="U78" s="159">
        <v>0</v>
      </c>
      <c r="V78" s="159">
        <f>ROUND(E78*U78,2)</f>
        <v>0</v>
      </c>
      <c r="W78" s="159"/>
      <c r="X78" s="159" t="s">
        <v>244</v>
      </c>
      <c r="Y78" s="159" t="s">
        <v>198</v>
      </c>
      <c r="Z78" s="149"/>
      <c r="AA78" s="149"/>
      <c r="AB78" s="149"/>
      <c r="AC78" s="149"/>
      <c r="AD78" s="149"/>
      <c r="AE78" s="149"/>
      <c r="AF78" s="149"/>
      <c r="AG78" s="149" t="s">
        <v>245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 x14ac:dyDescent="0.2">
      <c r="A79" s="156"/>
      <c r="B79" s="157"/>
      <c r="C79" s="191" t="s">
        <v>305</v>
      </c>
      <c r="D79" s="161"/>
      <c r="E79" s="162">
        <v>254.1935</v>
      </c>
      <c r="F79" s="159"/>
      <c r="G79" s="159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201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x14ac:dyDescent="0.2">
      <c r="A80" s="169" t="s">
        <v>191</v>
      </c>
      <c r="B80" s="170" t="s">
        <v>105</v>
      </c>
      <c r="C80" s="189" t="s">
        <v>106</v>
      </c>
      <c r="D80" s="171"/>
      <c r="E80" s="172"/>
      <c r="F80" s="173"/>
      <c r="G80" s="174">
        <f>SUMIF(AG81:AG138,"&lt;&gt;NOR",G81:G138)</f>
        <v>0</v>
      </c>
      <c r="H80" s="168"/>
      <c r="I80" s="168">
        <f>SUM(I81:I138)</f>
        <v>0</v>
      </c>
      <c r="J80" s="168"/>
      <c r="K80" s="168">
        <f>SUM(K81:K138)</f>
        <v>0</v>
      </c>
      <c r="L80" s="168"/>
      <c r="M80" s="168">
        <f>SUM(M81:M138)</f>
        <v>0</v>
      </c>
      <c r="N80" s="167"/>
      <c r="O80" s="167">
        <f>SUM(O81:O138)</f>
        <v>89.749999999999972</v>
      </c>
      <c r="P80" s="167"/>
      <c r="Q80" s="167">
        <f>SUM(Q81:Q138)</f>
        <v>0</v>
      </c>
      <c r="R80" s="168"/>
      <c r="S80" s="168"/>
      <c r="T80" s="168"/>
      <c r="U80" s="168"/>
      <c r="V80" s="168">
        <f>SUM(V81:V138)</f>
        <v>333.34999999999997</v>
      </c>
      <c r="W80" s="168"/>
      <c r="X80" s="168"/>
      <c r="Y80" s="168"/>
      <c r="AG80" t="s">
        <v>192</v>
      </c>
    </row>
    <row r="81" spans="1:60" ht="22.5" outlineLevel="1" x14ac:dyDescent="0.2">
      <c r="A81" s="176">
        <v>30</v>
      </c>
      <c r="B81" s="177" t="s">
        <v>306</v>
      </c>
      <c r="C81" s="190" t="s">
        <v>307</v>
      </c>
      <c r="D81" s="178" t="s">
        <v>234</v>
      </c>
      <c r="E81" s="179">
        <v>46.164999999999999</v>
      </c>
      <c r="F81" s="180"/>
      <c r="G81" s="181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8">
        <v>0.24656</v>
      </c>
      <c r="O81" s="158">
        <f>ROUND(E81*N81,2)</f>
        <v>11.38</v>
      </c>
      <c r="P81" s="158">
        <v>0</v>
      </c>
      <c r="Q81" s="158">
        <f>ROUND(E81*P81,2)</f>
        <v>0</v>
      </c>
      <c r="R81" s="159"/>
      <c r="S81" s="159" t="s">
        <v>196</v>
      </c>
      <c r="T81" s="159" t="s">
        <v>222</v>
      </c>
      <c r="U81" s="159">
        <v>0.7</v>
      </c>
      <c r="V81" s="159">
        <f>ROUND(E81*U81,2)</f>
        <v>32.32</v>
      </c>
      <c r="W81" s="159"/>
      <c r="X81" s="159" t="s">
        <v>197</v>
      </c>
      <c r="Y81" s="159" t="s">
        <v>198</v>
      </c>
      <c r="Z81" s="149"/>
      <c r="AA81" s="149"/>
      <c r="AB81" s="149"/>
      <c r="AC81" s="149"/>
      <c r="AD81" s="149"/>
      <c r="AE81" s="149"/>
      <c r="AF81" s="149"/>
      <c r="AG81" s="149" t="s">
        <v>199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191" t="s">
        <v>308</v>
      </c>
      <c r="D82" s="161"/>
      <c r="E82" s="162">
        <v>57.09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201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1" t="s">
        <v>309</v>
      </c>
      <c r="D83" s="161"/>
      <c r="E83" s="162"/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201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91" t="s">
        <v>310</v>
      </c>
      <c r="D84" s="161"/>
      <c r="E84" s="162">
        <v>-3.6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201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91" t="s">
        <v>311</v>
      </c>
      <c r="D85" s="161"/>
      <c r="E85" s="162">
        <v>-4.125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201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91" t="s">
        <v>312</v>
      </c>
      <c r="D86" s="161"/>
      <c r="E86" s="162">
        <v>-3.2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201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6">
        <v>31</v>
      </c>
      <c r="B87" s="177" t="s">
        <v>313</v>
      </c>
      <c r="C87" s="190" t="s">
        <v>314</v>
      </c>
      <c r="D87" s="178" t="s">
        <v>234</v>
      </c>
      <c r="E87" s="179">
        <v>168.22499999999999</v>
      </c>
      <c r="F87" s="180"/>
      <c r="G87" s="181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8">
        <v>0.30707000000000001</v>
      </c>
      <c r="O87" s="158">
        <f>ROUND(E87*N87,2)</f>
        <v>51.66</v>
      </c>
      <c r="P87" s="158">
        <v>0</v>
      </c>
      <c r="Q87" s="158">
        <f>ROUND(E87*P87,2)</f>
        <v>0</v>
      </c>
      <c r="R87" s="159"/>
      <c r="S87" s="159" t="s">
        <v>196</v>
      </c>
      <c r="T87" s="159" t="s">
        <v>222</v>
      </c>
      <c r="U87" s="159">
        <v>1.01</v>
      </c>
      <c r="V87" s="159">
        <f>ROUND(E87*U87,2)</f>
        <v>169.91</v>
      </c>
      <c r="W87" s="159"/>
      <c r="X87" s="159" t="s">
        <v>197</v>
      </c>
      <c r="Y87" s="159" t="s">
        <v>198</v>
      </c>
      <c r="Z87" s="149"/>
      <c r="AA87" s="149"/>
      <c r="AB87" s="149"/>
      <c r="AC87" s="149"/>
      <c r="AD87" s="149"/>
      <c r="AE87" s="149"/>
      <c r="AF87" s="149"/>
      <c r="AG87" s="149" t="s">
        <v>199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2" x14ac:dyDescent="0.2">
      <c r="A88" s="156"/>
      <c r="B88" s="157"/>
      <c r="C88" s="191" t="s">
        <v>315</v>
      </c>
      <c r="D88" s="161"/>
      <c r="E88" s="162">
        <v>206.52500000000001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201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91" t="s">
        <v>316</v>
      </c>
      <c r="D89" s="161"/>
      <c r="E89" s="162"/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201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 x14ac:dyDescent="0.2">
      <c r="A90" s="156"/>
      <c r="B90" s="157"/>
      <c r="C90" s="191" t="s">
        <v>317</v>
      </c>
      <c r="D90" s="161"/>
      <c r="E90" s="162">
        <v>-15.4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201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91" t="s">
        <v>318</v>
      </c>
      <c r="D91" s="161"/>
      <c r="E91" s="162">
        <v>-1.5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201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 x14ac:dyDescent="0.2">
      <c r="A92" s="156"/>
      <c r="B92" s="157"/>
      <c r="C92" s="191" t="s">
        <v>319</v>
      </c>
      <c r="D92" s="161"/>
      <c r="E92" s="162">
        <v>-3.5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201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91" t="s">
        <v>320</v>
      </c>
      <c r="D93" s="161"/>
      <c r="E93" s="162">
        <v>-3.1875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201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191" t="s">
        <v>321</v>
      </c>
      <c r="D94" s="161"/>
      <c r="E94" s="162">
        <v>-6.9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201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1" t="s">
        <v>322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201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 x14ac:dyDescent="0.2">
      <c r="A96" s="156"/>
      <c r="B96" s="157"/>
      <c r="C96" s="191" t="s">
        <v>323</v>
      </c>
      <c r="D96" s="161"/>
      <c r="E96" s="162">
        <v>-2.75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201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1" t="s">
        <v>324</v>
      </c>
      <c r="D97" s="161"/>
      <c r="E97" s="162">
        <v>-3.75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201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91" t="s">
        <v>325</v>
      </c>
      <c r="D98" s="161"/>
      <c r="E98" s="162">
        <v>-0.4375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201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91" t="s">
        <v>326</v>
      </c>
      <c r="D99" s="161"/>
      <c r="E99" s="162">
        <v>-0.875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201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6">
        <v>32</v>
      </c>
      <c r="B100" s="177" t="s">
        <v>327</v>
      </c>
      <c r="C100" s="190" t="s">
        <v>328</v>
      </c>
      <c r="D100" s="178" t="s">
        <v>285</v>
      </c>
      <c r="E100" s="179">
        <v>10</v>
      </c>
      <c r="F100" s="180"/>
      <c r="G100" s="181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8">
        <v>2.2880000000000001E-2</v>
      </c>
      <c r="O100" s="158">
        <f>ROUND(E100*N100,2)</f>
        <v>0.23</v>
      </c>
      <c r="P100" s="158">
        <v>0</v>
      </c>
      <c r="Q100" s="158">
        <f>ROUND(E100*P100,2)</f>
        <v>0</v>
      </c>
      <c r="R100" s="159"/>
      <c r="S100" s="159" t="s">
        <v>196</v>
      </c>
      <c r="T100" s="159" t="s">
        <v>222</v>
      </c>
      <c r="U100" s="159">
        <v>0.3175</v>
      </c>
      <c r="V100" s="159">
        <f>ROUND(E100*U100,2)</f>
        <v>3.18</v>
      </c>
      <c r="W100" s="159"/>
      <c r="X100" s="159" t="s">
        <v>197</v>
      </c>
      <c r="Y100" s="159" t="s">
        <v>198</v>
      </c>
      <c r="Z100" s="149"/>
      <c r="AA100" s="149"/>
      <c r="AB100" s="149"/>
      <c r="AC100" s="149"/>
      <c r="AD100" s="149"/>
      <c r="AE100" s="149"/>
      <c r="AF100" s="149"/>
      <c r="AG100" s="149" t="s">
        <v>199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91" t="s">
        <v>329</v>
      </c>
      <c r="D101" s="161"/>
      <c r="E101" s="162">
        <v>10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201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ht="22.5" outlineLevel="1" x14ac:dyDescent="0.2">
      <c r="A102" s="182">
        <v>33</v>
      </c>
      <c r="B102" s="183" t="s">
        <v>330</v>
      </c>
      <c r="C102" s="192" t="s">
        <v>331</v>
      </c>
      <c r="D102" s="184" t="s">
        <v>285</v>
      </c>
      <c r="E102" s="185">
        <v>5</v>
      </c>
      <c r="F102" s="186"/>
      <c r="G102" s="187">
        <f>ROUND(E102*F102,2)</f>
        <v>0</v>
      </c>
      <c r="H102" s="160"/>
      <c r="I102" s="159">
        <f>ROUND(E102*H102,2)</f>
        <v>0</v>
      </c>
      <c r="J102" s="160"/>
      <c r="K102" s="159">
        <f>ROUND(E102*J102,2)</f>
        <v>0</v>
      </c>
      <c r="L102" s="159">
        <v>21</v>
      </c>
      <c r="M102" s="159">
        <f>G102*(1+L102/100)</f>
        <v>0</v>
      </c>
      <c r="N102" s="158">
        <v>0.1469</v>
      </c>
      <c r="O102" s="158">
        <f>ROUND(E102*N102,2)</f>
        <v>0.73</v>
      </c>
      <c r="P102" s="158">
        <v>0</v>
      </c>
      <c r="Q102" s="158">
        <f>ROUND(E102*P102,2)</f>
        <v>0</v>
      </c>
      <c r="R102" s="159" t="s">
        <v>243</v>
      </c>
      <c r="S102" s="159" t="s">
        <v>196</v>
      </c>
      <c r="T102" s="159" t="s">
        <v>196</v>
      </c>
      <c r="U102" s="159">
        <v>0</v>
      </c>
      <c r="V102" s="159">
        <f>ROUND(E102*U102,2)</f>
        <v>0</v>
      </c>
      <c r="W102" s="159"/>
      <c r="X102" s="159" t="s">
        <v>244</v>
      </c>
      <c r="Y102" s="159" t="s">
        <v>198</v>
      </c>
      <c r="Z102" s="149"/>
      <c r="AA102" s="149"/>
      <c r="AB102" s="149"/>
      <c r="AC102" s="149"/>
      <c r="AD102" s="149"/>
      <c r="AE102" s="149"/>
      <c r="AF102" s="149"/>
      <c r="AG102" s="149" t="s">
        <v>245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6">
        <v>34</v>
      </c>
      <c r="B103" s="177" t="s">
        <v>332</v>
      </c>
      <c r="C103" s="190" t="s">
        <v>333</v>
      </c>
      <c r="D103" s="178" t="s">
        <v>285</v>
      </c>
      <c r="E103" s="179">
        <v>62</v>
      </c>
      <c r="F103" s="180"/>
      <c r="G103" s="181">
        <f>ROUND(E103*F103,2)</f>
        <v>0</v>
      </c>
      <c r="H103" s="160"/>
      <c r="I103" s="159">
        <f>ROUND(E103*H103,2)</f>
        <v>0</v>
      </c>
      <c r="J103" s="160"/>
      <c r="K103" s="159">
        <f>ROUND(E103*J103,2)</f>
        <v>0</v>
      </c>
      <c r="L103" s="159">
        <v>21</v>
      </c>
      <c r="M103" s="159">
        <f>G103*(1+L103/100)</f>
        <v>0</v>
      </c>
      <c r="N103" s="158">
        <v>3.637E-2</v>
      </c>
      <c r="O103" s="158">
        <f>ROUND(E103*N103,2)</f>
        <v>2.25</v>
      </c>
      <c r="P103" s="158">
        <v>0</v>
      </c>
      <c r="Q103" s="158">
        <f>ROUND(E103*P103,2)</f>
        <v>0</v>
      </c>
      <c r="R103" s="159"/>
      <c r="S103" s="159" t="s">
        <v>196</v>
      </c>
      <c r="T103" s="159" t="s">
        <v>222</v>
      </c>
      <c r="U103" s="159">
        <v>0.245</v>
      </c>
      <c r="V103" s="159">
        <f>ROUND(E103*U103,2)</f>
        <v>15.19</v>
      </c>
      <c r="W103" s="159"/>
      <c r="X103" s="159" t="s">
        <v>197</v>
      </c>
      <c r="Y103" s="159" t="s">
        <v>198</v>
      </c>
      <c r="Z103" s="149"/>
      <c r="AA103" s="149"/>
      <c r="AB103" s="149"/>
      <c r="AC103" s="149"/>
      <c r="AD103" s="149"/>
      <c r="AE103" s="149"/>
      <c r="AF103" s="149"/>
      <c r="AG103" s="149" t="s">
        <v>199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2" x14ac:dyDescent="0.2">
      <c r="A104" s="156"/>
      <c r="B104" s="157"/>
      <c r="C104" s="191" t="s">
        <v>334</v>
      </c>
      <c r="D104" s="161"/>
      <c r="E104" s="162">
        <v>55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201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1" t="s">
        <v>335</v>
      </c>
      <c r="D105" s="161"/>
      <c r="E105" s="162">
        <v>7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201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76">
        <v>35</v>
      </c>
      <c r="B106" s="177" t="s">
        <v>336</v>
      </c>
      <c r="C106" s="190" t="s">
        <v>337</v>
      </c>
      <c r="D106" s="178" t="s">
        <v>285</v>
      </c>
      <c r="E106" s="179">
        <v>66</v>
      </c>
      <c r="F106" s="180"/>
      <c r="G106" s="181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8">
        <v>4.5289999999999997E-2</v>
      </c>
      <c r="O106" s="158">
        <f>ROUND(E106*N106,2)</f>
        <v>2.99</v>
      </c>
      <c r="P106" s="158">
        <v>0</v>
      </c>
      <c r="Q106" s="158">
        <f>ROUND(E106*P106,2)</f>
        <v>0</v>
      </c>
      <c r="R106" s="159"/>
      <c r="S106" s="159" t="s">
        <v>196</v>
      </c>
      <c r="T106" s="159" t="s">
        <v>222</v>
      </c>
      <c r="U106" s="159">
        <v>0.2525</v>
      </c>
      <c r="V106" s="159">
        <f>ROUND(E106*U106,2)</f>
        <v>16.670000000000002</v>
      </c>
      <c r="W106" s="159"/>
      <c r="X106" s="159" t="s">
        <v>197</v>
      </c>
      <c r="Y106" s="159" t="s">
        <v>198</v>
      </c>
      <c r="Z106" s="149"/>
      <c r="AA106" s="149"/>
      <c r="AB106" s="149"/>
      <c r="AC106" s="149"/>
      <c r="AD106" s="149"/>
      <c r="AE106" s="149"/>
      <c r="AF106" s="149"/>
      <c r="AG106" s="149" t="s">
        <v>199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 x14ac:dyDescent="0.2">
      <c r="A107" s="156"/>
      <c r="B107" s="157"/>
      <c r="C107" s="191" t="s">
        <v>338</v>
      </c>
      <c r="D107" s="161"/>
      <c r="E107" s="162">
        <v>60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201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3" x14ac:dyDescent="0.2">
      <c r="A108" s="156"/>
      <c r="B108" s="157"/>
      <c r="C108" s="191" t="s">
        <v>339</v>
      </c>
      <c r="D108" s="161"/>
      <c r="E108" s="162">
        <v>4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201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91" t="s">
        <v>340</v>
      </c>
      <c r="D109" s="161"/>
      <c r="E109" s="162">
        <v>2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201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ht="22.5" outlineLevel="1" x14ac:dyDescent="0.2">
      <c r="A110" s="176">
        <v>36</v>
      </c>
      <c r="B110" s="177" t="s">
        <v>341</v>
      </c>
      <c r="C110" s="190" t="s">
        <v>342</v>
      </c>
      <c r="D110" s="178" t="s">
        <v>285</v>
      </c>
      <c r="E110" s="179">
        <v>13</v>
      </c>
      <c r="F110" s="180"/>
      <c r="G110" s="181">
        <f>ROUND(E110*F110,2)</f>
        <v>0</v>
      </c>
      <c r="H110" s="160"/>
      <c r="I110" s="159">
        <f>ROUND(E110*H110,2)</f>
        <v>0</v>
      </c>
      <c r="J110" s="160"/>
      <c r="K110" s="159">
        <f>ROUND(E110*J110,2)</f>
        <v>0</v>
      </c>
      <c r="L110" s="159">
        <v>21</v>
      </c>
      <c r="M110" s="159">
        <f>G110*(1+L110/100)</f>
        <v>0</v>
      </c>
      <c r="N110" s="158">
        <v>6.3140000000000002E-2</v>
      </c>
      <c r="O110" s="158">
        <f>ROUND(E110*N110,2)</f>
        <v>0.82</v>
      </c>
      <c r="P110" s="158">
        <v>0</v>
      </c>
      <c r="Q110" s="158">
        <f>ROUND(E110*P110,2)</f>
        <v>0</v>
      </c>
      <c r="R110" s="159"/>
      <c r="S110" s="159" t="s">
        <v>196</v>
      </c>
      <c r="T110" s="159" t="s">
        <v>222</v>
      </c>
      <c r="U110" s="159">
        <v>0.26750000000000002</v>
      </c>
      <c r="V110" s="159">
        <f>ROUND(E110*U110,2)</f>
        <v>3.48</v>
      </c>
      <c r="W110" s="159"/>
      <c r="X110" s="159" t="s">
        <v>197</v>
      </c>
      <c r="Y110" s="159" t="s">
        <v>198</v>
      </c>
      <c r="Z110" s="149"/>
      <c r="AA110" s="149"/>
      <c r="AB110" s="149"/>
      <c r="AC110" s="149"/>
      <c r="AD110" s="149"/>
      <c r="AE110" s="149"/>
      <c r="AF110" s="149"/>
      <c r="AG110" s="149" t="s">
        <v>199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2" x14ac:dyDescent="0.2">
      <c r="A111" s="156"/>
      <c r="B111" s="157"/>
      <c r="C111" s="191" t="s">
        <v>343</v>
      </c>
      <c r="D111" s="161"/>
      <c r="E111" s="162">
        <v>5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201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91" t="s">
        <v>344</v>
      </c>
      <c r="D112" s="161"/>
      <c r="E112" s="162">
        <v>5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201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91" t="s">
        <v>345</v>
      </c>
      <c r="D113" s="161"/>
      <c r="E113" s="162">
        <v>3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201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ht="22.5" outlineLevel="1" x14ac:dyDescent="0.2">
      <c r="A114" s="176">
        <v>37</v>
      </c>
      <c r="B114" s="177" t="s">
        <v>346</v>
      </c>
      <c r="C114" s="190" t="s">
        <v>347</v>
      </c>
      <c r="D114" s="178" t="s">
        <v>285</v>
      </c>
      <c r="E114" s="179">
        <v>6</v>
      </c>
      <c r="F114" s="180"/>
      <c r="G114" s="181">
        <f>ROUND(E114*F114,2)</f>
        <v>0</v>
      </c>
      <c r="H114" s="160"/>
      <c r="I114" s="159">
        <f>ROUND(E114*H114,2)</f>
        <v>0</v>
      </c>
      <c r="J114" s="160"/>
      <c r="K114" s="159">
        <f>ROUND(E114*J114,2)</f>
        <v>0</v>
      </c>
      <c r="L114" s="159">
        <v>21</v>
      </c>
      <c r="M114" s="159">
        <f>G114*(1+L114/100)</f>
        <v>0</v>
      </c>
      <c r="N114" s="158">
        <v>8.1059999999999993E-2</v>
      </c>
      <c r="O114" s="158">
        <f>ROUND(E114*N114,2)</f>
        <v>0.49</v>
      </c>
      <c r="P114" s="158">
        <v>0</v>
      </c>
      <c r="Q114" s="158">
        <f>ROUND(E114*P114,2)</f>
        <v>0</v>
      </c>
      <c r="R114" s="159"/>
      <c r="S114" s="159" t="s">
        <v>196</v>
      </c>
      <c r="T114" s="159" t="s">
        <v>222</v>
      </c>
      <c r="U114" s="159">
        <v>0.35</v>
      </c>
      <c r="V114" s="159">
        <f>ROUND(E114*U114,2)</f>
        <v>2.1</v>
      </c>
      <c r="W114" s="159"/>
      <c r="X114" s="159" t="s">
        <v>197</v>
      </c>
      <c r="Y114" s="159" t="s">
        <v>198</v>
      </c>
      <c r="Z114" s="149"/>
      <c r="AA114" s="149"/>
      <c r="AB114" s="149"/>
      <c r="AC114" s="149"/>
      <c r="AD114" s="149"/>
      <c r="AE114" s="149"/>
      <c r="AF114" s="149"/>
      <c r="AG114" s="149" t="s">
        <v>199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2" x14ac:dyDescent="0.2">
      <c r="A115" s="156"/>
      <c r="B115" s="157"/>
      <c r="C115" s="191" t="s">
        <v>348</v>
      </c>
      <c r="D115" s="161"/>
      <c r="E115" s="162">
        <v>4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201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3" x14ac:dyDescent="0.2">
      <c r="A116" s="156"/>
      <c r="B116" s="157"/>
      <c r="C116" s="191" t="s">
        <v>349</v>
      </c>
      <c r="D116" s="161"/>
      <c r="E116" s="162">
        <v>2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201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76">
        <v>38</v>
      </c>
      <c r="B117" s="177" t="s">
        <v>350</v>
      </c>
      <c r="C117" s="190" t="s">
        <v>351</v>
      </c>
      <c r="D117" s="178" t="s">
        <v>285</v>
      </c>
      <c r="E117" s="179">
        <v>5</v>
      </c>
      <c r="F117" s="180"/>
      <c r="G117" s="181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8">
        <v>0.12569</v>
      </c>
      <c r="O117" s="158">
        <f>ROUND(E117*N117,2)</f>
        <v>0.63</v>
      </c>
      <c r="P117" s="158">
        <v>0</v>
      </c>
      <c r="Q117" s="158">
        <f>ROUND(E117*P117,2)</f>
        <v>0</v>
      </c>
      <c r="R117" s="159"/>
      <c r="S117" s="159" t="s">
        <v>196</v>
      </c>
      <c r="T117" s="159" t="s">
        <v>222</v>
      </c>
      <c r="U117" s="159">
        <v>0.48</v>
      </c>
      <c r="V117" s="159">
        <f>ROUND(E117*U117,2)</f>
        <v>2.4</v>
      </c>
      <c r="W117" s="159"/>
      <c r="X117" s="159" t="s">
        <v>197</v>
      </c>
      <c r="Y117" s="159" t="s">
        <v>198</v>
      </c>
      <c r="Z117" s="149"/>
      <c r="AA117" s="149"/>
      <c r="AB117" s="149"/>
      <c r="AC117" s="149"/>
      <c r="AD117" s="149"/>
      <c r="AE117" s="149"/>
      <c r="AF117" s="149"/>
      <c r="AG117" s="149" t="s">
        <v>199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191" t="s">
        <v>352</v>
      </c>
      <c r="D118" s="161"/>
      <c r="E118" s="162">
        <v>5</v>
      </c>
      <c r="F118" s="159"/>
      <c r="G118" s="1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201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6">
        <v>39</v>
      </c>
      <c r="B119" s="177" t="s">
        <v>353</v>
      </c>
      <c r="C119" s="190" t="s">
        <v>354</v>
      </c>
      <c r="D119" s="178" t="s">
        <v>355</v>
      </c>
      <c r="E119" s="179">
        <v>31.25</v>
      </c>
      <c r="F119" s="180"/>
      <c r="G119" s="181">
        <f>ROUND(E119*F119,2)</f>
        <v>0</v>
      </c>
      <c r="H119" s="160"/>
      <c r="I119" s="159">
        <f>ROUND(E119*H119,2)</f>
        <v>0</v>
      </c>
      <c r="J119" s="160"/>
      <c r="K119" s="159">
        <f>ROUND(E119*J119,2)</f>
        <v>0</v>
      </c>
      <c r="L119" s="159">
        <v>21</v>
      </c>
      <c r="M119" s="159">
        <f>G119*(1+L119/100)</f>
        <v>0</v>
      </c>
      <c r="N119" s="158">
        <v>5.0000000000000001E-4</v>
      </c>
      <c r="O119" s="158">
        <f>ROUND(E119*N119,2)</f>
        <v>0.02</v>
      </c>
      <c r="P119" s="158">
        <v>0</v>
      </c>
      <c r="Q119" s="158">
        <f>ROUND(E119*P119,2)</f>
        <v>0</v>
      </c>
      <c r="R119" s="159"/>
      <c r="S119" s="159" t="s">
        <v>196</v>
      </c>
      <c r="T119" s="159" t="s">
        <v>222</v>
      </c>
      <c r="U119" s="159">
        <v>0.15</v>
      </c>
      <c r="V119" s="159">
        <f>ROUND(E119*U119,2)</f>
        <v>4.6900000000000004</v>
      </c>
      <c r="W119" s="159"/>
      <c r="X119" s="159" t="s">
        <v>197</v>
      </c>
      <c r="Y119" s="159" t="s">
        <v>198</v>
      </c>
      <c r="Z119" s="149"/>
      <c r="AA119" s="149"/>
      <c r="AB119" s="149"/>
      <c r="AC119" s="149"/>
      <c r="AD119" s="149"/>
      <c r="AE119" s="149"/>
      <c r="AF119" s="149"/>
      <c r="AG119" s="149" t="s">
        <v>199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191" t="s">
        <v>356</v>
      </c>
      <c r="D120" s="161"/>
      <c r="E120" s="162">
        <v>11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201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3" x14ac:dyDescent="0.2">
      <c r="A121" s="156"/>
      <c r="B121" s="157"/>
      <c r="C121" s="191" t="s">
        <v>357</v>
      </c>
      <c r="D121" s="161"/>
      <c r="E121" s="162">
        <v>15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201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91" t="s">
        <v>358</v>
      </c>
      <c r="D122" s="161"/>
      <c r="E122" s="162">
        <v>1.75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201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91" t="s">
        <v>359</v>
      </c>
      <c r="D123" s="161"/>
      <c r="E123" s="162">
        <v>3.5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201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76">
        <v>40</v>
      </c>
      <c r="B124" s="177" t="s">
        <v>360</v>
      </c>
      <c r="C124" s="190" t="s">
        <v>361</v>
      </c>
      <c r="D124" s="178" t="s">
        <v>234</v>
      </c>
      <c r="E124" s="179">
        <v>3.6</v>
      </c>
      <c r="F124" s="180"/>
      <c r="G124" s="181">
        <f>ROUND(E124*F124,2)</f>
        <v>0</v>
      </c>
      <c r="H124" s="160"/>
      <c r="I124" s="159">
        <f>ROUND(E124*H124,2)</f>
        <v>0</v>
      </c>
      <c r="J124" s="160"/>
      <c r="K124" s="159">
        <f>ROUND(E124*J124,2)</f>
        <v>0</v>
      </c>
      <c r="L124" s="159">
        <v>21</v>
      </c>
      <c r="M124" s="159">
        <f>G124*(1+L124/100)</f>
        <v>0</v>
      </c>
      <c r="N124" s="158">
        <v>7.868E-2</v>
      </c>
      <c r="O124" s="158">
        <f>ROUND(E124*N124,2)</f>
        <v>0.28000000000000003</v>
      </c>
      <c r="P124" s="158">
        <v>0</v>
      </c>
      <c r="Q124" s="158">
        <f>ROUND(E124*P124,2)</f>
        <v>0</v>
      </c>
      <c r="R124" s="159"/>
      <c r="S124" s="159" t="s">
        <v>196</v>
      </c>
      <c r="T124" s="159" t="s">
        <v>222</v>
      </c>
      <c r="U124" s="159">
        <v>0.47927999999999998</v>
      </c>
      <c r="V124" s="159">
        <f>ROUND(E124*U124,2)</f>
        <v>1.73</v>
      </c>
      <c r="W124" s="159"/>
      <c r="X124" s="159" t="s">
        <v>197</v>
      </c>
      <c r="Y124" s="159" t="s">
        <v>198</v>
      </c>
      <c r="Z124" s="149"/>
      <c r="AA124" s="149"/>
      <c r="AB124" s="149"/>
      <c r="AC124" s="149"/>
      <c r="AD124" s="149"/>
      <c r="AE124" s="149"/>
      <c r="AF124" s="149"/>
      <c r="AG124" s="149" t="s">
        <v>199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191" t="s">
        <v>362</v>
      </c>
      <c r="D125" s="161"/>
      <c r="E125" s="162">
        <v>3.6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201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76">
        <v>41</v>
      </c>
      <c r="B126" s="177" t="s">
        <v>363</v>
      </c>
      <c r="C126" s="190" t="s">
        <v>364</v>
      </c>
      <c r="D126" s="178" t="s">
        <v>234</v>
      </c>
      <c r="E126" s="179">
        <v>116.7295</v>
      </c>
      <c r="F126" s="180"/>
      <c r="G126" s="181">
        <f>ROUND(E126*F126,2)</f>
        <v>0</v>
      </c>
      <c r="H126" s="160"/>
      <c r="I126" s="159">
        <f>ROUND(E126*H126,2)</f>
        <v>0</v>
      </c>
      <c r="J126" s="160"/>
      <c r="K126" s="159">
        <f>ROUND(E126*J126,2)</f>
        <v>0</v>
      </c>
      <c r="L126" s="159">
        <v>21</v>
      </c>
      <c r="M126" s="159">
        <f>G126*(1+L126/100)</f>
        <v>0</v>
      </c>
      <c r="N126" s="158">
        <v>0.10106</v>
      </c>
      <c r="O126" s="158">
        <f>ROUND(E126*N126,2)</f>
        <v>11.8</v>
      </c>
      <c r="P126" s="158">
        <v>0</v>
      </c>
      <c r="Q126" s="158">
        <f>ROUND(E126*P126,2)</f>
        <v>0</v>
      </c>
      <c r="R126" s="159"/>
      <c r="S126" s="159" t="s">
        <v>196</v>
      </c>
      <c r="T126" s="159" t="s">
        <v>222</v>
      </c>
      <c r="U126" s="159">
        <v>0.50627999999999995</v>
      </c>
      <c r="V126" s="159">
        <f>ROUND(E126*U126,2)</f>
        <v>59.1</v>
      </c>
      <c r="W126" s="159"/>
      <c r="X126" s="159" t="s">
        <v>197</v>
      </c>
      <c r="Y126" s="159" t="s">
        <v>198</v>
      </c>
      <c r="Z126" s="149"/>
      <c r="AA126" s="149"/>
      <c r="AB126" s="149"/>
      <c r="AC126" s="149"/>
      <c r="AD126" s="149"/>
      <c r="AE126" s="149"/>
      <c r="AF126" s="149"/>
      <c r="AG126" s="149" t="s">
        <v>199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191" t="s">
        <v>365</v>
      </c>
      <c r="D127" s="161"/>
      <c r="E127" s="162">
        <v>35.89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201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ht="22.5" outlineLevel="3" x14ac:dyDescent="0.2">
      <c r="A128" s="156"/>
      <c r="B128" s="157"/>
      <c r="C128" s="191" t="s">
        <v>366</v>
      </c>
      <c r="D128" s="161"/>
      <c r="E128" s="162">
        <v>96.77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201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3" x14ac:dyDescent="0.2">
      <c r="A129" s="156"/>
      <c r="B129" s="157"/>
      <c r="C129" s="191" t="s">
        <v>367</v>
      </c>
      <c r="D129" s="161"/>
      <c r="E129" s="162">
        <v>15.68</v>
      </c>
      <c r="F129" s="159"/>
      <c r="G129" s="159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201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3" x14ac:dyDescent="0.2">
      <c r="A130" s="156"/>
      <c r="B130" s="157"/>
      <c r="C130" s="191" t="s">
        <v>368</v>
      </c>
      <c r="D130" s="161"/>
      <c r="E130" s="162">
        <v>-16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201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">
      <c r="A131" s="156"/>
      <c r="B131" s="157"/>
      <c r="C131" s="191" t="s">
        <v>369</v>
      </c>
      <c r="D131" s="161"/>
      <c r="E131" s="162">
        <v>-12.8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201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91" t="s">
        <v>370</v>
      </c>
      <c r="D132" s="161"/>
      <c r="E132" s="162">
        <v>-2.8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201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76">
        <v>42</v>
      </c>
      <c r="B133" s="177" t="s">
        <v>371</v>
      </c>
      <c r="C133" s="190" t="s">
        <v>372</v>
      </c>
      <c r="D133" s="178" t="s">
        <v>195</v>
      </c>
      <c r="E133" s="179">
        <v>1.0125</v>
      </c>
      <c r="F133" s="180"/>
      <c r="G133" s="181">
        <f>ROUND(E133*F133,2)</f>
        <v>0</v>
      </c>
      <c r="H133" s="160"/>
      <c r="I133" s="159">
        <f>ROUND(E133*H133,2)</f>
        <v>0</v>
      </c>
      <c r="J133" s="160"/>
      <c r="K133" s="159">
        <f>ROUND(E133*J133,2)</f>
        <v>0</v>
      </c>
      <c r="L133" s="159">
        <v>21</v>
      </c>
      <c r="M133" s="159">
        <f>G133*(1+L133/100)</f>
        <v>0</v>
      </c>
      <c r="N133" s="158">
        <v>2.61267</v>
      </c>
      <c r="O133" s="158">
        <f>ROUND(E133*N133,2)</f>
        <v>2.65</v>
      </c>
      <c r="P133" s="158">
        <v>0</v>
      </c>
      <c r="Q133" s="158">
        <f>ROUND(E133*P133,2)</f>
        <v>0</v>
      </c>
      <c r="R133" s="159"/>
      <c r="S133" s="159" t="s">
        <v>196</v>
      </c>
      <c r="T133" s="159" t="s">
        <v>222</v>
      </c>
      <c r="U133" s="159">
        <v>5.75</v>
      </c>
      <c r="V133" s="159">
        <f>ROUND(E133*U133,2)</f>
        <v>5.82</v>
      </c>
      <c r="W133" s="159"/>
      <c r="X133" s="159" t="s">
        <v>197</v>
      </c>
      <c r="Y133" s="159" t="s">
        <v>198</v>
      </c>
      <c r="Z133" s="149"/>
      <c r="AA133" s="149"/>
      <c r="AB133" s="149"/>
      <c r="AC133" s="149"/>
      <c r="AD133" s="149"/>
      <c r="AE133" s="149"/>
      <c r="AF133" s="149"/>
      <c r="AG133" s="149" t="s">
        <v>199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191" t="s">
        <v>373</v>
      </c>
      <c r="D134" s="161"/>
      <c r="E134" s="162">
        <v>1.0125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201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2">
        <v>43</v>
      </c>
      <c r="B135" s="183" t="s">
        <v>374</v>
      </c>
      <c r="C135" s="192" t="s">
        <v>375</v>
      </c>
      <c r="D135" s="184" t="s">
        <v>195</v>
      </c>
      <c r="E135" s="185">
        <v>1.2375</v>
      </c>
      <c r="F135" s="186"/>
      <c r="G135" s="187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8">
        <v>2.59138</v>
      </c>
      <c r="O135" s="158">
        <f>ROUND(E135*N135,2)</f>
        <v>3.21</v>
      </c>
      <c r="P135" s="158">
        <v>0</v>
      </c>
      <c r="Q135" s="158">
        <f>ROUND(E135*P135,2)</f>
        <v>0</v>
      </c>
      <c r="R135" s="159"/>
      <c r="S135" s="159" t="s">
        <v>196</v>
      </c>
      <c r="T135" s="159" t="s">
        <v>196</v>
      </c>
      <c r="U135" s="159">
        <v>2.0499999999999998</v>
      </c>
      <c r="V135" s="159">
        <f>ROUND(E135*U135,2)</f>
        <v>2.54</v>
      </c>
      <c r="W135" s="159"/>
      <c r="X135" s="159" t="s">
        <v>197</v>
      </c>
      <c r="Y135" s="159" t="s">
        <v>198</v>
      </c>
      <c r="Z135" s="149"/>
      <c r="AA135" s="149"/>
      <c r="AB135" s="149"/>
      <c r="AC135" s="149"/>
      <c r="AD135" s="149"/>
      <c r="AE135" s="149"/>
      <c r="AF135" s="149"/>
      <c r="AG135" s="149" t="s">
        <v>199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82">
        <v>44</v>
      </c>
      <c r="B136" s="183" t="s">
        <v>376</v>
      </c>
      <c r="C136" s="192" t="s">
        <v>377</v>
      </c>
      <c r="D136" s="184" t="s">
        <v>234</v>
      </c>
      <c r="E136" s="185">
        <v>7.59701</v>
      </c>
      <c r="F136" s="186"/>
      <c r="G136" s="187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8">
        <v>6.0299999999999999E-2</v>
      </c>
      <c r="O136" s="158">
        <f>ROUND(E136*N136,2)</f>
        <v>0.46</v>
      </c>
      <c r="P136" s="158">
        <v>0</v>
      </c>
      <c r="Q136" s="158">
        <f>ROUND(E136*P136,2)</f>
        <v>0</v>
      </c>
      <c r="R136" s="159"/>
      <c r="S136" s="159" t="s">
        <v>196</v>
      </c>
      <c r="T136" s="159" t="s">
        <v>196</v>
      </c>
      <c r="U136" s="159">
        <v>1.0449999999999999</v>
      </c>
      <c r="V136" s="159">
        <f>ROUND(E136*U136,2)</f>
        <v>7.94</v>
      </c>
      <c r="W136" s="159"/>
      <c r="X136" s="159" t="s">
        <v>197</v>
      </c>
      <c r="Y136" s="159" t="s">
        <v>198</v>
      </c>
      <c r="Z136" s="149"/>
      <c r="AA136" s="149"/>
      <c r="AB136" s="149"/>
      <c r="AC136" s="149"/>
      <c r="AD136" s="149"/>
      <c r="AE136" s="149"/>
      <c r="AF136" s="149"/>
      <c r="AG136" s="149" t="s">
        <v>199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82">
        <v>45</v>
      </c>
      <c r="B137" s="183" t="s">
        <v>378</v>
      </c>
      <c r="C137" s="192" t="s">
        <v>379</v>
      </c>
      <c r="D137" s="184" t="s">
        <v>234</v>
      </c>
      <c r="E137" s="185">
        <v>7.59701</v>
      </c>
      <c r="F137" s="186"/>
      <c r="G137" s="187">
        <f>ROUND(E137*F137,2)</f>
        <v>0</v>
      </c>
      <c r="H137" s="160"/>
      <c r="I137" s="159">
        <f>ROUND(E137*H137,2)</f>
        <v>0</v>
      </c>
      <c r="J137" s="160"/>
      <c r="K137" s="159">
        <f>ROUND(E137*J137,2)</f>
        <v>0</v>
      </c>
      <c r="L137" s="159">
        <v>21</v>
      </c>
      <c r="M137" s="159">
        <f>G137*(1+L137/100)</f>
        <v>0</v>
      </c>
      <c r="N137" s="158">
        <v>0</v>
      </c>
      <c r="O137" s="158">
        <f>ROUND(E137*N137,2)</f>
        <v>0</v>
      </c>
      <c r="P137" s="158">
        <v>0</v>
      </c>
      <c r="Q137" s="158">
        <f>ROUND(E137*P137,2)</f>
        <v>0</v>
      </c>
      <c r="R137" s="159"/>
      <c r="S137" s="159" t="s">
        <v>196</v>
      </c>
      <c r="T137" s="159" t="s">
        <v>196</v>
      </c>
      <c r="U137" s="159">
        <v>0.39500000000000002</v>
      </c>
      <c r="V137" s="159">
        <f>ROUND(E137*U137,2)</f>
        <v>3</v>
      </c>
      <c r="W137" s="159"/>
      <c r="X137" s="159" t="s">
        <v>197</v>
      </c>
      <c r="Y137" s="159" t="s">
        <v>198</v>
      </c>
      <c r="Z137" s="149"/>
      <c r="AA137" s="149"/>
      <c r="AB137" s="149"/>
      <c r="AC137" s="149"/>
      <c r="AD137" s="149"/>
      <c r="AE137" s="149"/>
      <c r="AF137" s="149"/>
      <c r="AG137" s="149" t="s">
        <v>199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82">
        <v>46</v>
      </c>
      <c r="B138" s="183" t="s">
        <v>380</v>
      </c>
      <c r="C138" s="192" t="s">
        <v>381</v>
      </c>
      <c r="D138" s="184" t="s">
        <v>226</v>
      </c>
      <c r="E138" s="185">
        <v>0.14849999999999999</v>
      </c>
      <c r="F138" s="186"/>
      <c r="G138" s="187">
        <f>ROUND(E138*F138,2)</f>
        <v>0</v>
      </c>
      <c r="H138" s="160"/>
      <c r="I138" s="159">
        <f>ROUND(E138*H138,2)</f>
        <v>0</v>
      </c>
      <c r="J138" s="160"/>
      <c r="K138" s="159">
        <f>ROUND(E138*J138,2)</f>
        <v>0</v>
      </c>
      <c r="L138" s="159">
        <v>21</v>
      </c>
      <c r="M138" s="159">
        <f>G138*(1+L138/100)</f>
        <v>0</v>
      </c>
      <c r="N138" s="158">
        <v>1.0293000000000001</v>
      </c>
      <c r="O138" s="158">
        <f>ROUND(E138*N138,2)</f>
        <v>0.15</v>
      </c>
      <c r="P138" s="158">
        <v>0</v>
      </c>
      <c r="Q138" s="158">
        <f>ROUND(E138*P138,2)</f>
        <v>0</v>
      </c>
      <c r="R138" s="159"/>
      <c r="S138" s="159" t="s">
        <v>196</v>
      </c>
      <c r="T138" s="159" t="s">
        <v>196</v>
      </c>
      <c r="U138" s="159">
        <v>22.07</v>
      </c>
      <c r="V138" s="159">
        <f>ROUND(E138*U138,2)</f>
        <v>3.28</v>
      </c>
      <c r="W138" s="159"/>
      <c r="X138" s="159" t="s">
        <v>197</v>
      </c>
      <c r="Y138" s="159" t="s">
        <v>198</v>
      </c>
      <c r="Z138" s="149"/>
      <c r="AA138" s="149"/>
      <c r="AB138" s="149"/>
      <c r="AC138" s="149"/>
      <c r="AD138" s="149"/>
      <c r="AE138" s="149"/>
      <c r="AF138" s="149"/>
      <c r="AG138" s="149" t="s">
        <v>199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x14ac:dyDescent="0.2">
      <c r="A139" s="169" t="s">
        <v>191</v>
      </c>
      <c r="B139" s="170" t="s">
        <v>107</v>
      </c>
      <c r="C139" s="189" t="s">
        <v>108</v>
      </c>
      <c r="D139" s="171"/>
      <c r="E139" s="172"/>
      <c r="F139" s="173"/>
      <c r="G139" s="174">
        <f>SUMIF(AG140:AG155,"&lt;&gt;NOR",G140:G155)</f>
        <v>0</v>
      </c>
      <c r="H139" s="168"/>
      <c r="I139" s="168">
        <f>SUM(I140:I155)</f>
        <v>0</v>
      </c>
      <c r="J139" s="168"/>
      <c r="K139" s="168">
        <f>SUM(K140:K155)</f>
        <v>0</v>
      </c>
      <c r="L139" s="168"/>
      <c r="M139" s="168">
        <f>SUM(M140:M155)</f>
        <v>0</v>
      </c>
      <c r="N139" s="167"/>
      <c r="O139" s="167">
        <f>SUM(O140:O155)</f>
        <v>22.69</v>
      </c>
      <c r="P139" s="167"/>
      <c r="Q139" s="167">
        <f>SUM(Q140:Q155)</f>
        <v>0</v>
      </c>
      <c r="R139" s="168"/>
      <c r="S139" s="168"/>
      <c r="T139" s="168"/>
      <c r="U139" s="168"/>
      <c r="V139" s="168">
        <f>SUM(V140:V155)</f>
        <v>73.97</v>
      </c>
      <c r="W139" s="168"/>
      <c r="X139" s="168"/>
      <c r="Y139" s="168"/>
      <c r="AG139" t="s">
        <v>192</v>
      </c>
    </row>
    <row r="140" spans="1:60" outlineLevel="1" x14ac:dyDescent="0.2">
      <c r="A140" s="176">
        <v>47</v>
      </c>
      <c r="B140" s="177" t="s">
        <v>382</v>
      </c>
      <c r="C140" s="190" t="s">
        <v>383</v>
      </c>
      <c r="D140" s="178" t="s">
        <v>195</v>
      </c>
      <c r="E140" s="179">
        <v>7.9405000000000001</v>
      </c>
      <c r="F140" s="180"/>
      <c r="G140" s="181">
        <f>ROUND(E140*F140,2)</f>
        <v>0</v>
      </c>
      <c r="H140" s="160"/>
      <c r="I140" s="159">
        <f>ROUND(E140*H140,2)</f>
        <v>0</v>
      </c>
      <c r="J140" s="160"/>
      <c r="K140" s="159">
        <f>ROUND(E140*J140,2)</f>
        <v>0</v>
      </c>
      <c r="L140" s="159">
        <v>21</v>
      </c>
      <c r="M140" s="159">
        <f>G140*(1+L140/100)</f>
        <v>0</v>
      </c>
      <c r="N140" s="158">
        <v>2.7501099999999998</v>
      </c>
      <c r="O140" s="158">
        <f>ROUND(E140*N140,2)</f>
        <v>21.84</v>
      </c>
      <c r="P140" s="158">
        <v>0</v>
      </c>
      <c r="Q140" s="158">
        <f>ROUND(E140*P140,2)</f>
        <v>0</v>
      </c>
      <c r="R140" s="159"/>
      <c r="S140" s="159" t="s">
        <v>196</v>
      </c>
      <c r="T140" s="159" t="s">
        <v>222</v>
      </c>
      <c r="U140" s="159">
        <v>1.448</v>
      </c>
      <c r="V140" s="159">
        <f>ROUND(E140*U140,2)</f>
        <v>11.5</v>
      </c>
      <c r="W140" s="159"/>
      <c r="X140" s="159" t="s">
        <v>197</v>
      </c>
      <c r="Y140" s="159" t="s">
        <v>198</v>
      </c>
      <c r="Z140" s="149"/>
      <c r="AA140" s="149"/>
      <c r="AB140" s="149"/>
      <c r="AC140" s="149"/>
      <c r="AD140" s="149"/>
      <c r="AE140" s="149"/>
      <c r="AF140" s="149"/>
      <c r="AG140" s="149" t="s">
        <v>199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191" t="s">
        <v>384</v>
      </c>
      <c r="D141" s="161"/>
      <c r="E141" s="162">
        <v>6.38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201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3" x14ac:dyDescent="0.2">
      <c r="A142" s="156"/>
      <c r="B142" s="157"/>
      <c r="C142" s="191" t="s">
        <v>385</v>
      </c>
      <c r="D142" s="161"/>
      <c r="E142" s="162">
        <v>1.56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201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6">
        <v>48</v>
      </c>
      <c r="B143" s="177" t="s">
        <v>386</v>
      </c>
      <c r="C143" s="190" t="s">
        <v>387</v>
      </c>
      <c r="D143" s="178" t="s">
        <v>234</v>
      </c>
      <c r="E143" s="179">
        <v>47.93</v>
      </c>
      <c r="F143" s="180"/>
      <c r="G143" s="181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21</v>
      </c>
      <c r="M143" s="159">
        <f>G143*(1+L143/100)</f>
        <v>0</v>
      </c>
      <c r="N143" s="158">
        <v>7.8100000000000001E-3</v>
      </c>
      <c r="O143" s="158">
        <f>ROUND(E143*N143,2)</f>
        <v>0.37</v>
      </c>
      <c r="P143" s="158">
        <v>0</v>
      </c>
      <c r="Q143" s="158">
        <f>ROUND(E143*P143,2)</f>
        <v>0</v>
      </c>
      <c r="R143" s="159"/>
      <c r="S143" s="159" t="s">
        <v>196</v>
      </c>
      <c r="T143" s="159" t="s">
        <v>222</v>
      </c>
      <c r="U143" s="159">
        <v>0.79</v>
      </c>
      <c r="V143" s="159">
        <f>ROUND(E143*U143,2)</f>
        <v>37.86</v>
      </c>
      <c r="W143" s="159"/>
      <c r="X143" s="159" t="s">
        <v>197</v>
      </c>
      <c r="Y143" s="159" t="s">
        <v>198</v>
      </c>
      <c r="Z143" s="149"/>
      <c r="AA143" s="149"/>
      <c r="AB143" s="149"/>
      <c r="AC143" s="149"/>
      <c r="AD143" s="149"/>
      <c r="AE143" s="149"/>
      <c r="AF143" s="149"/>
      <c r="AG143" s="149" t="s">
        <v>199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2" x14ac:dyDescent="0.2">
      <c r="A144" s="156"/>
      <c r="B144" s="157"/>
      <c r="C144" s="191" t="s">
        <v>388</v>
      </c>
      <c r="D144" s="161"/>
      <c r="E144" s="162">
        <v>37.549999999999997</v>
      </c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9"/>
      <c r="AA144" s="149"/>
      <c r="AB144" s="149"/>
      <c r="AC144" s="149"/>
      <c r="AD144" s="149"/>
      <c r="AE144" s="149"/>
      <c r="AF144" s="149"/>
      <c r="AG144" s="149" t="s">
        <v>201</v>
      </c>
      <c r="AH144" s="149">
        <v>0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3" x14ac:dyDescent="0.2">
      <c r="A145" s="156"/>
      <c r="B145" s="157"/>
      <c r="C145" s="191" t="s">
        <v>389</v>
      </c>
      <c r="D145" s="161"/>
      <c r="E145" s="162">
        <v>10.38</v>
      </c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201</v>
      </c>
      <c r="AH145" s="149">
        <v>0</v>
      </c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76">
        <v>49</v>
      </c>
      <c r="B146" s="177" t="s">
        <v>390</v>
      </c>
      <c r="C146" s="190" t="s">
        <v>391</v>
      </c>
      <c r="D146" s="178" t="s">
        <v>234</v>
      </c>
      <c r="E146" s="179">
        <v>47.93</v>
      </c>
      <c r="F146" s="180"/>
      <c r="G146" s="181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21</v>
      </c>
      <c r="M146" s="159">
        <f>G146*(1+L146/100)</f>
        <v>0</v>
      </c>
      <c r="N146" s="158">
        <v>0</v>
      </c>
      <c r="O146" s="158">
        <f>ROUND(E146*N146,2)</f>
        <v>0</v>
      </c>
      <c r="P146" s="158">
        <v>0</v>
      </c>
      <c r="Q146" s="158">
        <f>ROUND(E146*P146,2)</f>
        <v>0</v>
      </c>
      <c r="R146" s="159"/>
      <c r="S146" s="159" t="s">
        <v>196</v>
      </c>
      <c r="T146" s="159" t="s">
        <v>222</v>
      </c>
      <c r="U146" s="159">
        <v>0.24</v>
      </c>
      <c r="V146" s="159">
        <f>ROUND(E146*U146,2)</f>
        <v>11.5</v>
      </c>
      <c r="W146" s="159"/>
      <c r="X146" s="159" t="s">
        <v>197</v>
      </c>
      <c r="Y146" s="159" t="s">
        <v>198</v>
      </c>
      <c r="Z146" s="149"/>
      <c r="AA146" s="149"/>
      <c r="AB146" s="149"/>
      <c r="AC146" s="149"/>
      <c r="AD146" s="149"/>
      <c r="AE146" s="149"/>
      <c r="AF146" s="149"/>
      <c r="AG146" s="149" t="s">
        <v>199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191" t="s">
        <v>388</v>
      </c>
      <c r="D147" s="161"/>
      <c r="E147" s="162">
        <v>37.549999999999997</v>
      </c>
      <c r="F147" s="159"/>
      <c r="G147" s="1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201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3" x14ac:dyDescent="0.2">
      <c r="A148" s="156"/>
      <c r="B148" s="157"/>
      <c r="C148" s="191" t="s">
        <v>389</v>
      </c>
      <c r="D148" s="161"/>
      <c r="E148" s="162">
        <v>10.38</v>
      </c>
      <c r="F148" s="159"/>
      <c r="G148" s="1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201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76">
        <v>50</v>
      </c>
      <c r="B149" s="177" t="s">
        <v>392</v>
      </c>
      <c r="C149" s="190" t="s">
        <v>393</v>
      </c>
      <c r="D149" s="178" t="s">
        <v>226</v>
      </c>
      <c r="E149" s="179">
        <v>0.47369</v>
      </c>
      <c r="F149" s="180"/>
      <c r="G149" s="181">
        <f>ROUND(E149*F149,2)</f>
        <v>0</v>
      </c>
      <c r="H149" s="160"/>
      <c r="I149" s="159">
        <f>ROUND(E149*H149,2)</f>
        <v>0</v>
      </c>
      <c r="J149" s="160"/>
      <c r="K149" s="159">
        <f>ROUND(E149*J149,2)</f>
        <v>0</v>
      </c>
      <c r="L149" s="159">
        <v>21</v>
      </c>
      <c r="M149" s="159">
        <f>G149*(1+L149/100)</f>
        <v>0</v>
      </c>
      <c r="N149" s="158">
        <v>1.02101</v>
      </c>
      <c r="O149" s="158">
        <f>ROUND(E149*N149,2)</f>
        <v>0.48</v>
      </c>
      <c r="P149" s="158">
        <v>0</v>
      </c>
      <c r="Q149" s="158">
        <f>ROUND(E149*P149,2)</f>
        <v>0</v>
      </c>
      <c r="R149" s="159"/>
      <c r="S149" s="159" t="s">
        <v>196</v>
      </c>
      <c r="T149" s="159" t="s">
        <v>222</v>
      </c>
      <c r="U149" s="159">
        <v>27.672999999999998</v>
      </c>
      <c r="V149" s="159">
        <f>ROUND(E149*U149,2)</f>
        <v>13.11</v>
      </c>
      <c r="W149" s="159"/>
      <c r="X149" s="159" t="s">
        <v>197</v>
      </c>
      <c r="Y149" s="159" t="s">
        <v>198</v>
      </c>
      <c r="Z149" s="149"/>
      <c r="AA149" s="149"/>
      <c r="AB149" s="149"/>
      <c r="AC149" s="149"/>
      <c r="AD149" s="149"/>
      <c r="AE149" s="149"/>
      <c r="AF149" s="149"/>
      <c r="AG149" s="149" t="s">
        <v>199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ht="22.5" outlineLevel="2" x14ac:dyDescent="0.2">
      <c r="A150" s="156"/>
      <c r="B150" s="157"/>
      <c r="C150" s="191" t="s">
        <v>394</v>
      </c>
      <c r="D150" s="161"/>
      <c r="E150" s="162">
        <v>0.09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201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91" t="s">
        <v>395</v>
      </c>
      <c r="D151" s="161"/>
      <c r="E151" s="162">
        <v>0.2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201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ht="22.5" outlineLevel="3" x14ac:dyDescent="0.2">
      <c r="A152" s="156"/>
      <c r="B152" s="157"/>
      <c r="C152" s="191" t="s">
        <v>396</v>
      </c>
      <c r="D152" s="161"/>
      <c r="E152" s="162">
        <v>0.02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201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3" x14ac:dyDescent="0.2">
      <c r="A153" s="156"/>
      <c r="B153" s="157"/>
      <c r="C153" s="191" t="s">
        <v>397</v>
      </c>
      <c r="D153" s="161"/>
      <c r="E153" s="162">
        <v>0.06</v>
      </c>
      <c r="F153" s="159"/>
      <c r="G153" s="1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201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3" x14ac:dyDescent="0.2">
      <c r="A154" s="156"/>
      <c r="B154" s="157"/>
      <c r="C154" s="191" t="s">
        <v>398</v>
      </c>
      <c r="D154" s="161"/>
      <c r="E154" s="162"/>
      <c r="F154" s="159"/>
      <c r="G154" s="1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201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3" x14ac:dyDescent="0.2">
      <c r="A155" s="156"/>
      <c r="B155" s="157"/>
      <c r="C155" s="191" t="s">
        <v>399</v>
      </c>
      <c r="D155" s="161"/>
      <c r="E155" s="162">
        <v>0.1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201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x14ac:dyDescent="0.2">
      <c r="A156" s="169" t="s">
        <v>191</v>
      </c>
      <c r="B156" s="170" t="s">
        <v>109</v>
      </c>
      <c r="C156" s="189" t="s">
        <v>110</v>
      </c>
      <c r="D156" s="171"/>
      <c r="E156" s="172"/>
      <c r="F156" s="173"/>
      <c r="G156" s="174">
        <f>SUMIF(AG157:AG166,"&lt;&gt;NOR",G157:G166)</f>
        <v>0</v>
      </c>
      <c r="H156" s="168"/>
      <c r="I156" s="168">
        <f>SUM(I157:I166)</f>
        <v>0</v>
      </c>
      <c r="J156" s="168"/>
      <c r="K156" s="168">
        <f>SUM(K157:K166)</f>
        <v>0</v>
      </c>
      <c r="L156" s="168"/>
      <c r="M156" s="168">
        <f>SUM(M157:M166)</f>
        <v>0</v>
      </c>
      <c r="N156" s="167"/>
      <c r="O156" s="167">
        <f>SUM(O157:O166)</f>
        <v>147.53</v>
      </c>
      <c r="P156" s="167"/>
      <c r="Q156" s="167">
        <f>SUM(Q157:Q166)</f>
        <v>0</v>
      </c>
      <c r="R156" s="168"/>
      <c r="S156" s="168"/>
      <c r="T156" s="168"/>
      <c r="U156" s="168"/>
      <c r="V156" s="168">
        <f>SUM(V157:V166)</f>
        <v>342.72</v>
      </c>
      <c r="W156" s="168"/>
      <c r="X156" s="168"/>
      <c r="Y156" s="168"/>
      <c r="AG156" t="s">
        <v>192</v>
      </c>
    </row>
    <row r="157" spans="1:60" ht="22.5" outlineLevel="1" x14ac:dyDescent="0.2">
      <c r="A157" s="176">
        <v>51</v>
      </c>
      <c r="B157" s="177" t="s">
        <v>400</v>
      </c>
      <c r="C157" s="190" t="s">
        <v>401</v>
      </c>
      <c r="D157" s="178" t="s">
        <v>195</v>
      </c>
      <c r="E157" s="179">
        <v>6.0734599999999999</v>
      </c>
      <c r="F157" s="180"/>
      <c r="G157" s="181">
        <f>ROUND(E157*F157,2)</f>
        <v>0</v>
      </c>
      <c r="H157" s="160"/>
      <c r="I157" s="159">
        <f>ROUND(E157*H157,2)</f>
        <v>0</v>
      </c>
      <c r="J157" s="160"/>
      <c r="K157" s="159">
        <f>ROUND(E157*J157,2)</f>
        <v>0</v>
      </c>
      <c r="L157" s="159">
        <v>21</v>
      </c>
      <c r="M157" s="159">
        <f>G157*(1+L157/100)</f>
        <v>0</v>
      </c>
      <c r="N157" s="158">
        <v>2.5667499999999999</v>
      </c>
      <c r="O157" s="158">
        <f>ROUND(E157*N157,2)</f>
        <v>15.59</v>
      </c>
      <c r="P157" s="158">
        <v>0</v>
      </c>
      <c r="Q157" s="158">
        <f>ROUND(E157*P157,2)</f>
        <v>0</v>
      </c>
      <c r="R157" s="159"/>
      <c r="S157" s="159" t="s">
        <v>196</v>
      </c>
      <c r="T157" s="159" t="s">
        <v>222</v>
      </c>
      <c r="U157" s="159">
        <v>3.9289999999999998</v>
      </c>
      <c r="V157" s="159">
        <f>ROUND(E157*U157,2)</f>
        <v>23.86</v>
      </c>
      <c r="W157" s="159"/>
      <c r="X157" s="159" t="s">
        <v>197</v>
      </c>
      <c r="Y157" s="159" t="s">
        <v>198</v>
      </c>
      <c r="Z157" s="149"/>
      <c r="AA157" s="149"/>
      <c r="AB157" s="149"/>
      <c r="AC157" s="149"/>
      <c r="AD157" s="149"/>
      <c r="AE157" s="149"/>
      <c r="AF157" s="149"/>
      <c r="AG157" s="149" t="s">
        <v>199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2" x14ac:dyDescent="0.2">
      <c r="A158" s="156"/>
      <c r="B158" s="157"/>
      <c r="C158" s="191" t="s">
        <v>402</v>
      </c>
      <c r="D158" s="161"/>
      <c r="E158" s="162"/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201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91" t="s">
        <v>403</v>
      </c>
      <c r="D159" s="161"/>
      <c r="E159" s="162">
        <v>2.0368400000000002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201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3" x14ac:dyDescent="0.2">
      <c r="A160" s="156"/>
      <c r="B160" s="157"/>
      <c r="C160" s="191" t="s">
        <v>404</v>
      </c>
      <c r="D160" s="161"/>
      <c r="E160" s="162"/>
      <c r="F160" s="159"/>
      <c r="G160" s="1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201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3" x14ac:dyDescent="0.2">
      <c r="A161" s="156"/>
      <c r="B161" s="157"/>
      <c r="C161" s="191" t="s">
        <v>405</v>
      </c>
      <c r="D161" s="161"/>
      <c r="E161" s="162">
        <v>4.0366299999999997</v>
      </c>
      <c r="F161" s="159"/>
      <c r="G161" s="1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201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33.75" outlineLevel="1" x14ac:dyDescent="0.2">
      <c r="A162" s="176">
        <v>52</v>
      </c>
      <c r="B162" s="177" t="s">
        <v>406</v>
      </c>
      <c r="C162" s="190" t="s">
        <v>407</v>
      </c>
      <c r="D162" s="178" t="s">
        <v>234</v>
      </c>
      <c r="E162" s="179">
        <v>185.16749999999999</v>
      </c>
      <c r="F162" s="180"/>
      <c r="G162" s="181">
        <f>ROUND(E162*F162,2)</f>
        <v>0</v>
      </c>
      <c r="H162" s="160"/>
      <c r="I162" s="159">
        <f>ROUND(E162*H162,2)</f>
        <v>0</v>
      </c>
      <c r="J162" s="160"/>
      <c r="K162" s="159">
        <f>ROUND(E162*J162,2)</f>
        <v>0</v>
      </c>
      <c r="L162" s="159">
        <v>21</v>
      </c>
      <c r="M162" s="159">
        <f>G162*(1+L162/100)</f>
        <v>0</v>
      </c>
      <c r="N162" s="158">
        <v>0.30159000000000002</v>
      </c>
      <c r="O162" s="158">
        <f>ROUND(E162*N162,2)</f>
        <v>55.84</v>
      </c>
      <c r="P162" s="158">
        <v>0</v>
      </c>
      <c r="Q162" s="158">
        <f>ROUND(E162*P162,2)</f>
        <v>0</v>
      </c>
      <c r="R162" s="159"/>
      <c r="S162" s="159" t="s">
        <v>408</v>
      </c>
      <c r="T162" s="159" t="s">
        <v>222</v>
      </c>
      <c r="U162" s="159">
        <v>1.722</v>
      </c>
      <c r="V162" s="159">
        <f>ROUND(E162*U162,2)</f>
        <v>318.86</v>
      </c>
      <c r="W162" s="159"/>
      <c r="X162" s="159" t="s">
        <v>197</v>
      </c>
      <c r="Y162" s="159" t="s">
        <v>198</v>
      </c>
      <c r="Z162" s="149"/>
      <c r="AA162" s="149"/>
      <c r="AB162" s="149"/>
      <c r="AC162" s="149"/>
      <c r="AD162" s="149"/>
      <c r="AE162" s="149"/>
      <c r="AF162" s="149"/>
      <c r="AG162" s="149" t="s">
        <v>199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191" t="s">
        <v>409</v>
      </c>
      <c r="D163" s="161"/>
      <c r="E163" s="162">
        <v>85.668099999999995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201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3" x14ac:dyDescent="0.2">
      <c r="A164" s="156"/>
      <c r="B164" s="157"/>
      <c r="C164" s="191" t="s">
        <v>410</v>
      </c>
      <c r="D164" s="161"/>
      <c r="E164" s="162">
        <v>99.499399999999994</v>
      </c>
      <c r="F164" s="159"/>
      <c r="G164" s="1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201</v>
      </c>
      <c r="AH164" s="149">
        <v>0</v>
      </c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33.75" outlineLevel="1" x14ac:dyDescent="0.2">
      <c r="A165" s="176">
        <v>53</v>
      </c>
      <c r="B165" s="177" t="s">
        <v>411</v>
      </c>
      <c r="C165" s="190" t="s">
        <v>412</v>
      </c>
      <c r="D165" s="178" t="s">
        <v>234</v>
      </c>
      <c r="E165" s="179">
        <v>185.16749999999999</v>
      </c>
      <c r="F165" s="180"/>
      <c r="G165" s="181">
        <f>ROUND(E165*F165,2)</f>
        <v>0</v>
      </c>
      <c r="H165" s="160"/>
      <c r="I165" s="159">
        <f>ROUND(E165*H165,2)</f>
        <v>0</v>
      </c>
      <c r="J165" s="160"/>
      <c r="K165" s="159">
        <f>ROUND(E165*J165,2)</f>
        <v>0</v>
      </c>
      <c r="L165" s="159">
        <v>21</v>
      </c>
      <c r="M165" s="159">
        <f>G165*(1+L165/100)</f>
        <v>0</v>
      </c>
      <c r="N165" s="158">
        <v>0.41099999999999998</v>
      </c>
      <c r="O165" s="158">
        <f>ROUND(E165*N165,2)</f>
        <v>76.099999999999994</v>
      </c>
      <c r="P165" s="158">
        <v>0</v>
      </c>
      <c r="Q165" s="158">
        <f>ROUND(E165*P165,2)</f>
        <v>0</v>
      </c>
      <c r="R165" s="159"/>
      <c r="S165" s="159" t="s">
        <v>408</v>
      </c>
      <c r="T165" s="159" t="s">
        <v>222</v>
      </c>
      <c r="U165" s="159">
        <v>0</v>
      </c>
      <c r="V165" s="159">
        <f>ROUND(E165*U165,2)</f>
        <v>0</v>
      </c>
      <c r="W165" s="159"/>
      <c r="X165" s="159" t="s">
        <v>244</v>
      </c>
      <c r="Y165" s="159" t="s">
        <v>198</v>
      </c>
      <c r="Z165" s="149"/>
      <c r="AA165" s="149"/>
      <c r="AB165" s="149"/>
      <c r="AC165" s="149"/>
      <c r="AD165" s="149"/>
      <c r="AE165" s="149"/>
      <c r="AF165" s="149"/>
      <c r="AG165" s="149" t="s">
        <v>245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2" x14ac:dyDescent="0.2">
      <c r="A166" s="156"/>
      <c r="B166" s="157"/>
      <c r="C166" s="191" t="s">
        <v>413</v>
      </c>
      <c r="D166" s="161"/>
      <c r="E166" s="162">
        <v>185.16749999999999</v>
      </c>
      <c r="F166" s="159"/>
      <c r="G166" s="1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201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x14ac:dyDescent="0.2">
      <c r="A167" s="169" t="s">
        <v>191</v>
      </c>
      <c r="B167" s="170" t="s">
        <v>111</v>
      </c>
      <c r="C167" s="189" t="s">
        <v>112</v>
      </c>
      <c r="D167" s="171"/>
      <c r="E167" s="172"/>
      <c r="F167" s="173"/>
      <c r="G167" s="174">
        <f>SUMIF(AG168:AG205,"&lt;&gt;NOR",G168:G205)</f>
        <v>0</v>
      </c>
      <c r="H167" s="168"/>
      <c r="I167" s="168">
        <f>SUM(I168:I205)</f>
        <v>0</v>
      </c>
      <c r="J167" s="168"/>
      <c r="K167" s="168">
        <f>SUM(K168:K205)</f>
        <v>0</v>
      </c>
      <c r="L167" s="168"/>
      <c r="M167" s="168">
        <f>SUM(M168:M205)</f>
        <v>0</v>
      </c>
      <c r="N167" s="167"/>
      <c r="O167" s="167">
        <f>SUM(O168:O205)</f>
        <v>1117.6400000000001</v>
      </c>
      <c r="P167" s="167"/>
      <c r="Q167" s="167">
        <f>SUM(Q168:Q205)</f>
        <v>0</v>
      </c>
      <c r="R167" s="168"/>
      <c r="S167" s="168"/>
      <c r="T167" s="168"/>
      <c r="U167" s="168"/>
      <c r="V167" s="168">
        <f>SUM(V168:V205)</f>
        <v>215.21999999999997</v>
      </c>
      <c r="W167" s="168"/>
      <c r="X167" s="168"/>
      <c r="Y167" s="168"/>
      <c r="AG167" t="s">
        <v>192</v>
      </c>
    </row>
    <row r="168" spans="1:60" outlineLevel="1" x14ac:dyDescent="0.2">
      <c r="A168" s="176">
        <v>54</v>
      </c>
      <c r="B168" s="177" t="s">
        <v>414</v>
      </c>
      <c r="C168" s="190" t="s">
        <v>415</v>
      </c>
      <c r="D168" s="178" t="s">
        <v>234</v>
      </c>
      <c r="E168" s="179">
        <v>840</v>
      </c>
      <c r="F168" s="180"/>
      <c r="G168" s="181">
        <f>ROUND(E168*F168,2)</f>
        <v>0</v>
      </c>
      <c r="H168" s="160"/>
      <c r="I168" s="159">
        <f>ROUND(E168*H168,2)</f>
        <v>0</v>
      </c>
      <c r="J168" s="160"/>
      <c r="K168" s="159">
        <f>ROUND(E168*J168,2)</f>
        <v>0</v>
      </c>
      <c r="L168" s="159">
        <v>21</v>
      </c>
      <c r="M168" s="159">
        <f>G168*(1+L168/100)</f>
        <v>0</v>
      </c>
      <c r="N168" s="158">
        <v>0.32250000000000001</v>
      </c>
      <c r="O168" s="158">
        <f>ROUND(E168*N168,2)</f>
        <v>270.89999999999998</v>
      </c>
      <c r="P168" s="158">
        <v>0</v>
      </c>
      <c r="Q168" s="158">
        <f>ROUND(E168*P168,2)</f>
        <v>0</v>
      </c>
      <c r="R168" s="159"/>
      <c r="S168" s="159" t="s">
        <v>196</v>
      </c>
      <c r="T168" s="159" t="s">
        <v>196</v>
      </c>
      <c r="U168" s="159">
        <v>0.03</v>
      </c>
      <c r="V168" s="159">
        <f>ROUND(E168*U168,2)</f>
        <v>25.2</v>
      </c>
      <c r="W168" s="159"/>
      <c r="X168" s="159" t="s">
        <v>197</v>
      </c>
      <c r="Y168" s="159" t="s">
        <v>198</v>
      </c>
      <c r="Z168" s="149"/>
      <c r="AA168" s="149"/>
      <c r="AB168" s="149"/>
      <c r="AC168" s="149"/>
      <c r="AD168" s="149"/>
      <c r="AE168" s="149"/>
      <c r="AF168" s="149"/>
      <c r="AG168" s="149" t="s">
        <v>199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2" x14ac:dyDescent="0.2">
      <c r="A169" s="156"/>
      <c r="B169" s="157"/>
      <c r="C169" s="191" t="s">
        <v>416</v>
      </c>
      <c r="D169" s="161"/>
      <c r="E169" s="162">
        <v>840</v>
      </c>
      <c r="F169" s="159"/>
      <c r="G169" s="159"/>
      <c r="H169" s="159"/>
      <c r="I169" s="159"/>
      <c r="J169" s="159"/>
      <c r="K169" s="159"/>
      <c r="L169" s="159"/>
      <c r="M169" s="159"/>
      <c r="N169" s="158"/>
      <c r="O169" s="158"/>
      <c r="P169" s="158"/>
      <c r="Q169" s="158"/>
      <c r="R169" s="159"/>
      <c r="S169" s="159"/>
      <c r="T169" s="159"/>
      <c r="U169" s="159"/>
      <c r="V169" s="159"/>
      <c r="W169" s="159"/>
      <c r="X169" s="159"/>
      <c r="Y169" s="159"/>
      <c r="Z169" s="149"/>
      <c r="AA169" s="149"/>
      <c r="AB169" s="149"/>
      <c r="AC169" s="149"/>
      <c r="AD169" s="149"/>
      <c r="AE169" s="149"/>
      <c r="AF169" s="149"/>
      <c r="AG169" s="149" t="s">
        <v>201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1" x14ac:dyDescent="0.2">
      <c r="A170" s="176">
        <v>55</v>
      </c>
      <c r="B170" s="177" t="s">
        <v>417</v>
      </c>
      <c r="C170" s="190" t="s">
        <v>418</v>
      </c>
      <c r="D170" s="178" t="s">
        <v>234</v>
      </c>
      <c r="E170" s="179">
        <v>960</v>
      </c>
      <c r="F170" s="180"/>
      <c r="G170" s="181">
        <f>ROUND(E170*F170,2)</f>
        <v>0</v>
      </c>
      <c r="H170" s="160"/>
      <c r="I170" s="159">
        <f>ROUND(E170*H170,2)</f>
        <v>0</v>
      </c>
      <c r="J170" s="160"/>
      <c r="K170" s="159">
        <f>ROUND(E170*J170,2)</f>
        <v>0</v>
      </c>
      <c r="L170" s="159">
        <v>21</v>
      </c>
      <c r="M170" s="159">
        <f>G170*(1+L170/100)</f>
        <v>0</v>
      </c>
      <c r="N170" s="158">
        <v>0.52900000000000003</v>
      </c>
      <c r="O170" s="158">
        <f>ROUND(E170*N170,2)</f>
        <v>507.84</v>
      </c>
      <c r="P170" s="158">
        <v>0</v>
      </c>
      <c r="Q170" s="158">
        <f>ROUND(E170*P170,2)</f>
        <v>0</v>
      </c>
      <c r="R170" s="159"/>
      <c r="S170" s="159" t="s">
        <v>196</v>
      </c>
      <c r="T170" s="159" t="s">
        <v>196</v>
      </c>
      <c r="U170" s="159">
        <v>0.03</v>
      </c>
      <c r="V170" s="159">
        <f>ROUND(E170*U170,2)</f>
        <v>28.8</v>
      </c>
      <c r="W170" s="159"/>
      <c r="X170" s="159" t="s">
        <v>197</v>
      </c>
      <c r="Y170" s="159" t="s">
        <v>198</v>
      </c>
      <c r="Z170" s="149"/>
      <c r="AA170" s="149"/>
      <c r="AB170" s="149"/>
      <c r="AC170" s="149"/>
      <c r="AD170" s="149"/>
      <c r="AE170" s="149"/>
      <c r="AF170" s="149"/>
      <c r="AG170" s="149" t="s">
        <v>199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191" t="s">
        <v>235</v>
      </c>
      <c r="D171" s="161"/>
      <c r="E171" s="162">
        <v>960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201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33.75" outlineLevel="1" x14ac:dyDescent="0.2">
      <c r="A172" s="176">
        <v>56</v>
      </c>
      <c r="B172" s="177" t="s">
        <v>419</v>
      </c>
      <c r="C172" s="190" t="s">
        <v>420</v>
      </c>
      <c r="D172" s="178" t="s">
        <v>355</v>
      </c>
      <c r="E172" s="179">
        <v>90</v>
      </c>
      <c r="F172" s="180"/>
      <c r="G172" s="181">
        <f>ROUND(E172*F172,2)</f>
        <v>0</v>
      </c>
      <c r="H172" s="160"/>
      <c r="I172" s="159">
        <f>ROUND(E172*H172,2)</f>
        <v>0</v>
      </c>
      <c r="J172" s="160"/>
      <c r="K172" s="159">
        <f>ROUND(E172*J172,2)</f>
        <v>0</v>
      </c>
      <c r="L172" s="159">
        <v>21</v>
      </c>
      <c r="M172" s="159">
        <f>G172*(1+L172/100)</f>
        <v>0</v>
      </c>
      <c r="N172" s="158">
        <v>0.28233000000000003</v>
      </c>
      <c r="O172" s="158">
        <f>ROUND(E172*N172,2)</f>
        <v>25.41</v>
      </c>
      <c r="P172" s="158">
        <v>0</v>
      </c>
      <c r="Q172" s="158">
        <f>ROUND(E172*P172,2)</f>
        <v>0</v>
      </c>
      <c r="R172" s="159"/>
      <c r="S172" s="159" t="s">
        <v>196</v>
      </c>
      <c r="T172" s="159" t="s">
        <v>196</v>
      </c>
      <c r="U172" s="159">
        <v>0.27</v>
      </c>
      <c r="V172" s="159">
        <f>ROUND(E172*U172,2)</f>
        <v>24.3</v>
      </c>
      <c r="W172" s="159"/>
      <c r="X172" s="159" t="s">
        <v>197</v>
      </c>
      <c r="Y172" s="159" t="s">
        <v>198</v>
      </c>
      <c r="Z172" s="149"/>
      <c r="AA172" s="149"/>
      <c r="AB172" s="149"/>
      <c r="AC172" s="149"/>
      <c r="AD172" s="149"/>
      <c r="AE172" s="149"/>
      <c r="AF172" s="149"/>
      <c r="AG172" s="149" t="s">
        <v>199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 x14ac:dyDescent="0.2">
      <c r="A173" s="156"/>
      <c r="B173" s="157"/>
      <c r="C173" s="191" t="s">
        <v>421</v>
      </c>
      <c r="D173" s="161"/>
      <c r="E173" s="162">
        <v>90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201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82">
        <v>57</v>
      </c>
      <c r="B174" s="183" t="s">
        <v>422</v>
      </c>
      <c r="C174" s="192" t="s">
        <v>423</v>
      </c>
      <c r="D174" s="184" t="s">
        <v>355</v>
      </c>
      <c r="E174" s="185">
        <v>20</v>
      </c>
      <c r="F174" s="186"/>
      <c r="G174" s="187">
        <f>ROUND(E174*F174,2)</f>
        <v>0</v>
      </c>
      <c r="H174" s="160"/>
      <c r="I174" s="159">
        <f>ROUND(E174*H174,2)</f>
        <v>0</v>
      </c>
      <c r="J174" s="160"/>
      <c r="K174" s="159">
        <f>ROUND(E174*J174,2)</f>
        <v>0</v>
      </c>
      <c r="L174" s="159">
        <v>21</v>
      </c>
      <c r="M174" s="159">
        <f>G174*(1+L174/100)</f>
        <v>0</v>
      </c>
      <c r="N174" s="158">
        <v>0.11583</v>
      </c>
      <c r="O174" s="158">
        <f>ROUND(E174*N174,2)</f>
        <v>2.3199999999999998</v>
      </c>
      <c r="P174" s="158">
        <v>0</v>
      </c>
      <c r="Q174" s="158">
        <f>ROUND(E174*P174,2)</f>
        <v>0</v>
      </c>
      <c r="R174" s="159"/>
      <c r="S174" s="159" t="s">
        <v>196</v>
      </c>
      <c r="T174" s="159" t="s">
        <v>196</v>
      </c>
      <c r="U174" s="159">
        <v>0.14000000000000001</v>
      </c>
      <c r="V174" s="159">
        <f>ROUND(E174*U174,2)</f>
        <v>2.8</v>
      </c>
      <c r="W174" s="159"/>
      <c r="X174" s="159" t="s">
        <v>197</v>
      </c>
      <c r="Y174" s="159" t="s">
        <v>198</v>
      </c>
      <c r="Z174" s="149"/>
      <c r="AA174" s="149"/>
      <c r="AB174" s="149"/>
      <c r="AC174" s="149"/>
      <c r="AD174" s="149"/>
      <c r="AE174" s="149"/>
      <c r="AF174" s="149"/>
      <c r="AG174" s="149" t="s">
        <v>199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33.75" outlineLevel="1" x14ac:dyDescent="0.2">
      <c r="A175" s="176">
        <v>58</v>
      </c>
      <c r="B175" s="177" t="s">
        <v>419</v>
      </c>
      <c r="C175" s="190" t="s">
        <v>424</v>
      </c>
      <c r="D175" s="178" t="s">
        <v>355</v>
      </c>
      <c r="E175" s="179">
        <v>28</v>
      </c>
      <c r="F175" s="180"/>
      <c r="G175" s="181">
        <f>ROUND(E175*F175,2)</f>
        <v>0</v>
      </c>
      <c r="H175" s="160"/>
      <c r="I175" s="159">
        <f>ROUND(E175*H175,2)</f>
        <v>0</v>
      </c>
      <c r="J175" s="160"/>
      <c r="K175" s="159">
        <f>ROUND(E175*J175,2)</f>
        <v>0</v>
      </c>
      <c r="L175" s="159">
        <v>21</v>
      </c>
      <c r="M175" s="159">
        <f>G175*(1+L175/100)</f>
        <v>0</v>
      </c>
      <c r="N175" s="158">
        <v>0.19520000000000001</v>
      </c>
      <c r="O175" s="158">
        <f>ROUND(E175*N175,2)</f>
        <v>5.47</v>
      </c>
      <c r="P175" s="158">
        <v>0</v>
      </c>
      <c r="Q175" s="158">
        <f>ROUND(E175*P175,2)</f>
        <v>0</v>
      </c>
      <c r="R175" s="159"/>
      <c r="S175" s="159" t="s">
        <v>196</v>
      </c>
      <c r="T175" s="159" t="s">
        <v>196</v>
      </c>
      <c r="U175" s="159">
        <v>0.27</v>
      </c>
      <c r="V175" s="159">
        <f>ROUND(E175*U175,2)</f>
        <v>7.56</v>
      </c>
      <c r="W175" s="159"/>
      <c r="X175" s="159" t="s">
        <v>197</v>
      </c>
      <c r="Y175" s="159" t="s">
        <v>198</v>
      </c>
      <c r="Z175" s="149"/>
      <c r="AA175" s="149"/>
      <c r="AB175" s="149"/>
      <c r="AC175" s="149"/>
      <c r="AD175" s="149"/>
      <c r="AE175" s="149"/>
      <c r="AF175" s="149"/>
      <c r="AG175" s="149" t="s">
        <v>199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2" x14ac:dyDescent="0.2">
      <c r="A176" s="156"/>
      <c r="B176" s="157"/>
      <c r="C176" s="191" t="s">
        <v>425</v>
      </c>
      <c r="D176" s="161"/>
      <c r="E176" s="162">
        <v>28</v>
      </c>
      <c r="F176" s="159"/>
      <c r="G176" s="1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201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76">
        <v>59</v>
      </c>
      <c r="B177" s="177" t="s">
        <v>426</v>
      </c>
      <c r="C177" s="190" t="s">
        <v>427</v>
      </c>
      <c r="D177" s="178" t="s">
        <v>355</v>
      </c>
      <c r="E177" s="179">
        <v>31.7</v>
      </c>
      <c r="F177" s="180"/>
      <c r="G177" s="181">
        <f>ROUND(E177*F177,2)</f>
        <v>0</v>
      </c>
      <c r="H177" s="160"/>
      <c r="I177" s="159">
        <f>ROUND(E177*H177,2)</f>
        <v>0</v>
      </c>
      <c r="J177" s="160"/>
      <c r="K177" s="159">
        <f>ROUND(E177*J177,2)</f>
        <v>0</v>
      </c>
      <c r="L177" s="159">
        <v>21</v>
      </c>
      <c r="M177" s="159">
        <f>G177*(1+L177/100)</f>
        <v>0</v>
      </c>
      <c r="N177" s="158">
        <v>0.11359</v>
      </c>
      <c r="O177" s="158">
        <f>ROUND(E177*N177,2)</f>
        <v>3.6</v>
      </c>
      <c r="P177" s="158">
        <v>0</v>
      </c>
      <c r="Q177" s="158">
        <f>ROUND(E177*P177,2)</f>
        <v>0</v>
      </c>
      <c r="R177" s="159"/>
      <c r="S177" s="159" t="s">
        <v>196</v>
      </c>
      <c r="T177" s="159" t="s">
        <v>196</v>
      </c>
      <c r="U177" s="159">
        <v>0.26</v>
      </c>
      <c r="V177" s="159">
        <f>ROUND(E177*U177,2)</f>
        <v>8.24</v>
      </c>
      <c r="W177" s="159"/>
      <c r="X177" s="159" t="s">
        <v>197</v>
      </c>
      <c r="Y177" s="159" t="s">
        <v>198</v>
      </c>
      <c r="Z177" s="149"/>
      <c r="AA177" s="149"/>
      <c r="AB177" s="149"/>
      <c r="AC177" s="149"/>
      <c r="AD177" s="149"/>
      <c r="AE177" s="149"/>
      <c r="AF177" s="149"/>
      <c r="AG177" s="149" t="s">
        <v>199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191" t="s">
        <v>428</v>
      </c>
      <c r="D178" s="161"/>
      <c r="E178" s="162">
        <v>31.7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201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82">
        <v>60</v>
      </c>
      <c r="B179" s="183" t="s">
        <v>429</v>
      </c>
      <c r="C179" s="192" t="s">
        <v>430</v>
      </c>
      <c r="D179" s="184" t="s">
        <v>234</v>
      </c>
      <c r="E179" s="185">
        <v>120</v>
      </c>
      <c r="F179" s="186"/>
      <c r="G179" s="187">
        <f t="shared" ref="G179:G188" si="7">ROUND(E179*F179,2)</f>
        <v>0</v>
      </c>
      <c r="H179" s="160"/>
      <c r="I179" s="159">
        <f t="shared" ref="I179:I188" si="8">ROUND(E179*H179,2)</f>
        <v>0</v>
      </c>
      <c r="J179" s="160"/>
      <c r="K179" s="159">
        <f t="shared" ref="K179:K188" si="9">ROUND(E179*J179,2)</f>
        <v>0</v>
      </c>
      <c r="L179" s="159">
        <v>21</v>
      </c>
      <c r="M179" s="159">
        <f t="shared" ref="M179:M188" si="10">G179*(1+L179/100)</f>
        <v>0</v>
      </c>
      <c r="N179" s="158">
        <v>0.38313999999999998</v>
      </c>
      <c r="O179" s="158">
        <f t="shared" ref="O179:O188" si="11">ROUND(E179*N179,2)</f>
        <v>45.98</v>
      </c>
      <c r="P179" s="158">
        <v>0</v>
      </c>
      <c r="Q179" s="158">
        <f t="shared" ref="Q179:Q188" si="12">ROUND(E179*P179,2)</f>
        <v>0</v>
      </c>
      <c r="R179" s="159"/>
      <c r="S179" s="159" t="s">
        <v>196</v>
      </c>
      <c r="T179" s="159" t="s">
        <v>196</v>
      </c>
      <c r="U179" s="159">
        <v>0.03</v>
      </c>
      <c r="V179" s="159">
        <f t="shared" ref="V179:V188" si="13">ROUND(E179*U179,2)</f>
        <v>3.6</v>
      </c>
      <c r="W179" s="159"/>
      <c r="X179" s="159" t="s">
        <v>197</v>
      </c>
      <c r="Y179" s="159" t="s">
        <v>198</v>
      </c>
      <c r="Z179" s="149"/>
      <c r="AA179" s="149"/>
      <c r="AB179" s="149"/>
      <c r="AC179" s="149"/>
      <c r="AD179" s="149"/>
      <c r="AE179" s="149"/>
      <c r="AF179" s="149"/>
      <c r="AG179" s="149" t="s">
        <v>199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82">
        <v>61</v>
      </c>
      <c r="B180" s="183" t="s">
        <v>431</v>
      </c>
      <c r="C180" s="192" t="s">
        <v>432</v>
      </c>
      <c r="D180" s="184" t="s">
        <v>285</v>
      </c>
      <c r="E180" s="185">
        <v>22</v>
      </c>
      <c r="F180" s="186"/>
      <c r="G180" s="187">
        <f t="shared" si="7"/>
        <v>0</v>
      </c>
      <c r="H180" s="160"/>
      <c r="I180" s="159">
        <f t="shared" si="8"/>
        <v>0</v>
      </c>
      <c r="J180" s="160"/>
      <c r="K180" s="159">
        <f t="shared" si="9"/>
        <v>0</v>
      </c>
      <c r="L180" s="159">
        <v>21</v>
      </c>
      <c r="M180" s="159">
        <f t="shared" si="10"/>
        <v>0</v>
      </c>
      <c r="N180" s="158">
        <v>0.14363999999999999</v>
      </c>
      <c r="O180" s="158">
        <f t="shared" si="11"/>
        <v>3.16</v>
      </c>
      <c r="P180" s="158">
        <v>0</v>
      </c>
      <c r="Q180" s="158">
        <f t="shared" si="12"/>
        <v>0</v>
      </c>
      <c r="R180" s="159"/>
      <c r="S180" s="159" t="s">
        <v>196</v>
      </c>
      <c r="T180" s="159" t="s">
        <v>196</v>
      </c>
      <c r="U180" s="159">
        <v>0.56000000000000005</v>
      </c>
      <c r="V180" s="159">
        <f t="shared" si="13"/>
        <v>12.32</v>
      </c>
      <c r="W180" s="159"/>
      <c r="X180" s="159" t="s">
        <v>197</v>
      </c>
      <c r="Y180" s="159" t="s">
        <v>198</v>
      </c>
      <c r="Z180" s="149"/>
      <c r="AA180" s="149"/>
      <c r="AB180" s="149"/>
      <c r="AC180" s="149"/>
      <c r="AD180" s="149"/>
      <c r="AE180" s="149"/>
      <c r="AF180" s="149"/>
      <c r="AG180" s="149" t="s">
        <v>199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82">
        <v>62</v>
      </c>
      <c r="B181" s="183" t="s">
        <v>433</v>
      </c>
      <c r="C181" s="192" t="s">
        <v>434</v>
      </c>
      <c r="D181" s="184" t="s">
        <v>285</v>
      </c>
      <c r="E181" s="185">
        <v>22</v>
      </c>
      <c r="F181" s="186"/>
      <c r="G181" s="187">
        <f t="shared" si="7"/>
        <v>0</v>
      </c>
      <c r="H181" s="160"/>
      <c r="I181" s="159">
        <f t="shared" si="8"/>
        <v>0</v>
      </c>
      <c r="J181" s="160"/>
      <c r="K181" s="159">
        <f t="shared" si="9"/>
        <v>0</v>
      </c>
      <c r="L181" s="159">
        <v>21</v>
      </c>
      <c r="M181" s="159">
        <f t="shared" si="10"/>
        <v>0</v>
      </c>
      <c r="N181" s="158">
        <v>0.10299999999999999</v>
      </c>
      <c r="O181" s="158">
        <f t="shared" si="11"/>
        <v>2.27</v>
      </c>
      <c r="P181" s="158">
        <v>0</v>
      </c>
      <c r="Q181" s="158">
        <f t="shared" si="12"/>
        <v>0</v>
      </c>
      <c r="R181" s="159" t="s">
        <v>243</v>
      </c>
      <c r="S181" s="159" t="s">
        <v>196</v>
      </c>
      <c r="T181" s="159" t="s">
        <v>196</v>
      </c>
      <c r="U181" s="159">
        <v>0</v>
      </c>
      <c r="V181" s="159">
        <f t="shared" si="13"/>
        <v>0</v>
      </c>
      <c r="W181" s="159"/>
      <c r="X181" s="159" t="s">
        <v>244</v>
      </c>
      <c r="Y181" s="159" t="s">
        <v>198</v>
      </c>
      <c r="Z181" s="149"/>
      <c r="AA181" s="149"/>
      <c r="AB181" s="149"/>
      <c r="AC181" s="149"/>
      <c r="AD181" s="149"/>
      <c r="AE181" s="149"/>
      <c r="AF181" s="149"/>
      <c r="AG181" s="149" t="s">
        <v>245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82">
        <v>63</v>
      </c>
      <c r="B182" s="183" t="s">
        <v>435</v>
      </c>
      <c r="C182" s="192" t="s">
        <v>436</v>
      </c>
      <c r="D182" s="184" t="s">
        <v>285</v>
      </c>
      <c r="E182" s="185">
        <v>2</v>
      </c>
      <c r="F182" s="186"/>
      <c r="G182" s="187">
        <f t="shared" si="7"/>
        <v>0</v>
      </c>
      <c r="H182" s="160"/>
      <c r="I182" s="159">
        <f t="shared" si="8"/>
        <v>0</v>
      </c>
      <c r="J182" s="160"/>
      <c r="K182" s="159">
        <f t="shared" si="9"/>
        <v>0</v>
      </c>
      <c r="L182" s="159">
        <v>21</v>
      </c>
      <c r="M182" s="159">
        <f t="shared" si="10"/>
        <v>0</v>
      </c>
      <c r="N182" s="158">
        <v>0.1</v>
      </c>
      <c r="O182" s="158">
        <f t="shared" si="11"/>
        <v>0.2</v>
      </c>
      <c r="P182" s="158">
        <v>0</v>
      </c>
      <c r="Q182" s="158">
        <f t="shared" si="12"/>
        <v>0</v>
      </c>
      <c r="R182" s="159" t="s">
        <v>243</v>
      </c>
      <c r="S182" s="159" t="s">
        <v>196</v>
      </c>
      <c r="T182" s="159" t="s">
        <v>196</v>
      </c>
      <c r="U182" s="159">
        <v>0</v>
      </c>
      <c r="V182" s="159">
        <f t="shared" si="13"/>
        <v>0</v>
      </c>
      <c r="W182" s="159"/>
      <c r="X182" s="159" t="s">
        <v>244</v>
      </c>
      <c r="Y182" s="159" t="s">
        <v>198</v>
      </c>
      <c r="Z182" s="149"/>
      <c r="AA182" s="149"/>
      <c r="AB182" s="149"/>
      <c r="AC182" s="149"/>
      <c r="AD182" s="149"/>
      <c r="AE182" s="149"/>
      <c r="AF182" s="149"/>
      <c r="AG182" s="149" t="s">
        <v>245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82">
        <v>64</v>
      </c>
      <c r="B183" s="183" t="s">
        <v>437</v>
      </c>
      <c r="C183" s="192" t="s">
        <v>438</v>
      </c>
      <c r="D183" s="184" t="s">
        <v>285</v>
      </c>
      <c r="E183" s="185">
        <v>2</v>
      </c>
      <c r="F183" s="186"/>
      <c r="G183" s="187">
        <f t="shared" si="7"/>
        <v>0</v>
      </c>
      <c r="H183" s="160"/>
      <c r="I183" s="159">
        <f t="shared" si="8"/>
        <v>0</v>
      </c>
      <c r="J183" s="160"/>
      <c r="K183" s="159">
        <f t="shared" si="9"/>
        <v>0</v>
      </c>
      <c r="L183" s="159">
        <v>21</v>
      </c>
      <c r="M183" s="159">
        <f t="shared" si="10"/>
        <v>0</v>
      </c>
      <c r="N183" s="158">
        <v>1.0999999999999999E-2</v>
      </c>
      <c r="O183" s="158">
        <f t="shared" si="11"/>
        <v>0.02</v>
      </c>
      <c r="P183" s="158">
        <v>0</v>
      </c>
      <c r="Q183" s="158">
        <f t="shared" si="12"/>
        <v>0</v>
      </c>
      <c r="R183" s="159" t="s">
        <v>243</v>
      </c>
      <c r="S183" s="159" t="s">
        <v>196</v>
      </c>
      <c r="T183" s="159" t="s">
        <v>196</v>
      </c>
      <c r="U183" s="159">
        <v>0</v>
      </c>
      <c r="V183" s="159">
        <f t="shared" si="13"/>
        <v>0</v>
      </c>
      <c r="W183" s="159"/>
      <c r="X183" s="159" t="s">
        <v>244</v>
      </c>
      <c r="Y183" s="159" t="s">
        <v>198</v>
      </c>
      <c r="Z183" s="149"/>
      <c r="AA183" s="149"/>
      <c r="AB183" s="149"/>
      <c r="AC183" s="149"/>
      <c r="AD183" s="149"/>
      <c r="AE183" s="149"/>
      <c r="AF183" s="149"/>
      <c r="AG183" s="149" t="s">
        <v>245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2">
        <v>65</v>
      </c>
      <c r="B184" s="183" t="s">
        <v>439</v>
      </c>
      <c r="C184" s="192" t="s">
        <v>440</v>
      </c>
      <c r="D184" s="184" t="s">
        <v>285</v>
      </c>
      <c r="E184" s="185">
        <v>2</v>
      </c>
      <c r="F184" s="186"/>
      <c r="G184" s="187">
        <f t="shared" si="7"/>
        <v>0</v>
      </c>
      <c r="H184" s="160"/>
      <c r="I184" s="159">
        <f t="shared" si="8"/>
        <v>0</v>
      </c>
      <c r="J184" s="160"/>
      <c r="K184" s="159">
        <f t="shared" si="9"/>
        <v>0</v>
      </c>
      <c r="L184" s="159">
        <v>21</v>
      </c>
      <c r="M184" s="159">
        <f t="shared" si="10"/>
        <v>0</v>
      </c>
      <c r="N184" s="158">
        <v>1.4999999999999999E-2</v>
      </c>
      <c r="O184" s="158">
        <f t="shared" si="11"/>
        <v>0.03</v>
      </c>
      <c r="P184" s="158">
        <v>0</v>
      </c>
      <c r="Q184" s="158">
        <f t="shared" si="12"/>
        <v>0</v>
      </c>
      <c r="R184" s="159" t="s">
        <v>243</v>
      </c>
      <c r="S184" s="159" t="s">
        <v>196</v>
      </c>
      <c r="T184" s="159" t="s">
        <v>196</v>
      </c>
      <c r="U184" s="159">
        <v>0</v>
      </c>
      <c r="V184" s="159">
        <f t="shared" si="13"/>
        <v>0</v>
      </c>
      <c r="W184" s="159"/>
      <c r="X184" s="159" t="s">
        <v>244</v>
      </c>
      <c r="Y184" s="159" t="s">
        <v>198</v>
      </c>
      <c r="Z184" s="149"/>
      <c r="AA184" s="149"/>
      <c r="AB184" s="149"/>
      <c r="AC184" s="149"/>
      <c r="AD184" s="149"/>
      <c r="AE184" s="149"/>
      <c r="AF184" s="149"/>
      <c r="AG184" s="149" t="s">
        <v>245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82">
        <v>66</v>
      </c>
      <c r="B185" s="183" t="s">
        <v>441</v>
      </c>
      <c r="C185" s="192" t="s">
        <v>442</v>
      </c>
      <c r="D185" s="184" t="s">
        <v>285</v>
      </c>
      <c r="E185" s="185">
        <v>2</v>
      </c>
      <c r="F185" s="186"/>
      <c r="G185" s="187">
        <f t="shared" si="7"/>
        <v>0</v>
      </c>
      <c r="H185" s="160"/>
      <c r="I185" s="159">
        <f t="shared" si="8"/>
        <v>0</v>
      </c>
      <c r="J185" s="160"/>
      <c r="K185" s="159">
        <f t="shared" si="9"/>
        <v>0</v>
      </c>
      <c r="L185" s="159">
        <v>21</v>
      </c>
      <c r="M185" s="159">
        <f t="shared" si="10"/>
        <v>0</v>
      </c>
      <c r="N185" s="158">
        <v>0.23799999999999999</v>
      </c>
      <c r="O185" s="158">
        <f t="shared" si="11"/>
        <v>0.48</v>
      </c>
      <c r="P185" s="158">
        <v>0</v>
      </c>
      <c r="Q185" s="158">
        <f t="shared" si="12"/>
        <v>0</v>
      </c>
      <c r="R185" s="159" t="s">
        <v>243</v>
      </c>
      <c r="S185" s="159" t="s">
        <v>196</v>
      </c>
      <c r="T185" s="159" t="s">
        <v>196</v>
      </c>
      <c r="U185" s="159">
        <v>0</v>
      </c>
      <c r="V185" s="159">
        <f t="shared" si="13"/>
        <v>0</v>
      </c>
      <c r="W185" s="159"/>
      <c r="X185" s="159" t="s">
        <v>244</v>
      </c>
      <c r="Y185" s="159" t="s">
        <v>198</v>
      </c>
      <c r="Z185" s="149"/>
      <c r="AA185" s="149"/>
      <c r="AB185" s="149"/>
      <c r="AC185" s="149"/>
      <c r="AD185" s="149"/>
      <c r="AE185" s="149"/>
      <c r="AF185" s="149"/>
      <c r="AG185" s="149" t="s">
        <v>245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82">
        <v>67</v>
      </c>
      <c r="B186" s="183" t="s">
        <v>443</v>
      </c>
      <c r="C186" s="192" t="s">
        <v>444</v>
      </c>
      <c r="D186" s="184" t="s">
        <v>285</v>
      </c>
      <c r="E186" s="185">
        <v>2</v>
      </c>
      <c r="F186" s="186"/>
      <c r="G186" s="187">
        <f t="shared" si="7"/>
        <v>0</v>
      </c>
      <c r="H186" s="160"/>
      <c r="I186" s="159">
        <f t="shared" si="8"/>
        <v>0</v>
      </c>
      <c r="J186" s="160"/>
      <c r="K186" s="159">
        <f t="shared" si="9"/>
        <v>0</v>
      </c>
      <c r="L186" s="159">
        <v>21</v>
      </c>
      <c r="M186" s="159">
        <f t="shared" si="10"/>
        <v>0</v>
      </c>
      <c r="N186" s="158">
        <v>0.22344</v>
      </c>
      <c r="O186" s="158">
        <f t="shared" si="11"/>
        <v>0.45</v>
      </c>
      <c r="P186" s="158">
        <v>0</v>
      </c>
      <c r="Q186" s="158">
        <f t="shared" si="12"/>
        <v>0</v>
      </c>
      <c r="R186" s="159"/>
      <c r="S186" s="159" t="s">
        <v>196</v>
      </c>
      <c r="T186" s="159" t="s">
        <v>196</v>
      </c>
      <c r="U186" s="159">
        <v>5.5250000000000004</v>
      </c>
      <c r="V186" s="159">
        <f t="shared" si="13"/>
        <v>11.05</v>
      </c>
      <c r="W186" s="159"/>
      <c r="X186" s="159" t="s">
        <v>197</v>
      </c>
      <c r="Y186" s="159" t="s">
        <v>198</v>
      </c>
      <c r="Z186" s="149"/>
      <c r="AA186" s="149"/>
      <c r="AB186" s="149"/>
      <c r="AC186" s="149"/>
      <c r="AD186" s="149"/>
      <c r="AE186" s="149"/>
      <c r="AF186" s="149"/>
      <c r="AG186" s="149" t="s">
        <v>199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82">
        <v>68</v>
      </c>
      <c r="B187" s="183" t="s">
        <v>445</v>
      </c>
      <c r="C187" s="192" t="s">
        <v>446</v>
      </c>
      <c r="D187" s="184" t="s">
        <v>285</v>
      </c>
      <c r="E187" s="185">
        <v>2</v>
      </c>
      <c r="F187" s="186"/>
      <c r="G187" s="187">
        <f t="shared" si="7"/>
        <v>0</v>
      </c>
      <c r="H187" s="160"/>
      <c r="I187" s="159">
        <f t="shared" si="8"/>
        <v>0</v>
      </c>
      <c r="J187" s="160"/>
      <c r="K187" s="159">
        <f t="shared" si="9"/>
        <v>0</v>
      </c>
      <c r="L187" s="159">
        <v>21</v>
      </c>
      <c r="M187" s="159">
        <f t="shared" si="10"/>
        <v>0</v>
      </c>
      <c r="N187" s="158">
        <v>0.22272</v>
      </c>
      <c r="O187" s="158">
        <f t="shared" si="11"/>
        <v>0.45</v>
      </c>
      <c r="P187" s="158">
        <v>0</v>
      </c>
      <c r="Q187" s="158">
        <f t="shared" si="12"/>
        <v>0</v>
      </c>
      <c r="R187" s="159"/>
      <c r="S187" s="159" t="s">
        <v>196</v>
      </c>
      <c r="T187" s="159" t="s">
        <v>196</v>
      </c>
      <c r="U187" s="159">
        <v>0.98</v>
      </c>
      <c r="V187" s="159">
        <f t="shared" si="13"/>
        <v>1.96</v>
      </c>
      <c r="W187" s="159"/>
      <c r="X187" s="159" t="s">
        <v>197</v>
      </c>
      <c r="Y187" s="159" t="s">
        <v>198</v>
      </c>
      <c r="Z187" s="149"/>
      <c r="AA187" s="149"/>
      <c r="AB187" s="149"/>
      <c r="AC187" s="149"/>
      <c r="AD187" s="149"/>
      <c r="AE187" s="149"/>
      <c r="AF187" s="149"/>
      <c r="AG187" s="149" t="s">
        <v>199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6">
        <v>69</v>
      </c>
      <c r="B188" s="177" t="s">
        <v>447</v>
      </c>
      <c r="C188" s="190" t="s">
        <v>448</v>
      </c>
      <c r="D188" s="178" t="s">
        <v>234</v>
      </c>
      <c r="E188" s="179">
        <v>120</v>
      </c>
      <c r="F188" s="180"/>
      <c r="G188" s="181">
        <f t="shared" si="7"/>
        <v>0</v>
      </c>
      <c r="H188" s="160"/>
      <c r="I188" s="159">
        <f t="shared" si="8"/>
        <v>0</v>
      </c>
      <c r="J188" s="160"/>
      <c r="K188" s="159">
        <f t="shared" si="9"/>
        <v>0</v>
      </c>
      <c r="L188" s="159">
        <v>21</v>
      </c>
      <c r="M188" s="159">
        <f t="shared" si="10"/>
        <v>0</v>
      </c>
      <c r="N188" s="158">
        <v>7.3899999999999993E-2</v>
      </c>
      <c r="O188" s="158">
        <f t="shared" si="11"/>
        <v>8.8699999999999992</v>
      </c>
      <c r="P188" s="158">
        <v>0</v>
      </c>
      <c r="Q188" s="158">
        <f t="shared" si="12"/>
        <v>0</v>
      </c>
      <c r="R188" s="159"/>
      <c r="S188" s="159" t="s">
        <v>196</v>
      </c>
      <c r="T188" s="159" t="s">
        <v>196</v>
      </c>
      <c r="U188" s="159">
        <v>0.48</v>
      </c>
      <c r="V188" s="159">
        <f t="shared" si="13"/>
        <v>57.6</v>
      </c>
      <c r="W188" s="159"/>
      <c r="X188" s="159" t="s">
        <v>197</v>
      </c>
      <c r="Y188" s="159" t="s">
        <v>198</v>
      </c>
      <c r="Z188" s="149"/>
      <c r="AA188" s="149"/>
      <c r="AB188" s="149"/>
      <c r="AC188" s="149"/>
      <c r="AD188" s="149"/>
      <c r="AE188" s="149"/>
      <c r="AF188" s="149"/>
      <c r="AG188" s="149" t="s">
        <v>199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191" t="s">
        <v>449</v>
      </c>
      <c r="D189" s="161"/>
      <c r="E189" s="162">
        <v>120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201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76">
        <v>70</v>
      </c>
      <c r="B190" s="177" t="s">
        <v>450</v>
      </c>
      <c r="C190" s="190" t="s">
        <v>451</v>
      </c>
      <c r="D190" s="178" t="s">
        <v>234</v>
      </c>
      <c r="E190" s="179">
        <v>120</v>
      </c>
      <c r="F190" s="180"/>
      <c r="G190" s="181">
        <f>ROUND(E190*F190,2)</f>
        <v>0</v>
      </c>
      <c r="H190" s="160"/>
      <c r="I190" s="159">
        <f>ROUND(E190*H190,2)</f>
        <v>0</v>
      </c>
      <c r="J190" s="160"/>
      <c r="K190" s="159">
        <f>ROUND(E190*J190,2)</f>
        <v>0</v>
      </c>
      <c r="L190" s="159">
        <v>21</v>
      </c>
      <c r="M190" s="159">
        <f>G190*(1+L190/100)</f>
        <v>0</v>
      </c>
      <c r="N190" s="158">
        <v>0.17599999999999999</v>
      </c>
      <c r="O190" s="158">
        <f>ROUND(E190*N190,2)</f>
        <v>21.12</v>
      </c>
      <c r="P190" s="158">
        <v>0</v>
      </c>
      <c r="Q190" s="158">
        <f>ROUND(E190*P190,2)</f>
        <v>0</v>
      </c>
      <c r="R190" s="159" t="s">
        <v>243</v>
      </c>
      <c r="S190" s="159" t="s">
        <v>196</v>
      </c>
      <c r="T190" s="159" t="s">
        <v>196</v>
      </c>
      <c r="U190" s="159">
        <v>0</v>
      </c>
      <c r="V190" s="159">
        <f>ROUND(E190*U190,2)</f>
        <v>0</v>
      </c>
      <c r="W190" s="159"/>
      <c r="X190" s="159" t="s">
        <v>244</v>
      </c>
      <c r="Y190" s="159" t="s">
        <v>198</v>
      </c>
      <c r="Z190" s="149"/>
      <c r="AA190" s="149"/>
      <c r="AB190" s="149"/>
      <c r="AC190" s="149"/>
      <c r="AD190" s="149"/>
      <c r="AE190" s="149"/>
      <c r="AF190" s="149"/>
      <c r="AG190" s="149" t="s">
        <v>245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2" x14ac:dyDescent="0.2">
      <c r="A191" s="156"/>
      <c r="B191" s="157"/>
      <c r="C191" s="191" t="s">
        <v>449</v>
      </c>
      <c r="D191" s="161"/>
      <c r="E191" s="162">
        <v>120</v>
      </c>
      <c r="F191" s="159"/>
      <c r="G191" s="159"/>
      <c r="H191" s="159"/>
      <c r="I191" s="159"/>
      <c r="J191" s="159"/>
      <c r="K191" s="159"/>
      <c r="L191" s="159"/>
      <c r="M191" s="159"/>
      <c r="N191" s="158"/>
      <c r="O191" s="158"/>
      <c r="P191" s="158"/>
      <c r="Q191" s="158"/>
      <c r="R191" s="159"/>
      <c r="S191" s="159"/>
      <c r="T191" s="159"/>
      <c r="U191" s="159"/>
      <c r="V191" s="159"/>
      <c r="W191" s="159"/>
      <c r="X191" s="159"/>
      <c r="Y191" s="159"/>
      <c r="Z191" s="149"/>
      <c r="AA191" s="149"/>
      <c r="AB191" s="149"/>
      <c r="AC191" s="149"/>
      <c r="AD191" s="149"/>
      <c r="AE191" s="149"/>
      <c r="AF191" s="149"/>
      <c r="AG191" s="149" t="s">
        <v>201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ht="22.5" outlineLevel="1" x14ac:dyDescent="0.2">
      <c r="A192" s="176">
        <v>71</v>
      </c>
      <c r="B192" s="177" t="s">
        <v>452</v>
      </c>
      <c r="C192" s="190" t="s">
        <v>453</v>
      </c>
      <c r="D192" s="178" t="s">
        <v>234</v>
      </c>
      <c r="E192" s="179">
        <v>4.2</v>
      </c>
      <c r="F192" s="180"/>
      <c r="G192" s="181">
        <f>ROUND(E192*F192,2)</f>
        <v>0</v>
      </c>
      <c r="H192" s="160"/>
      <c r="I192" s="159">
        <f>ROUND(E192*H192,2)</f>
        <v>0</v>
      </c>
      <c r="J192" s="160"/>
      <c r="K192" s="159">
        <f>ROUND(E192*J192,2)</f>
        <v>0</v>
      </c>
      <c r="L192" s="159">
        <v>21</v>
      </c>
      <c r="M192" s="159">
        <f>G192*(1+L192/100)</f>
        <v>0</v>
      </c>
      <c r="N192" s="158">
        <v>0.17599999999999999</v>
      </c>
      <c r="O192" s="158">
        <f>ROUND(E192*N192,2)</f>
        <v>0.74</v>
      </c>
      <c r="P192" s="158">
        <v>0</v>
      </c>
      <c r="Q192" s="158">
        <f>ROUND(E192*P192,2)</f>
        <v>0</v>
      </c>
      <c r="R192" s="159" t="s">
        <v>243</v>
      </c>
      <c r="S192" s="159" t="s">
        <v>196</v>
      </c>
      <c r="T192" s="159" t="s">
        <v>196</v>
      </c>
      <c r="U192" s="159">
        <v>0</v>
      </c>
      <c r="V192" s="159">
        <f>ROUND(E192*U192,2)</f>
        <v>0</v>
      </c>
      <c r="W192" s="159"/>
      <c r="X192" s="159" t="s">
        <v>244</v>
      </c>
      <c r="Y192" s="159" t="s">
        <v>198</v>
      </c>
      <c r="Z192" s="149"/>
      <c r="AA192" s="149"/>
      <c r="AB192" s="149"/>
      <c r="AC192" s="149"/>
      <c r="AD192" s="149"/>
      <c r="AE192" s="149"/>
      <c r="AF192" s="149"/>
      <c r="AG192" s="149" t="s">
        <v>245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2" x14ac:dyDescent="0.2">
      <c r="A193" s="156"/>
      <c r="B193" s="157"/>
      <c r="C193" s="191" t="s">
        <v>454</v>
      </c>
      <c r="D193" s="161"/>
      <c r="E193" s="162">
        <v>4.2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201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33.75" outlineLevel="1" x14ac:dyDescent="0.2">
      <c r="A194" s="176">
        <v>72</v>
      </c>
      <c r="B194" s="177" t="s">
        <v>455</v>
      </c>
      <c r="C194" s="190" t="s">
        <v>456</v>
      </c>
      <c r="D194" s="178" t="s">
        <v>457</v>
      </c>
      <c r="E194" s="179">
        <v>20</v>
      </c>
      <c r="F194" s="180"/>
      <c r="G194" s="181">
        <f>ROUND(E194*F194,2)</f>
        <v>0</v>
      </c>
      <c r="H194" s="160"/>
      <c r="I194" s="159">
        <f>ROUND(E194*H194,2)</f>
        <v>0</v>
      </c>
      <c r="J194" s="160"/>
      <c r="K194" s="159">
        <f>ROUND(E194*J194,2)</f>
        <v>0</v>
      </c>
      <c r="L194" s="159">
        <v>21</v>
      </c>
      <c r="M194" s="159">
        <f>G194*(1+L194/100)</f>
        <v>0</v>
      </c>
      <c r="N194" s="158">
        <v>0</v>
      </c>
      <c r="O194" s="158">
        <f>ROUND(E194*N194,2)</f>
        <v>0</v>
      </c>
      <c r="P194" s="158">
        <v>0</v>
      </c>
      <c r="Q194" s="158">
        <f>ROUND(E194*P194,2)</f>
        <v>0</v>
      </c>
      <c r="R194" s="159"/>
      <c r="S194" s="159" t="s">
        <v>408</v>
      </c>
      <c r="T194" s="159" t="s">
        <v>222</v>
      </c>
      <c r="U194" s="159">
        <v>0</v>
      </c>
      <c r="V194" s="159">
        <f>ROUND(E194*U194,2)</f>
        <v>0</v>
      </c>
      <c r="W194" s="159"/>
      <c r="X194" s="159" t="s">
        <v>458</v>
      </c>
      <c r="Y194" s="159" t="s">
        <v>198</v>
      </c>
      <c r="Z194" s="149"/>
      <c r="AA194" s="149"/>
      <c r="AB194" s="149"/>
      <c r="AC194" s="149"/>
      <c r="AD194" s="149"/>
      <c r="AE194" s="149"/>
      <c r="AF194" s="149"/>
      <c r="AG194" s="149" t="s">
        <v>459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ht="22.5" outlineLevel="2" x14ac:dyDescent="0.2">
      <c r="A195" s="156"/>
      <c r="B195" s="157"/>
      <c r="C195" s="191" t="s">
        <v>460</v>
      </c>
      <c r="D195" s="161"/>
      <c r="E195" s="162">
        <v>20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201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3" x14ac:dyDescent="0.2">
      <c r="A196" s="156"/>
      <c r="B196" s="157"/>
      <c r="C196" s="191" t="s">
        <v>461</v>
      </c>
      <c r="D196" s="161"/>
      <c r="E196" s="162"/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201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3" x14ac:dyDescent="0.2">
      <c r="A197" s="156"/>
      <c r="B197" s="157"/>
      <c r="C197" s="191" t="s">
        <v>462</v>
      </c>
      <c r="D197" s="161"/>
      <c r="E197" s="162"/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9"/>
      <c r="AA197" s="149"/>
      <c r="AB197" s="149"/>
      <c r="AC197" s="149"/>
      <c r="AD197" s="149"/>
      <c r="AE197" s="149"/>
      <c r="AF197" s="149"/>
      <c r="AG197" s="149" t="s">
        <v>201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3" x14ac:dyDescent="0.2">
      <c r="A198" s="156"/>
      <c r="B198" s="157"/>
      <c r="C198" s="191" t="s">
        <v>463</v>
      </c>
      <c r="D198" s="161"/>
      <c r="E198" s="162"/>
      <c r="F198" s="159"/>
      <c r="G198" s="1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201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33.75" outlineLevel="3" x14ac:dyDescent="0.2">
      <c r="A199" s="156"/>
      <c r="B199" s="157"/>
      <c r="C199" s="191" t="s">
        <v>464</v>
      </c>
      <c r="D199" s="161"/>
      <c r="E199" s="162"/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201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76">
        <v>73</v>
      </c>
      <c r="B200" s="177" t="s">
        <v>465</v>
      </c>
      <c r="C200" s="190" t="s">
        <v>466</v>
      </c>
      <c r="D200" s="178" t="s">
        <v>234</v>
      </c>
      <c r="E200" s="179">
        <v>757</v>
      </c>
      <c r="F200" s="180"/>
      <c r="G200" s="181">
        <f>ROUND(E200*F200,2)</f>
        <v>0</v>
      </c>
      <c r="H200" s="160"/>
      <c r="I200" s="159">
        <f>ROUND(E200*H200,2)</f>
        <v>0</v>
      </c>
      <c r="J200" s="160"/>
      <c r="K200" s="159">
        <f>ROUND(E200*J200,2)</f>
        <v>0</v>
      </c>
      <c r="L200" s="159">
        <v>21</v>
      </c>
      <c r="M200" s="159">
        <f>G200*(1+L200/100)</f>
        <v>0</v>
      </c>
      <c r="N200" s="158">
        <v>0.15826000000000001</v>
      </c>
      <c r="O200" s="158">
        <f>ROUND(E200*N200,2)</f>
        <v>119.8</v>
      </c>
      <c r="P200" s="158">
        <v>0</v>
      </c>
      <c r="Q200" s="158">
        <f>ROUND(E200*P200,2)</f>
        <v>0</v>
      </c>
      <c r="R200" s="159"/>
      <c r="S200" s="159" t="s">
        <v>196</v>
      </c>
      <c r="T200" s="159" t="s">
        <v>196</v>
      </c>
      <c r="U200" s="159">
        <v>0.02</v>
      </c>
      <c r="V200" s="159">
        <f>ROUND(E200*U200,2)</f>
        <v>15.14</v>
      </c>
      <c r="W200" s="159"/>
      <c r="X200" s="159" t="s">
        <v>197</v>
      </c>
      <c r="Y200" s="159" t="s">
        <v>198</v>
      </c>
      <c r="Z200" s="149"/>
      <c r="AA200" s="149"/>
      <c r="AB200" s="149"/>
      <c r="AC200" s="149"/>
      <c r="AD200" s="149"/>
      <c r="AE200" s="149"/>
      <c r="AF200" s="149"/>
      <c r="AG200" s="149" t="s">
        <v>199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191" t="s">
        <v>467</v>
      </c>
      <c r="D201" s="161"/>
      <c r="E201" s="162">
        <v>757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201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76">
        <v>74</v>
      </c>
      <c r="B202" s="177" t="s">
        <v>468</v>
      </c>
      <c r="C202" s="190" t="s">
        <v>469</v>
      </c>
      <c r="D202" s="178" t="s">
        <v>234</v>
      </c>
      <c r="E202" s="179">
        <v>757</v>
      </c>
      <c r="F202" s="180"/>
      <c r="G202" s="181">
        <f>ROUND(E202*F202,2)</f>
        <v>0</v>
      </c>
      <c r="H202" s="160"/>
      <c r="I202" s="159">
        <f>ROUND(E202*H202,2)</f>
        <v>0</v>
      </c>
      <c r="J202" s="160"/>
      <c r="K202" s="159">
        <f>ROUND(E202*J202,2)</f>
        <v>0</v>
      </c>
      <c r="L202" s="159">
        <v>21</v>
      </c>
      <c r="M202" s="159">
        <f>G202*(1+L202/100)</f>
        <v>0</v>
      </c>
      <c r="N202" s="158">
        <v>5.0000000000000001E-4</v>
      </c>
      <c r="O202" s="158">
        <f>ROUND(E202*N202,2)</f>
        <v>0.38</v>
      </c>
      <c r="P202" s="158">
        <v>0</v>
      </c>
      <c r="Q202" s="158">
        <f>ROUND(E202*P202,2)</f>
        <v>0</v>
      </c>
      <c r="R202" s="159"/>
      <c r="S202" s="159" t="s">
        <v>196</v>
      </c>
      <c r="T202" s="159" t="s">
        <v>196</v>
      </c>
      <c r="U202" s="159">
        <v>2E-3</v>
      </c>
      <c r="V202" s="159">
        <f>ROUND(E202*U202,2)</f>
        <v>1.51</v>
      </c>
      <c r="W202" s="159"/>
      <c r="X202" s="159" t="s">
        <v>197</v>
      </c>
      <c r="Y202" s="159" t="s">
        <v>198</v>
      </c>
      <c r="Z202" s="149"/>
      <c r="AA202" s="149"/>
      <c r="AB202" s="149"/>
      <c r="AC202" s="149"/>
      <c r="AD202" s="149"/>
      <c r="AE202" s="149"/>
      <c r="AF202" s="149"/>
      <c r="AG202" s="149" t="s">
        <v>199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2" x14ac:dyDescent="0.2">
      <c r="A203" s="156"/>
      <c r="B203" s="157"/>
      <c r="C203" s="191" t="s">
        <v>467</v>
      </c>
      <c r="D203" s="161"/>
      <c r="E203" s="162">
        <v>757</v>
      </c>
      <c r="F203" s="159"/>
      <c r="G203" s="159"/>
      <c r="H203" s="159"/>
      <c r="I203" s="159"/>
      <c r="J203" s="159"/>
      <c r="K203" s="159"/>
      <c r="L203" s="159"/>
      <c r="M203" s="159"/>
      <c r="N203" s="158"/>
      <c r="O203" s="158"/>
      <c r="P203" s="158"/>
      <c r="Q203" s="158"/>
      <c r="R203" s="159"/>
      <c r="S203" s="159"/>
      <c r="T203" s="159"/>
      <c r="U203" s="159"/>
      <c r="V203" s="159"/>
      <c r="W203" s="159"/>
      <c r="X203" s="159"/>
      <c r="Y203" s="159"/>
      <c r="Z203" s="149"/>
      <c r="AA203" s="149"/>
      <c r="AB203" s="149"/>
      <c r="AC203" s="149"/>
      <c r="AD203" s="149"/>
      <c r="AE203" s="149"/>
      <c r="AF203" s="149"/>
      <c r="AG203" s="149" t="s">
        <v>201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ht="22.5" outlineLevel="1" x14ac:dyDescent="0.2">
      <c r="A204" s="176">
        <v>75</v>
      </c>
      <c r="B204" s="177" t="s">
        <v>470</v>
      </c>
      <c r="C204" s="190" t="s">
        <v>471</v>
      </c>
      <c r="D204" s="178" t="s">
        <v>234</v>
      </c>
      <c r="E204" s="179">
        <v>757</v>
      </c>
      <c r="F204" s="180"/>
      <c r="G204" s="181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8">
        <v>0.12966</v>
      </c>
      <c r="O204" s="158">
        <f>ROUND(E204*N204,2)</f>
        <v>98.15</v>
      </c>
      <c r="P204" s="158">
        <v>0</v>
      </c>
      <c r="Q204" s="158">
        <f>ROUND(E204*P204,2)</f>
        <v>0</v>
      </c>
      <c r="R204" s="159"/>
      <c r="S204" s="159" t="s">
        <v>196</v>
      </c>
      <c r="T204" s="159" t="s">
        <v>196</v>
      </c>
      <c r="U204" s="159">
        <v>0.02</v>
      </c>
      <c r="V204" s="159">
        <f>ROUND(E204*U204,2)</f>
        <v>15.14</v>
      </c>
      <c r="W204" s="159"/>
      <c r="X204" s="159" t="s">
        <v>197</v>
      </c>
      <c r="Y204" s="159" t="s">
        <v>198</v>
      </c>
      <c r="Z204" s="149"/>
      <c r="AA204" s="149"/>
      <c r="AB204" s="149"/>
      <c r="AC204" s="149"/>
      <c r="AD204" s="149"/>
      <c r="AE204" s="149"/>
      <c r="AF204" s="149"/>
      <c r="AG204" s="149" t="s">
        <v>199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2" x14ac:dyDescent="0.2">
      <c r="A205" s="156"/>
      <c r="B205" s="157"/>
      <c r="C205" s="191" t="s">
        <v>467</v>
      </c>
      <c r="D205" s="161"/>
      <c r="E205" s="162">
        <v>757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201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x14ac:dyDescent="0.2">
      <c r="A206" s="169" t="s">
        <v>191</v>
      </c>
      <c r="B206" s="170" t="s">
        <v>113</v>
      </c>
      <c r="C206" s="189" t="s">
        <v>114</v>
      </c>
      <c r="D206" s="171"/>
      <c r="E206" s="172"/>
      <c r="F206" s="173"/>
      <c r="G206" s="174">
        <f>SUMIF(AG207:AG221,"&lt;&gt;NOR",G207:G221)</f>
        <v>0</v>
      </c>
      <c r="H206" s="168"/>
      <c r="I206" s="168">
        <f>SUM(I207:I221)</f>
        <v>0</v>
      </c>
      <c r="J206" s="168"/>
      <c r="K206" s="168">
        <f>SUM(K207:K221)</f>
        <v>0</v>
      </c>
      <c r="L206" s="168"/>
      <c r="M206" s="168">
        <f>SUM(M207:M221)</f>
        <v>0</v>
      </c>
      <c r="N206" s="167"/>
      <c r="O206" s="167">
        <f>SUM(O207:O221)</f>
        <v>30.44</v>
      </c>
      <c r="P206" s="167"/>
      <c r="Q206" s="167">
        <f>SUM(Q207:Q221)</f>
        <v>0</v>
      </c>
      <c r="R206" s="168"/>
      <c r="S206" s="168"/>
      <c r="T206" s="168"/>
      <c r="U206" s="168"/>
      <c r="V206" s="168">
        <f>SUM(V207:V221)</f>
        <v>482.29</v>
      </c>
      <c r="W206" s="168"/>
      <c r="X206" s="168"/>
      <c r="Y206" s="168"/>
      <c r="AG206" t="s">
        <v>192</v>
      </c>
    </row>
    <row r="207" spans="1:60" outlineLevel="1" x14ac:dyDescent="0.2">
      <c r="A207" s="176">
        <v>76</v>
      </c>
      <c r="B207" s="177" t="s">
        <v>472</v>
      </c>
      <c r="C207" s="190" t="s">
        <v>473</v>
      </c>
      <c r="D207" s="178" t="s">
        <v>234</v>
      </c>
      <c r="E207" s="179">
        <v>544.76099999999997</v>
      </c>
      <c r="F207" s="180"/>
      <c r="G207" s="181">
        <f>ROUND(E207*F207,2)</f>
        <v>0</v>
      </c>
      <c r="H207" s="160"/>
      <c r="I207" s="159">
        <f>ROUND(E207*H207,2)</f>
        <v>0</v>
      </c>
      <c r="J207" s="160"/>
      <c r="K207" s="159">
        <f>ROUND(E207*J207,2)</f>
        <v>0</v>
      </c>
      <c r="L207" s="159">
        <v>21</v>
      </c>
      <c r="M207" s="159">
        <f>G207*(1+L207/100)</f>
        <v>0</v>
      </c>
      <c r="N207" s="158">
        <v>6.0499999999999998E-3</v>
      </c>
      <c r="O207" s="158">
        <f>ROUND(E207*N207,2)</f>
        <v>3.3</v>
      </c>
      <c r="P207" s="158">
        <v>0</v>
      </c>
      <c r="Q207" s="158">
        <f>ROUND(E207*P207,2)</f>
        <v>0</v>
      </c>
      <c r="R207" s="159"/>
      <c r="S207" s="159" t="s">
        <v>196</v>
      </c>
      <c r="T207" s="159" t="s">
        <v>222</v>
      </c>
      <c r="U207" s="159">
        <v>0.08</v>
      </c>
      <c r="V207" s="159">
        <f>ROUND(E207*U207,2)</f>
        <v>43.58</v>
      </c>
      <c r="W207" s="159"/>
      <c r="X207" s="159" t="s">
        <v>197</v>
      </c>
      <c r="Y207" s="159" t="s">
        <v>198</v>
      </c>
      <c r="Z207" s="149"/>
      <c r="AA207" s="149"/>
      <c r="AB207" s="149"/>
      <c r="AC207" s="149"/>
      <c r="AD207" s="149"/>
      <c r="AE207" s="149"/>
      <c r="AF207" s="149"/>
      <c r="AG207" s="149" t="s">
        <v>199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2" x14ac:dyDescent="0.2">
      <c r="A208" s="156"/>
      <c r="B208" s="157"/>
      <c r="C208" s="191" t="s">
        <v>474</v>
      </c>
      <c r="D208" s="161"/>
      <c r="E208" s="162">
        <v>168.22499999999999</v>
      </c>
      <c r="F208" s="159"/>
      <c r="G208" s="159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9"/>
      <c r="AA208" s="149"/>
      <c r="AB208" s="149"/>
      <c r="AC208" s="149"/>
      <c r="AD208" s="149"/>
      <c r="AE208" s="149"/>
      <c r="AF208" s="149"/>
      <c r="AG208" s="149" t="s">
        <v>201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3" x14ac:dyDescent="0.2">
      <c r="A209" s="156"/>
      <c r="B209" s="157"/>
      <c r="C209" s="191" t="s">
        <v>475</v>
      </c>
      <c r="D209" s="161"/>
      <c r="E209" s="162">
        <v>18.774999999999999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201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3" x14ac:dyDescent="0.2">
      <c r="A210" s="156"/>
      <c r="B210" s="157"/>
      <c r="C210" s="191" t="s">
        <v>389</v>
      </c>
      <c r="D210" s="161"/>
      <c r="E210" s="162">
        <v>10.38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201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3" x14ac:dyDescent="0.2">
      <c r="A211" s="156"/>
      <c r="B211" s="157"/>
      <c r="C211" s="191" t="s">
        <v>476</v>
      </c>
      <c r="D211" s="161"/>
      <c r="E211" s="162">
        <v>92.33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201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3" x14ac:dyDescent="0.2">
      <c r="A212" s="156"/>
      <c r="B212" s="157"/>
      <c r="C212" s="191" t="s">
        <v>477</v>
      </c>
      <c r="D212" s="161"/>
      <c r="E212" s="162">
        <v>233.459</v>
      </c>
      <c r="F212" s="159"/>
      <c r="G212" s="159"/>
      <c r="H212" s="159"/>
      <c r="I212" s="159"/>
      <c r="J212" s="159"/>
      <c r="K212" s="159"/>
      <c r="L212" s="159"/>
      <c r="M212" s="159"/>
      <c r="N212" s="158"/>
      <c r="O212" s="158"/>
      <c r="P212" s="158"/>
      <c r="Q212" s="158"/>
      <c r="R212" s="159"/>
      <c r="S212" s="159"/>
      <c r="T212" s="159"/>
      <c r="U212" s="159"/>
      <c r="V212" s="159"/>
      <c r="W212" s="159"/>
      <c r="X212" s="159"/>
      <c r="Y212" s="159"/>
      <c r="Z212" s="149"/>
      <c r="AA212" s="149"/>
      <c r="AB212" s="149"/>
      <c r="AC212" s="149"/>
      <c r="AD212" s="149"/>
      <c r="AE212" s="149"/>
      <c r="AF212" s="149"/>
      <c r="AG212" s="149" t="s">
        <v>201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3" x14ac:dyDescent="0.2">
      <c r="A213" s="156"/>
      <c r="B213" s="157"/>
      <c r="C213" s="191" t="s">
        <v>478</v>
      </c>
      <c r="D213" s="161"/>
      <c r="E213" s="162">
        <v>3.6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201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3" x14ac:dyDescent="0.2">
      <c r="A214" s="156"/>
      <c r="B214" s="157"/>
      <c r="C214" s="191" t="s">
        <v>479</v>
      </c>
      <c r="D214" s="161"/>
      <c r="E214" s="162"/>
      <c r="F214" s="159"/>
      <c r="G214" s="159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201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3" x14ac:dyDescent="0.2">
      <c r="A215" s="156"/>
      <c r="B215" s="157"/>
      <c r="C215" s="191" t="s">
        <v>480</v>
      </c>
      <c r="D215" s="161"/>
      <c r="E215" s="162">
        <v>2.7120000000000002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201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3" x14ac:dyDescent="0.2">
      <c r="A216" s="156"/>
      <c r="B216" s="157"/>
      <c r="C216" s="191" t="s">
        <v>481</v>
      </c>
      <c r="D216" s="161"/>
      <c r="E216" s="162">
        <v>15.28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201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2.5" outlineLevel="1" x14ac:dyDescent="0.2">
      <c r="A217" s="176">
        <v>77</v>
      </c>
      <c r="B217" s="177" t="s">
        <v>482</v>
      </c>
      <c r="C217" s="190" t="s">
        <v>483</v>
      </c>
      <c r="D217" s="178" t="s">
        <v>234</v>
      </c>
      <c r="E217" s="179">
        <v>447.40289999999999</v>
      </c>
      <c r="F217" s="180"/>
      <c r="G217" s="181">
        <f>ROUND(E217*F217,2)</f>
        <v>0</v>
      </c>
      <c r="H217" s="160"/>
      <c r="I217" s="159">
        <f>ROUND(E217*H217,2)</f>
        <v>0</v>
      </c>
      <c r="J217" s="160"/>
      <c r="K217" s="159">
        <f>ROUND(E217*J217,2)</f>
        <v>0</v>
      </c>
      <c r="L217" s="159">
        <v>21</v>
      </c>
      <c r="M217" s="159">
        <f>G217*(1+L217/100)</f>
        <v>0</v>
      </c>
      <c r="N217" s="158">
        <v>6.8999999999999999E-3</v>
      </c>
      <c r="O217" s="158">
        <f>ROUND(E217*N217,2)</f>
        <v>3.09</v>
      </c>
      <c r="P217" s="158">
        <v>0</v>
      </c>
      <c r="Q217" s="158">
        <f>ROUND(E217*P217,2)</f>
        <v>0</v>
      </c>
      <c r="R217" s="159"/>
      <c r="S217" s="159" t="s">
        <v>196</v>
      </c>
      <c r="T217" s="159" t="s">
        <v>222</v>
      </c>
      <c r="U217" s="159">
        <v>0.25</v>
      </c>
      <c r="V217" s="159">
        <f>ROUND(E217*U217,2)</f>
        <v>111.85</v>
      </c>
      <c r="W217" s="159"/>
      <c r="X217" s="159" t="s">
        <v>197</v>
      </c>
      <c r="Y217" s="159" t="s">
        <v>198</v>
      </c>
      <c r="Z217" s="149"/>
      <c r="AA217" s="149"/>
      <c r="AB217" s="149"/>
      <c r="AC217" s="149"/>
      <c r="AD217" s="149"/>
      <c r="AE217" s="149"/>
      <c r="AF217" s="149"/>
      <c r="AG217" s="149" t="s">
        <v>199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191" t="s">
        <v>484</v>
      </c>
      <c r="D218" s="161"/>
      <c r="E218" s="162">
        <v>544.76099999999997</v>
      </c>
      <c r="F218" s="159"/>
      <c r="G218" s="1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9"/>
      <c r="AA218" s="149"/>
      <c r="AB218" s="149"/>
      <c r="AC218" s="149"/>
      <c r="AD218" s="149"/>
      <c r="AE218" s="149"/>
      <c r="AF218" s="149"/>
      <c r="AG218" s="149" t="s">
        <v>201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3" x14ac:dyDescent="0.2">
      <c r="A219" s="156"/>
      <c r="B219" s="157"/>
      <c r="C219" s="191" t="s">
        <v>485</v>
      </c>
      <c r="D219" s="161"/>
      <c r="E219" s="162">
        <v>-97.358099999999993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201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76">
        <v>78</v>
      </c>
      <c r="B220" s="177" t="s">
        <v>486</v>
      </c>
      <c r="C220" s="190" t="s">
        <v>487</v>
      </c>
      <c r="D220" s="178" t="s">
        <v>234</v>
      </c>
      <c r="E220" s="179">
        <v>544.76099999999997</v>
      </c>
      <c r="F220" s="180"/>
      <c r="G220" s="181">
        <f>ROUND(E220*F220,2)</f>
        <v>0</v>
      </c>
      <c r="H220" s="160"/>
      <c r="I220" s="159">
        <f>ROUND(E220*H220,2)</f>
        <v>0</v>
      </c>
      <c r="J220" s="160"/>
      <c r="K220" s="159">
        <f>ROUND(E220*J220,2)</f>
        <v>0</v>
      </c>
      <c r="L220" s="159">
        <v>21</v>
      </c>
      <c r="M220" s="159">
        <f>G220*(1+L220/100)</f>
        <v>0</v>
      </c>
      <c r="N220" s="158">
        <v>4.4139999999999999E-2</v>
      </c>
      <c r="O220" s="158">
        <f>ROUND(E220*N220,2)</f>
        <v>24.05</v>
      </c>
      <c r="P220" s="158">
        <v>0</v>
      </c>
      <c r="Q220" s="158">
        <f>ROUND(E220*P220,2)</f>
        <v>0</v>
      </c>
      <c r="R220" s="159"/>
      <c r="S220" s="159" t="s">
        <v>196</v>
      </c>
      <c r="T220" s="159" t="s">
        <v>222</v>
      </c>
      <c r="U220" s="159">
        <v>0.6</v>
      </c>
      <c r="V220" s="159">
        <f>ROUND(E220*U220,2)</f>
        <v>326.86</v>
      </c>
      <c r="W220" s="159"/>
      <c r="X220" s="159" t="s">
        <v>197</v>
      </c>
      <c r="Y220" s="159" t="s">
        <v>198</v>
      </c>
      <c r="Z220" s="149"/>
      <c r="AA220" s="149"/>
      <c r="AB220" s="149"/>
      <c r="AC220" s="149"/>
      <c r="AD220" s="149"/>
      <c r="AE220" s="149"/>
      <c r="AF220" s="149"/>
      <c r="AG220" s="149" t="s">
        <v>199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2" x14ac:dyDescent="0.2">
      <c r="A221" s="156"/>
      <c r="B221" s="157"/>
      <c r="C221" s="191" t="s">
        <v>488</v>
      </c>
      <c r="D221" s="161"/>
      <c r="E221" s="162">
        <v>544.76099999999997</v>
      </c>
      <c r="F221" s="159"/>
      <c r="G221" s="1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201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x14ac:dyDescent="0.2">
      <c r="A222" s="169" t="s">
        <v>191</v>
      </c>
      <c r="B222" s="170" t="s">
        <v>115</v>
      </c>
      <c r="C222" s="189" t="s">
        <v>116</v>
      </c>
      <c r="D222" s="171"/>
      <c r="E222" s="172"/>
      <c r="F222" s="173"/>
      <c r="G222" s="174">
        <f>SUMIF(AG223:AG260,"&lt;&gt;NOR",G223:G260)</f>
        <v>0</v>
      </c>
      <c r="H222" s="168"/>
      <c r="I222" s="168">
        <f>SUM(I223:I260)</f>
        <v>0</v>
      </c>
      <c r="J222" s="168"/>
      <c r="K222" s="168">
        <f>SUM(K223:K260)</f>
        <v>0</v>
      </c>
      <c r="L222" s="168"/>
      <c r="M222" s="168">
        <f>SUM(M223:M260)</f>
        <v>0</v>
      </c>
      <c r="N222" s="167"/>
      <c r="O222" s="167">
        <f>SUM(O223:O260)</f>
        <v>13.779999999999998</v>
      </c>
      <c r="P222" s="167"/>
      <c r="Q222" s="167">
        <f>SUM(Q223:Q260)</f>
        <v>0</v>
      </c>
      <c r="R222" s="168"/>
      <c r="S222" s="168"/>
      <c r="T222" s="168"/>
      <c r="U222" s="168"/>
      <c r="V222" s="168">
        <f>SUM(V223:V260)</f>
        <v>379.88</v>
      </c>
      <c r="W222" s="168"/>
      <c r="X222" s="168"/>
      <c r="Y222" s="168"/>
      <c r="AG222" t="s">
        <v>192</v>
      </c>
    </row>
    <row r="223" spans="1:60" ht="22.5" outlineLevel="1" x14ac:dyDescent="0.2">
      <c r="A223" s="176">
        <v>79</v>
      </c>
      <c r="B223" s="177" t="s">
        <v>489</v>
      </c>
      <c r="C223" s="190" t="s">
        <v>490</v>
      </c>
      <c r="D223" s="178" t="s">
        <v>234</v>
      </c>
      <c r="E223" s="179">
        <v>237.69200000000001</v>
      </c>
      <c r="F223" s="180"/>
      <c r="G223" s="181">
        <f>ROUND(E223*F223,2)</f>
        <v>0</v>
      </c>
      <c r="H223" s="160"/>
      <c r="I223" s="159">
        <f>ROUND(E223*H223,2)</f>
        <v>0</v>
      </c>
      <c r="J223" s="160"/>
      <c r="K223" s="159">
        <f>ROUND(E223*J223,2)</f>
        <v>0</v>
      </c>
      <c r="L223" s="159">
        <v>21</v>
      </c>
      <c r="M223" s="159">
        <f>G223*(1+L223/100)</f>
        <v>0</v>
      </c>
      <c r="N223" s="158">
        <v>2.8400000000000001E-3</v>
      </c>
      <c r="O223" s="158">
        <f>ROUND(E223*N223,2)</f>
        <v>0.68</v>
      </c>
      <c r="P223" s="158">
        <v>0</v>
      </c>
      <c r="Q223" s="158">
        <f>ROUND(E223*P223,2)</f>
        <v>0</v>
      </c>
      <c r="R223" s="159"/>
      <c r="S223" s="159" t="s">
        <v>196</v>
      </c>
      <c r="T223" s="159" t="s">
        <v>222</v>
      </c>
      <c r="U223" s="159">
        <v>0.24</v>
      </c>
      <c r="V223" s="159">
        <f>ROUND(E223*U223,2)</f>
        <v>57.05</v>
      </c>
      <c r="W223" s="159"/>
      <c r="X223" s="159" t="s">
        <v>197</v>
      </c>
      <c r="Y223" s="159" t="s">
        <v>198</v>
      </c>
      <c r="Z223" s="149"/>
      <c r="AA223" s="149"/>
      <c r="AB223" s="149"/>
      <c r="AC223" s="149"/>
      <c r="AD223" s="149"/>
      <c r="AE223" s="149"/>
      <c r="AF223" s="149"/>
      <c r="AG223" s="149" t="s">
        <v>199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2" x14ac:dyDescent="0.2">
      <c r="A224" s="156"/>
      <c r="B224" s="157"/>
      <c r="C224" s="191" t="s">
        <v>491</v>
      </c>
      <c r="D224" s="161"/>
      <c r="E224" s="162"/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9"/>
      <c r="AA224" s="149"/>
      <c r="AB224" s="149"/>
      <c r="AC224" s="149"/>
      <c r="AD224" s="149"/>
      <c r="AE224" s="149"/>
      <c r="AF224" s="149"/>
      <c r="AG224" s="149" t="s">
        <v>201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3" x14ac:dyDescent="0.2">
      <c r="A225" s="156"/>
      <c r="B225" s="157"/>
      <c r="C225" s="191" t="s">
        <v>492</v>
      </c>
      <c r="D225" s="161"/>
      <c r="E225" s="162">
        <v>237.69200000000001</v>
      </c>
      <c r="F225" s="159"/>
      <c r="G225" s="159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201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76">
        <v>80</v>
      </c>
      <c r="B226" s="177" t="s">
        <v>493</v>
      </c>
      <c r="C226" s="190" t="s">
        <v>494</v>
      </c>
      <c r="D226" s="178" t="s">
        <v>234</v>
      </c>
      <c r="E226" s="179">
        <v>237.69200000000001</v>
      </c>
      <c r="F226" s="180"/>
      <c r="G226" s="181">
        <f>ROUND(E226*F226,2)</f>
        <v>0</v>
      </c>
      <c r="H226" s="160"/>
      <c r="I226" s="159">
        <f>ROUND(E226*H226,2)</f>
        <v>0</v>
      </c>
      <c r="J226" s="160"/>
      <c r="K226" s="159">
        <f>ROUND(E226*J226,2)</f>
        <v>0</v>
      </c>
      <c r="L226" s="159">
        <v>21</v>
      </c>
      <c r="M226" s="159">
        <f>G226*(1+L226/100)</f>
        <v>0</v>
      </c>
      <c r="N226" s="158">
        <v>3.2000000000000003E-4</v>
      </c>
      <c r="O226" s="158">
        <f>ROUND(E226*N226,2)</f>
        <v>0.08</v>
      </c>
      <c r="P226" s="158">
        <v>0</v>
      </c>
      <c r="Q226" s="158">
        <f>ROUND(E226*P226,2)</f>
        <v>0</v>
      </c>
      <c r="R226" s="159"/>
      <c r="S226" s="159" t="s">
        <v>196</v>
      </c>
      <c r="T226" s="159" t="s">
        <v>222</v>
      </c>
      <c r="U226" s="159">
        <v>7.0000000000000007E-2</v>
      </c>
      <c r="V226" s="159">
        <f>ROUND(E226*U226,2)</f>
        <v>16.64</v>
      </c>
      <c r="W226" s="159"/>
      <c r="X226" s="159" t="s">
        <v>197</v>
      </c>
      <c r="Y226" s="159" t="s">
        <v>198</v>
      </c>
      <c r="Z226" s="149"/>
      <c r="AA226" s="149"/>
      <c r="AB226" s="149"/>
      <c r="AC226" s="149"/>
      <c r="AD226" s="149"/>
      <c r="AE226" s="149"/>
      <c r="AF226" s="149"/>
      <c r="AG226" s="149" t="s">
        <v>199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2" x14ac:dyDescent="0.2">
      <c r="A227" s="156"/>
      <c r="B227" s="157"/>
      <c r="C227" s="191" t="s">
        <v>492</v>
      </c>
      <c r="D227" s="161"/>
      <c r="E227" s="162">
        <v>237.69200000000001</v>
      </c>
      <c r="F227" s="159"/>
      <c r="G227" s="1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9"/>
      <c r="AA227" s="149"/>
      <c r="AB227" s="149"/>
      <c r="AC227" s="149"/>
      <c r="AD227" s="149"/>
      <c r="AE227" s="149"/>
      <c r="AF227" s="149"/>
      <c r="AG227" s="149" t="s">
        <v>201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76">
        <v>81</v>
      </c>
      <c r="B228" s="177" t="s">
        <v>495</v>
      </c>
      <c r="C228" s="190" t="s">
        <v>496</v>
      </c>
      <c r="D228" s="178" t="s">
        <v>355</v>
      </c>
      <c r="E228" s="179">
        <v>75.099999999999994</v>
      </c>
      <c r="F228" s="180"/>
      <c r="G228" s="181">
        <f>ROUND(E228*F228,2)</f>
        <v>0</v>
      </c>
      <c r="H228" s="160"/>
      <c r="I228" s="159">
        <f>ROUND(E228*H228,2)</f>
        <v>0</v>
      </c>
      <c r="J228" s="160"/>
      <c r="K228" s="159">
        <f>ROUND(E228*J228,2)</f>
        <v>0</v>
      </c>
      <c r="L228" s="159">
        <v>21</v>
      </c>
      <c r="M228" s="159">
        <f>G228*(1+L228/100)</f>
        <v>0</v>
      </c>
      <c r="N228" s="158">
        <v>0</v>
      </c>
      <c r="O228" s="158">
        <f>ROUND(E228*N228,2)</f>
        <v>0</v>
      </c>
      <c r="P228" s="158">
        <v>0</v>
      </c>
      <c r="Q228" s="158">
        <f>ROUND(E228*P228,2)</f>
        <v>0</v>
      </c>
      <c r="R228" s="159"/>
      <c r="S228" s="159" t="s">
        <v>196</v>
      </c>
      <c r="T228" s="159" t="s">
        <v>222</v>
      </c>
      <c r="U228" s="159">
        <v>0.05</v>
      </c>
      <c r="V228" s="159">
        <f>ROUND(E228*U228,2)</f>
        <v>3.76</v>
      </c>
      <c r="W228" s="159"/>
      <c r="X228" s="159" t="s">
        <v>197</v>
      </c>
      <c r="Y228" s="159" t="s">
        <v>198</v>
      </c>
      <c r="Z228" s="149"/>
      <c r="AA228" s="149"/>
      <c r="AB228" s="149"/>
      <c r="AC228" s="149"/>
      <c r="AD228" s="149"/>
      <c r="AE228" s="149"/>
      <c r="AF228" s="149"/>
      <c r="AG228" s="149" t="s">
        <v>199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2" x14ac:dyDescent="0.2">
      <c r="A229" s="156"/>
      <c r="B229" s="157"/>
      <c r="C229" s="191" t="s">
        <v>497</v>
      </c>
      <c r="D229" s="161"/>
      <c r="E229" s="162">
        <v>75.099999999999994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9"/>
      <c r="AA229" s="149"/>
      <c r="AB229" s="149"/>
      <c r="AC229" s="149"/>
      <c r="AD229" s="149"/>
      <c r="AE229" s="149"/>
      <c r="AF229" s="149"/>
      <c r="AG229" s="149" t="s">
        <v>201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76">
        <v>82</v>
      </c>
      <c r="B230" s="177" t="s">
        <v>498</v>
      </c>
      <c r="C230" s="190" t="s">
        <v>499</v>
      </c>
      <c r="D230" s="178" t="s">
        <v>234</v>
      </c>
      <c r="E230" s="179">
        <v>2.6</v>
      </c>
      <c r="F230" s="180"/>
      <c r="G230" s="181">
        <f>ROUND(E230*F230,2)</f>
        <v>0</v>
      </c>
      <c r="H230" s="160"/>
      <c r="I230" s="159">
        <f>ROUND(E230*H230,2)</f>
        <v>0</v>
      </c>
      <c r="J230" s="160"/>
      <c r="K230" s="159">
        <f>ROUND(E230*J230,2)</f>
        <v>0</v>
      </c>
      <c r="L230" s="159">
        <v>21</v>
      </c>
      <c r="M230" s="159">
        <f>G230*(1+L230/100)</f>
        <v>0</v>
      </c>
      <c r="N230" s="158">
        <v>0</v>
      </c>
      <c r="O230" s="158">
        <f>ROUND(E230*N230,2)</f>
        <v>0</v>
      </c>
      <c r="P230" s="158">
        <v>0</v>
      </c>
      <c r="Q230" s="158">
        <f>ROUND(E230*P230,2)</f>
        <v>0</v>
      </c>
      <c r="R230" s="159"/>
      <c r="S230" s="159" t="s">
        <v>196</v>
      </c>
      <c r="T230" s="159" t="s">
        <v>222</v>
      </c>
      <c r="U230" s="159">
        <v>1.56</v>
      </c>
      <c r="V230" s="159">
        <f>ROUND(E230*U230,2)</f>
        <v>4.0599999999999996</v>
      </c>
      <c r="W230" s="159"/>
      <c r="X230" s="159" t="s">
        <v>197</v>
      </c>
      <c r="Y230" s="159" t="s">
        <v>198</v>
      </c>
      <c r="Z230" s="149"/>
      <c r="AA230" s="149"/>
      <c r="AB230" s="149"/>
      <c r="AC230" s="149"/>
      <c r="AD230" s="149"/>
      <c r="AE230" s="149"/>
      <c r="AF230" s="149"/>
      <c r="AG230" s="149" t="s">
        <v>199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2" x14ac:dyDescent="0.2">
      <c r="A231" s="156"/>
      <c r="B231" s="157"/>
      <c r="C231" s="191" t="s">
        <v>500</v>
      </c>
      <c r="D231" s="161"/>
      <c r="E231" s="162">
        <v>2.2000000000000002</v>
      </c>
      <c r="F231" s="159"/>
      <c r="G231" s="159"/>
      <c r="H231" s="159"/>
      <c r="I231" s="159"/>
      <c r="J231" s="159"/>
      <c r="K231" s="159"/>
      <c r="L231" s="159"/>
      <c r="M231" s="159"/>
      <c r="N231" s="158"/>
      <c r="O231" s="158"/>
      <c r="P231" s="158"/>
      <c r="Q231" s="158"/>
      <c r="R231" s="159"/>
      <c r="S231" s="159"/>
      <c r="T231" s="159"/>
      <c r="U231" s="159"/>
      <c r="V231" s="159"/>
      <c r="W231" s="159"/>
      <c r="X231" s="159"/>
      <c r="Y231" s="159"/>
      <c r="Z231" s="149"/>
      <c r="AA231" s="149"/>
      <c r="AB231" s="149"/>
      <c r="AC231" s="149"/>
      <c r="AD231" s="149"/>
      <c r="AE231" s="149"/>
      <c r="AF231" s="149"/>
      <c r="AG231" s="149" t="s">
        <v>201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3" x14ac:dyDescent="0.2">
      <c r="A232" s="156"/>
      <c r="B232" s="157"/>
      <c r="C232" s="191" t="s">
        <v>501</v>
      </c>
      <c r="D232" s="161"/>
      <c r="E232" s="162">
        <v>0.2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201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3" x14ac:dyDescent="0.2">
      <c r="A233" s="156"/>
      <c r="B233" s="157"/>
      <c r="C233" s="191" t="s">
        <v>502</v>
      </c>
      <c r="D233" s="161"/>
      <c r="E233" s="162">
        <v>0.2</v>
      </c>
      <c r="F233" s="159"/>
      <c r="G233" s="159"/>
      <c r="H233" s="159"/>
      <c r="I233" s="159"/>
      <c r="J233" s="159"/>
      <c r="K233" s="159"/>
      <c r="L233" s="159"/>
      <c r="M233" s="159"/>
      <c r="N233" s="158"/>
      <c r="O233" s="158"/>
      <c r="P233" s="158"/>
      <c r="Q233" s="158"/>
      <c r="R233" s="159"/>
      <c r="S233" s="159"/>
      <c r="T233" s="159"/>
      <c r="U233" s="159"/>
      <c r="V233" s="159"/>
      <c r="W233" s="159"/>
      <c r="X233" s="159"/>
      <c r="Y233" s="159"/>
      <c r="Z233" s="149"/>
      <c r="AA233" s="149"/>
      <c r="AB233" s="149"/>
      <c r="AC233" s="149"/>
      <c r="AD233" s="149"/>
      <c r="AE233" s="149"/>
      <c r="AF233" s="149"/>
      <c r="AG233" s="149" t="s">
        <v>201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76">
        <v>83</v>
      </c>
      <c r="B234" s="177" t="s">
        <v>503</v>
      </c>
      <c r="C234" s="190" t="s">
        <v>504</v>
      </c>
      <c r="D234" s="178" t="s">
        <v>234</v>
      </c>
      <c r="E234" s="179">
        <v>217.04</v>
      </c>
      <c r="F234" s="180"/>
      <c r="G234" s="181">
        <f>ROUND(E234*F234,2)</f>
        <v>0</v>
      </c>
      <c r="H234" s="160"/>
      <c r="I234" s="159">
        <f>ROUND(E234*H234,2)</f>
        <v>0</v>
      </c>
      <c r="J234" s="160"/>
      <c r="K234" s="159">
        <f>ROUND(E234*J234,2)</f>
        <v>0</v>
      </c>
      <c r="L234" s="159">
        <v>21</v>
      </c>
      <c r="M234" s="159">
        <f>G234*(1+L234/100)</f>
        <v>0</v>
      </c>
      <c r="N234" s="158">
        <v>4.8169999999999998E-2</v>
      </c>
      <c r="O234" s="158">
        <f>ROUND(E234*N234,2)</f>
        <v>10.45</v>
      </c>
      <c r="P234" s="158">
        <v>0</v>
      </c>
      <c r="Q234" s="158">
        <f>ROUND(E234*P234,2)</f>
        <v>0</v>
      </c>
      <c r="R234" s="159"/>
      <c r="S234" s="159" t="s">
        <v>196</v>
      </c>
      <c r="T234" s="159" t="s">
        <v>222</v>
      </c>
      <c r="U234" s="159">
        <v>0.74</v>
      </c>
      <c r="V234" s="159">
        <f>ROUND(E234*U234,2)</f>
        <v>160.61000000000001</v>
      </c>
      <c r="W234" s="159"/>
      <c r="X234" s="159" t="s">
        <v>197</v>
      </c>
      <c r="Y234" s="159" t="s">
        <v>198</v>
      </c>
      <c r="Z234" s="149"/>
      <c r="AA234" s="149"/>
      <c r="AB234" s="149"/>
      <c r="AC234" s="149"/>
      <c r="AD234" s="149"/>
      <c r="AE234" s="149"/>
      <c r="AF234" s="149"/>
      <c r="AG234" s="149" t="s">
        <v>199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2" x14ac:dyDescent="0.2">
      <c r="A235" s="156"/>
      <c r="B235" s="157"/>
      <c r="C235" s="191" t="s">
        <v>474</v>
      </c>
      <c r="D235" s="161"/>
      <c r="E235" s="162">
        <v>168.22499999999999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201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ht="22.5" outlineLevel="3" x14ac:dyDescent="0.2">
      <c r="A236" s="156"/>
      <c r="B236" s="157"/>
      <c r="C236" s="191" t="s">
        <v>505</v>
      </c>
      <c r="D236" s="161"/>
      <c r="E236" s="162">
        <v>48.814999999999998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9"/>
      <c r="AA236" s="149"/>
      <c r="AB236" s="149"/>
      <c r="AC236" s="149"/>
      <c r="AD236" s="149"/>
      <c r="AE236" s="149"/>
      <c r="AF236" s="149"/>
      <c r="AG236" s="149" t="s">
        <v>201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76">
        <v>84</v>
      </c>
      <c r="B237" s="177" t="s">
        <v>506</v>
      </c>
      <c r="C237" s="190" t="s">
        <v>507</v>
      </c>
      <c r="D237" s="178" t="s">
        <v>234</v>
      </c>
      <c r="E237" s="179">
        <v>20.652000000000001</v>
      </c>
      <c r="F237" s="180"/>
      <c r="G237" s="181">
        <f>ROUND(E237*F237,2)</f>
        <v>0</v>
      </c>
      <c r="H237" s="160"/>
      <c r="I237" s="159">
        <f>ROUND(E237*H237,2)</f>
        <v>0</v>
      </c>
      <c r="J237" s="160"/>
      <c r="K237" s="159">
        <f>ROUND(E237*J237,2)</f>
        <v>0</v>
      </c>
      <c r="L237" s="159">
        <v>21</v>
      </c>
      <c r="M237" s="159">
        <f>G237*(1+L237/100)</f>
        <v>0</v>
      </c>
      <c r="N237" s="158">
        <v>5.1720000000000002E-2</v>
      </c>
      <c r="O237" s="158">
        <f>ROUND(E237*N237,2)</f>
        <v>1.07</v>
      </c>
      <c r="P237" s="158">
        <v>0</v>
      </c>
      <c r="Q237" s="158">
        <f>ROUND(E237*P237,2)</f>
        <v>0</v>
      </c>
      <c r="R237" s="159"/>
      <c r="S237" s="159" t="s">
        <v>196</v>
      </c>
      <c r="T237" s="159" t="s">
        <v>222</v>
      </c>
      <c r="U237" s="159">
        <v>1.37</v>
      </c>
      <c r="V237" s="159">
        <f>ROUND(E237*U237,2)</f>
        <v>28.29</v>
      </c>
      <c r="W237" s="159"/>
      <c r="X237" s="159" t="s">
        <v>197</v>
      </c>
      <c r="Y237" s="159" t="s">
        <v>198</v>
      </c>
      <c r="Z237" s="149"/>
      <c r="AA237" s="149"/>
      <c r="AB237" s="149"/>
      <c r="AC237" s="149"/>
      <c r="AD237" s="149"/>
      <c r="AE237" s="149"/>
      <c r="AF237" s="149"/>
      <c r="AG237" s="149" t="s">
        <v>199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2" x14ac:dyDescent="0.2">
      <c r="A238" s="156"/>
      <c r="B238" s="157"/>
      <c r="C238" s="191" t="s">
        <v>480</v>
      </c>
      <c r="D238" s="161"/>
      <c r="E238" s="162">
        <v>2.7120000000000002</v>
      </c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9"/>
      <c r="AA238" s="149"/>
      <c r="AB238" s="149"/>
      <c r="AC238" s="149"/>
      <c r="AD238" s="149"/>
      <c r="AE238" s="149"/>
      <c r="AF238" s="149"/>
      <c r="AG238" s="149" t="s">
        <v>201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91" t="s">
        <v>481</v>
      </c>
      <c r="D239" s="161"/>
      <c r="E239" s="162">
        <v>15.28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201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91" t="s">
        <v>508</v>
      </c>
      <c r="D240" s="161"/>
      <c r="E240" s="162">
        <v>2.66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201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76">
        <v>85</v>
      </c>
      <c r="B241" s="177" t="s">
        <v>509</v>
      </c>
      <c r="C241" s="190" t="s">
        <v>510</v>
      </c>
      <c r="D241" s="178" t="s">
        <v>355</v>
      </c>
      <c r="E241" s="179">
        <v>97.56</v>
      </c>
      <c r="F241" s="180"/>
      <c r="G241" s="181">
        <f>ROUND(E241*F241,2)</f>
        <v>0</v>
      </c>
      <c r="H241" s="160"/>
      <c r="I241" s="159">
        <f>ROUND(E241*H241,2)</f>
        <v>0</v>
      </c>
      <c r="J241" s="160"/>
      <c r="K241" s="159">
        <f>ROUND(E241*J241,2)</f>
        <v>0</v>
      </c>
      <c r="L241" s="159">
        <v>21</v>
      </c>
      <c r="M241" s="159">
        <f>G241*(1+L241/100)</f>
        <v>0</v>
      </c>
      <c r="N241" s="158">
        <v>1E-4</v>
      </c>
      <c r="O241" s="158">
        <f>ROUND(E241*N241,2)</f>
        <v>0.01</v>
      </c>
      <c r="P241" s="158">
        <v>0</v>
      </c>
      <c r="Q241" s="158">
        <f>ROUND(E241*P241,2)</f>
        <v>0</v>
      </c>
      <c r="R241" s="159"/>
      <c r="S241" s="159" t="s">
        <v>196</v>
      </c>
      <c r="T241" s="159" t="s">
        <v>222</v>
      </c>
      <c r="U241" s="159">
        <v>0.05</v>
      </c>
      <c r="V241" s="159">
        <f>ROUND(E241*U241,2)</f>
        <v>4.88</v>
      </c>
      <c r="W241" s="159"/>
      <c r="X241" s="159" t="s">
        <v>197</v>
      </c>
      <c r="Y241" s="159" t="s">
        <v>198</v>
      </c>
      <c r="Z241" s="149"/>
      <c r="AA241" s="149"/>
      <c r="AB241" s="149"/>
      <c r="AC241" s="149"/>
      <c r="AD241" s="149"/>
      <c r="AE241" s="149"/>
      <c r="AF241" s="149"/>
      <c r="AG241" s="149" t="s">
        <v>199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2" x14ac:dyDescent="0.2">
      <c r="A242" s="156"/>
      <c r="B242" s="157"/>
      <c r="C242" s="191" t="s">
        <v>511</v>
      </c>
      <c r="D242" s="161"/>
      <c r="E242" s="162">
        <v>13.56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9"/>
      <c r="AA242" s="149"/>
      <c r="AB242" s="149"/>
      <c r="AC242" s="149"/>
      <c r="AD242" s="149"/>
      <c r="AE242" s="149"/>
      <c r="AF242" s="149"/>
      <c r="AG242" s="149" t="s">
        <v>201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3" x14ac:dyDescent="0.2">
      <c r="A243" s="156"/>
      <c r="B243" s="157"/>
      <c r="C243" s="191" t="s">
        <v>512</v>
      </c>
      <c r="D243" s="161"/>
      <c r="E243" s="162">
        <v>76.400000000000006</v>
      </c>
      <c r="F243" s="159"/>
      <c r="G243" s="159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9"/>
      <c r="AA243" s="149"/>
      <c r="AB243" s="149"/>
      <c r="AC243" s="149"/>
      <c r="AD243" s="149"/>
      <c r="AE243" s="149"/>
      <c r="AF243" s="149"/>
      <c r="AG243" s="149" t="s">
        <v>201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3" x14ac:dyDescent="0.2">
      <c r="A244" s="156"/>
      <c r="B244" s="157"/>
      <c r="C244" s="191" t="s">
        <v>513</v>
      </c>
      <c r="D244" s="161"/>
      <c r="E244" s="162">
        <v>7.6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9"/>
      <c r="AA244" s="149"/>
      <c r="AB244" s="149"/>
      <c r="AC244" s="149"/>
      <c r="AD244" s="149"/>
      <c r="AE244" s="149"/>
      <c r="AF244" s="149"/>
      <c r="AG244" s="149" t="s">
        <v>201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22.5" outlineLevel="1" x14ac:dyDescent="0.2">
      <c r="A245" s="176">
        <v>86</v>
      </c>
      <c r="B245" s="177" t="s">
        <v>514</v>
      </c>
      <c r="C245" s="190" t="s">
        <v>515</v>
      </c>
      <c r="D245" s="178" t="s">
        <v>234</v>
      </c>
      <c r="E245" s="179">
        <v>237.69200000000001</v>
      </c>
      <c r="F245" s="180"/>
      <c r="G245" s="181">
        <f>ROUND(E245*F245,2)</f>
        <v>0</v>
      </c>
      <c r="H245" s="160"/>
      <c r="I245" s="159">
        <f>ROUND(E245*H245,2)</f>
        <v>0</v>
      </c>
      <c r="J245" s="160"/>
      <c r="K245" s="159">
        <f>ROUND(E245*J245,2)</f>
        <v>0</v>
      </c>
      <c r="L245" s="159">
        <v>21</v>
      </c>
      <c r="M245" s="159">
        <f>G245*(1+L245/100)</f>
        <v>0</v>
      </c>
      <c r="N245" s="158">
        <v>0</v>
      </c>
      <c r="O245" s="158">
        <f>ROUND(E245*N245,2)</f>
        <v>0</v>
      </c>
      <c r="P245" s="158">
        <v>0</v>
      </c>
      <c r="Q245" s="158">
        <f>ROUND(E245*P245,2)</f>
        <v>0</v>
      </c>
      <c r="R245" s="159"/>
      <c r="S245" s="159" t="s">
        <v>196</v>
      </c>
      <c r="T245" s="159" t="s">
        <v>222</v>
      </c>
      <c r="U245" s="159">
        <v>0.36</v>
      </c>
      <c r="V245" s="159">
        <f>ROUND(E245*U245,2)</f>
        <v>85.57</v>
      </c>
      <c r="W245" s="159"/>
      <c r="X245" s="159" t="s">
        <v>197</v>
      </c>
      <c r="Y245" s="159" t="s">
        <v>198</v>
      </c>
      <c r="Z245" s="149"/>
      <c r="AA245" s="149"/>
      <c r="AB245" s="149"/>
      <c r="AC245" s="149"/>
      <c r="AD245" s="149"/>
      <c r="AE245" s="149"/>
      <c r="AF245" s="149"/>
      <c r="AG245" s="149" t="s">
        <v>199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2" x14ac:dyDescent="0.2">
      <c r="A246" s="156"/>
      <c r="B246" s="157"/>
      <c r="C246" s="191" t="s">
        <v>492</v>
      </c>
      <c r="D246" s="161"/>
      <c r="E246" s="162">
        <v>237.69200000000001</v>
      </c>
      <c r="F246" s="159"/>
      <c r="G246" s="159"/>
      <c r="H246" s="159"/>
      <c r="I246" s="159"/>
      <c r="J246" s="159"/>
      <c r="K246" s="159"/>
      <c r="L246" s="159"/>
      <c r="M246" s="159"/>
      <c r="N246" s="158"/>
      <c r="O246" s="158"/>
      <c r="P246" s="158"/>
      <c r="Q246" s="158"/>
      <c r="R246" s="159"/>
      <c r="S246" s="159"/>
      <c r="T246" s="159"/>
      <c r="U246" s="159"/>
      <c r="V246" s="159"/>
      <c r="W246" s="159"/>
      <c r="X246" s="159"/>
      <c r="Y246" s="159"/>
      <c r="Z246" s="149"/>
      <c r="AA246" s="149"/>
      <c r="AB246" s="149"/>
      <c r="AC246" s="149"/>
      <c r="AD246" s="149"/>
      <c r="AE246" s="149"/>
      <c r="AF246" s="149"/>
      <c r="AG246" s="149" t="s">
        <v>201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76">
        <v>87</v>
      </c>
      <c r="B247" s="177" t="s">
        <v>472</v>
      </c>
      <c r="C247" s="190" t="s">
        <v>473</v>
      </c>
      <c r="D247" s="178" t="s">
        <v>234</v>
      </c>
      <c r="E247" s="179">
        <v>237.69200000000001</v>
      </c>
      <c r="F247" s="180"/>
      <c r="G247" s="181">
        <f>ROUND(E247*F247,2)</f>
        <v>0</v>
      </c>
      <c r="H247" s="160"/>
      <c r="I247" s="159">
        <f>ROUND(E247*H247,2)</f>
        <v>0</v>
      </c>
      <c r="J247" s="160"/>
      <c r="K247" s="159">
        <f>ROUND(E247*J247,2)</f>
        <v>0</v>
      </c>
      <c r="L247" s="159">
        <v>21</v>
      </c>
      <c r="M247" s="159">
        <f>G247*(1+L247/100)</f>
        <v>0</v>
      </c>
      <c r="N247" s="158">
        <v>6.0499999999999998E-3</v>
      </c>
      <c r="O247" s="158">
        <f>ROUND(E247*N247,2)</f>
        <v>1.44</v>
      </c>
      <c r="P247" s="158">
        <v>0</v>
      </c>
      <c r="Q247" s="158">
        <f>ROUND(E247*P247,2)</f>
        <v>0</v>
      </c>
      <c r="R247" s="159"/>
      <c r="S247" s="159" t="s">
        <v>196</v>
      </c>
      <c r="T247" s="159" t="s">
        <v>222</v>
      </c>
      <c r="U247" s="159">
        <v>0.08</v>
      </c>
      <c r="V247" s="159">
        <f>ROUND(E247*U247,2)</f>
        <v>19.02</v>
      </c>
      <c r="W247" s="159"/>
      <c r="X247" s="159" t="s">
        <v>197</v>
      </c>
      <c r="Y247" s="159" t="s">
        <v>198</v>
      </c>
      <c r="Z247" s="149"/>
      <c r="AA247" s="149"/>
      <c r="AB247" s="149"/>
      <c r="AC247" s="149"/>
      <c r="AD247" s="149"/>
      <c r="AE247" s="149"/>
      <c r="AF247" s="149"/>
      <c r="AG247" s="149" t="s">
        <v>199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191" t="s">
        <v>474</v>
      </c>
      <c r="D248" s="161"/>
      <c r="E248" s="162">
        <v>168.22499999999999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201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ht="22.5" outlineLevel="3" x14ac:dyDescent="0.2">
      <c r="A249" s="156"/>
      <c r="B249" s="157"/>
      <c r="C249" s="191" t="s">
        <v>505</v>
      </c>
      <c r="D249" s="161"/>
      <c r="E249" s="162">
        <v>48.814999999999998</v>
      </c>
      <c r="F249" s="159"/>
      <c r="G249" s="159"/>
      <c r="H249" s="159"/>
      <c r="I249" s="159"/>
      <c r="J249" s="159"/>
      <c r="K249" s="159"/>
      <c r="L249" s="159"/>
      <c r="M249" s="159"/>
      <c r="N249" s="158"/>
      <c r="O249" s="158"/>
      <c r="P249" s="158"/>
      <c r="Q249" s="158"/>
      <c r="R249" s="159"/>
      <c r="S249" s="159"/>
      <c r="T249" s="159"/>
      <c r="U249" s="159"/>
      <c r="V249" s="159"/>
      <c r="W249" s="159"/>
      <c r="X249" s="159"/>
      <c r="Y249" s="159"/>
      <c r="Z249" s="149"/>
      <c r="AA249" s="149"/>
      <c r="AB249" s="149"/>
      <c r="AC249" s="149"/>
      <c r="AD249" s="149"/>
      <c r="AE249" s="149"/>
      <c r="AF249" s="149"/>
      <c r="AG249" s="149" t="s">
        <v>201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3" x14ac:dyDescent="0.2">
      <c r="A250" s="156"/>
      <c r="B250" s="157"/>
      <c r="C250" s="191" t="s">
        <v>479</v>
      </c>
      <c r="D250" s="161"/>
      <c r="E250" s="162"/>
      <c r="F250" s="159"/>
      <c r="G250" s="1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201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3" x14ac:dyDescent="0.2">
      <c r="A251" s="156"/>
      <c r="B251" s="157"/>
      <c r="C251" s="191" t="s">
        <v>480</v>
      </c>
      <c r="D251" s="161"/>
      <c r="E251" s="162">
        <v>2.7120000000000002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9"/>
      <c r="AA251" s="149"/>
      <c r="AB251" s="149"/>
      <c r="AC251" s="149"/>
      <c r="AD251" s="149"/>
      <c r="AE251" s="149"/>
      <c r="AF251" s="149"/>
      <c r="AG251" s="149" t="s">
        <v>201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3" x14ac:dyDescent="0.2">
      <c r="A252" s="156"/>
      <c r="B252" s="157"/>
      <c r="C252" s="191" t="s">
        <v>481</v>
      </c>
      <c r="D252" s="161"/>
      <c r="E252" s="162">
        <v>15.28</v>
      </c>
      <c r="F252" s="159"/>
      <c r="G252" s="1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9"/>
      <c r="AA252" s="149"/>
      <c r="AB252" s="149"/>
      <c r="AC252" s="149"/>
      <c r="AD252" s="149"/>
      <c r="AE252" s="149"/>
      <c r="AF252" s="149"/>
      <c r="AG252" s="149" t="s">
        <v>201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3" x14ac:dyDescent="0.2">
      <c r="A253" s="156"/>
      <c r="B253" s="157"/>
      <c r="C253" s="191" t="s">
        <v>508</v>
      </c>
      <c r="D253" s="161"/>
      <c r="E253" s="162">
        <v>2.66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9"/>
      <c r="AA253" s="149"/>
      <c r="AB253" s="149"/>
      <c r="AC253" s="149"/>
      <c r="AD253" s="149"/>
      <c r="AE253" s="149"/>
      <c r="AF253" s="149"/>
      <c r="AG253" s="149" t="s">
        <v>201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76">
        <v>88</v>
      </c>
      <c r="B254" s="177" t="s">
        <v>516</v>
      </c>
      <c r="C254" s="190" t="s">
        <v>517</v>
      </c>
      <c r="D254" s="178" t="s">
        <v>355</v>
      </c>
      <c r="E254" s="179">
        <v>121.56</v>
      </c>
      <c r="F254" s="180"/>
      <c r="G254" s="181">
        <f>ROUND(E254*F254,2)</f>
        <v>0</v>
      </c>
      <c r="H254" s="160"/>
      <c r="I254" s="159">
        <f>ROUND(E254*H254,2)</f>
        <v>0</v>
      </c>
      <c r="J254" s="160"/>
      <c r="K254" s="159">
        <f>ROUND(E254*J254,2)</f>
        <v>0</v>
      </c>
      <c r="L254" s="159">
        <v>21</v>
      </c>
      <c r="M254" s="159">
        <f>G254*(1+L254/100)</f>
        <v>0</v>
      </c>
      <c r="N254" s="158">
        <v>1E-4</v>
      </c>
      <c r="O254" s="158">
        <f>ROUND(E254*N254,2)</f>
        <v>0.01</v>
      </c>
      <c r="P254" s="158">
        <v>0</v>
      </c>
      <c r="Q254" s="158">
        <f>ROUND(E254*P254,2)</f>
        <v>0</v>
      </c>
      <c r="R254" s="159" t="s">
        <v>243</v>
      </c>
      <c r="S254" s="159" t="s">
        <v>518</v>
      </c>
      <c r="T254" s="159" t="s">
        <v>222</v>
      </c>
      <c r="U254" s="159">
        <v>0</v>
      </c>
      <c r="V254" s="159">
        <f>ROUND(E254*U254,2)</f>
        <v>0</v>
      </c>
      <c r="W254" s="159"/>
      <c r="X254" s="159" t="s">
        <v>244</v>
      </c>
      <c r="Y254" s="159" t="s">
        <v>198</v>
      </c>
      <c r="Z254" s="149"/>
      <c r="AA254" s="149"/>
      <c r="AB254" s="149"/>
      <c r="AC254" s="149"/>
      <c r="AD254" s="149"/>
      <c r="AE254" s="149"/>
      <c r="AF254" s="149"/>
      <c r="AG254" s="149" t="s">
        <v>245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2" x14ac:dyDescent="0.2">
      <c r="A255" s="156"/>
      <c r="B255" s="157"/>
      <c r="C255" s="191" t="s">
        <v>519</v>
      </c>
      <c r="D255" s="161"/>
      <c r="E255" s="162">
        <v>97.56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201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3" x14ac:dyDescent="0.2">
      <c r="A256" s="156"/>
      <c r="B256" s="157"/>
      <c r="C256" s="191" t="s">
        <v>520</v>
      </c>
      <c r="D256" s="161"/>
      <c r="E256" s="162">
        <v>24</v>
      </c>
      <c r="F256" s="159"/>
      <c r="G256" s="1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201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ht="22.5" outlineLevel="1" x14ac:dyDescent="0.2">
      <c r="A257" s="176">
        <v>89</v>
      </c>
      <c r="B257" s="177" t="s">
        <v>521</v>
      </c>
      <c r="C257" s="190" t="s">
        <v>522</v>
      </c>
      <c r="D257" s="178" t="s">
        <v>234</v>
      </c>
      <c r="E257" s="179">
        <v>2.86</v>
      </c>
      <c r="F257" s="180"/>
      <c r="G257" s="181">
        <f>ROUND(E257*F257,2)</f>
        <v>0</v>
      </c>
      <c r="H257" s="160"/>
      <c r="I257" s="159">
        <f>ROUND(E257*H257,2)</f>
        <v>0</v>
      </c>
      <c r="J257" s="160"/>
      <c r="K257" s="159">
        <f>ROUND(E257*J257,2)</f>
        <v>0</v>
      </c>
      <c r="L257" s="159">
        <v>21</v>
      </c>
      <c r="M257" s="159">
        <f>G257*(1+L257/100)</f>
        <v>0</v>
      </c>
      <c r="N257" s="158">
        <v>6.9999999999999999E-4</v>
      </c>
      <c r="O257" s="158">
        <f>ROUND(E257*N257,2)</f>
        <v>0</v>
      </c>
      <c r="P257" s="158">
        <v>0</v>
      </c>
      <c r="Q257" s="158">
        <f>ROUND(E257*P257,2)</f>
        <v>0</v>
      </c>
      <c r="R257" s="159"/>
      <c r="S257" s="159" t="s">
        <v>408</v>
      </c>
      <c r="T257" s="159" t="s">
        <v>222</v>
      </c>
      <c r="U257" s="159">
        <v>0</v>
      </c>
      <c r="V257" s="159">
        <f>ROUND(E257*U257,2)</f>
        <v>0</v>
      </c>
      <c r="W257" s="159"/>
      <c r="X257" s="159" t="s">
        <v>244</v>
      </c>
      <c r="Y257" s="159" t="s">
        <v>198</v>
      </c>
      <c r="Z257" s="149"/>
      <c r="AA257" s="149"/>
      <c r="AB257" s="149"/>
      <c r="AC257" s="149"/>
      <c r="AD257" s="149"/>
      <c r="AE257" s="149"/>
      <c r="AF257" s="149"/>
      <c r="AG257" s="149" t="s">
        <v>245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2" x14ac:dyDescent="0.2">
      <c r="A258" s="156"/>
      <c r="B258" s="157"/>
      <c r="C258" s="191" t="s">
        <v>523</v>
      </c>
      <c r="D258" s="161"/>
      <c r="E258" s="162">
        <v>2.86</v>
      </c>
      <c r="F258" s="159"/>
      <c r="G258" s="1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59"/>
      <c r="Z258" s="149"/>
      <c r="AA258" s="149"/>
      <c r="AB258" s="149"/>
      <c r="AC258" s="149"/>
      <c r="AD258" s="149"/>
      <c r="AE258" s="149"/>
      <c r="AF258" s="149"/>
      <c r="AG258" s="149" t="s">
        <v>201</v>
      </c>
      <c r="AH258" s="149">
        <v>0</v>
      </c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22.5" outlineLevel="1" x14ac:dyDescent="0.2">
      <c r="A259" s="176">
        <v>90</v>
      </c>
      <c r="B259" s="177" t="s">
        <v>524</v>
      </c>
      <c r="C259" s="190" t="s">
        <v>525</v>
      </c>
      <c r="D259" s="178" t="s">
        <v>355</v>
      </c>
      <c r="E259" s="179">
        <v>75.099999999999994</v>
      </c>
      <c r="F259" s="180"/>
      <c r="G259" s="181">
        <f>ROUND(E259*F259,2)</f>
        <v>0</v>
      </c>
      <c r="H259" s="160"/>
      <c r="I259" s="159">
        <f>ROUND(E259*H259,2)</f>
        <v>0</v>
      </c>
      <c r="J259" s="160"/>
      <c r="K259" s="159">
        <f>ROUND(E259*J259,2)</f>
        <v>0</v>
      </c>
      <c r="L259" s="159">
        <v>21</v>
      </c>
      <c r="M259" s="159">
        <f>G259*(1+L259/100)</f>
        <v>0</v>
      </c>
      <c r="N259" s="158">
        <v>5.0000000000000001E-4</v>
      </c>
      <c r="O259" s="158">
        <f>ROUND(E259*N259,2)</f>
        <v>0.04</v>
      </c>
      <c r="P259" s="158">
        <v>0</v>
      </c>
      <c r="Q259" s="158">
        <f>ROUND(E259*P259,2)</f>
        <v>0</v>
      </c>
      <c r="R259" s="159" t="s">
        <v>243</v>
      </c>
      <c r="S259" s="159" t="s">
        <v>196</v>
      </c>
      <c r="T259" s="159" t="s">
        <v>222</v>
      </c>
      <c r="U259" s="159">
        <v>0</v>
      </c>
      <c r="V259" s="159">
        <f>ROUND(E259*U259,2)</f>
        <v>0</v>
      </c>
      <c r="W259" s="159"/>
      <c r="X259" s="159" t="s">
        <v>244</v>
      </c>
      <c r="Y259" s="159" t="s">
        <v>198</v>
      </c>
      <c r="Z259" s="149"/>
      <c r="AA259" s="149"/>
      <c r="AB259" s="149"/>
      <c r="AC259" s="149"/>
      <c r="AD259" s="149"/>
      <c r="AE259" s="149"/>
      <c r="AF259" s="149"/>
      <c r="AG259" s="149" t="s">
        <v>245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2" x14ac:dyDescent="0.2">
      <c r="A260" s="156"/>
      <c r="B260" s="157"/>
      <c r="C260" s="191" t="s">
        <v>526</v>
      </c>
      <c r="D260" s="161"/>
      <c r="E260" s="162">
        <v>75.099999999999994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201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x14ac:dyDescent="0.2">
      <c r="A261" s="169" t="s">
        <v>191</v>
      </c>
      <c r="B261" s="170" t="s">
        <v>117</v>
      </c>
      <c r="C261" s="189" t="s">
        <v>118</v>
      </c>
      <c r="D261" s="171"/>
      <c r="E261" s="172"/>
      <c r="F261" s="173"/>
      <c r="G261" s="174">
        <f>SUMIF(AG262:AG298,"&lt;&gt;NOR",G262:G298)</f>
        <v>0</v>
      </c>
      <c r="H261" s="168"/>
      <c r="I261" s="168">
        <f>SUM(I262:I298)</f>
        <v>0</v>
      </c>
      <c r="J261" s="168"/>
      <c r="K261" s="168">
        <f>SUM(K262:K298)</f>
        <v>0</v>
      </c>
      <c r="L261" s="168"/>
      <c r="M261" s="168">
        <f>SUM(M262:M298)</f>
        <v>0</v>
      </c>
      <c r="N261" s="167"/>
      <c r="O261" s="167">
        <f>SUM(O262:O298)</f>
        <v>50.519999999999996</v>
      </c>
      <c r="P261" s="167"/>
      <c r="Q261" s="167">
        <f>SUM(Q262:Q298)</f>
        <v>0</v>
      </c>
      <c r="R261" s="168"/>
      <c r="S261" s="168"/>
      <c r="T261" s="168"/>
      <c r="U261" s="168"/>
      <c r="V261" s="168">
        <f>SUM(V262:V298)</f>
        <v>67.500000000000014</v>
      </c>
      <c r="W261" s="168"/>
      <c r="X261" s="168"/>
      <c r="Y261" s="168"/>
      <c r="AG261" t="s">
        <v>192</v>
      </c>
    </row>
    <row r="262" spans="1:60" ht="22.5" outlineLevel="1" x14ac:dyDescent="0.2">
      <c r="A262" s="182">
        <v>91</v>
      </c>
      <c r="B262" s="183" t="s">
        <v>527</v>
      </c>
      <c r="C262" s="192" t="s">
        <v>528</v>
      </c>
      <c r="D262" s="184" t="s">
        <v>234</v>
      </c>
      <c r="E262" s="185">
        <v>96</v>
      </c>
      <c r="F262" s="186"/>
      <c r="G262" s="187">
        <f>ROUND(E262*F262,2)</f>
        <v>0</v>
      </c>
      <c r="H262" s="160"/>
      <c r="I262" s="159">
        <f>ROUND(E262*H262,2)</f>
        <v>0</v>
      </c>
      <c r="J262" s="160"/>
      <c r="K262" s="159">
        <f>ROUND(E262*J262,2)</f>
        <v>0</v>
      </c>
      <c r="L262" s="159">
        <v>21</v>
      </c>
      <c r="M262" s="159">
        <f>G262*(1+L262/100)</f>
        <v>0</v>
      </c>
      <c r="N262" s="158">
        <v>0.252</v>
      </c>
      <c r="O262" s="158">
        <f>ROUND(E262*N262,2)</f>
        <v>24.19</v>
      </c>
      <c r="P262" s="158">
        <v>0</v>
      </c>
      <c r="Q262" s="158">
        <f>ROUND(E262*P262,2)</f>
        <v>0</v>
      </c>
      <c r="R262" s="159"/>
      <c r="S262" s="159" t="s">
        <v>196</v>
      </c>
      <c r="T262" s="159" t="s">
        <v>196</v>
      </c>
      <c r="U262" s="159">
        <v>0.27</v>
      </c>
      <c r="V262" s="159">
        <f>ROUND(E262*U262,2)</f>
        <v>25.92</v>
      </c>
      <c r="W262" s="159"/>
      <c r="X262" s="159" t="s">
        <v>197</v>
      </c>
      <c r="Y262" s="159" t="s">
        <v>198</v>
      </c>
      <c r="Z262" s="149"/>
      <c r="AA262" s="149"/>
      <c r="AB262" s="149"/>
      <c r="AC262" s="149"/>
      <c r="AD262" s="149"/>
      <c r="AE262" s="149"/>
      <c r="AF262" s="149"/>
      <c r="AG262" s="149" t="s">
        <v>199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22.5" outlineLevel="1" x14ac:dyDescent="0.2">
      <c r="A263" s="176">
        <v>92</v>
      </c>
      <c r="B263" s="177" t="s">
        <v>529</v>
      </c>
      <c r="C263" s="190" t="s">
        <v>530</v>
      </c>
      <c r="D263" s="178" t="s">
        <v>195</v>
      </c>
      <c r="E263" s="179">
        <v>2.0790000000000002</v>
      </c>
      <c r="F263" s="180"/>
      <c r="G263" s="181">
        <f>ROUND(E263*F263,2)</f>
        <v>0</v>
      </c>
      <c r="H263" s="160"/>
      <c r="I263" s="159">
        <f>ROUND(E263*H263,2)</f>
        <v>0</v>
      </c>
      <c r="J263" s="160"/>
      <c r="K263" s="159">
        <f>ROUND(E263*J263,2)</f>
        <v>0</v>
      </c>
      <c r="L263" s="159">
        <v>21</v>
      </c>
      <c r="M263" s="159">
        <f>G263*(1+L263/100)</f>
        <v>0</v>
      </c>
      <c r="N263" s="158">
        <v>2.5249999999999999</v>
      </c>
      <c r="O263" s="158">
        <f>ROUND(E263*N263,2)</f>
        <v>5.25</v>
      </c>
      <c r="P263" s="158">
        <v>0</v>
      </c>
      <c r="Q263" s="158">
        <f>ROUND(E263*P263,2)</f>
        <v>0</v>
      </c>
      <c r="R263" s="159"/>
      <c r="S263" s="159" t="s">
        <v>196</v>
      </c>
      <c r="T263" s="159" t="s">
        <v>222</v>
      </c>
      <c r="U263" s="159">
        <v>3.2130000000000001</v>
      </c>
      <c r="V263" s="159">
        <f>ROUND(E263*U263,2)</f>
        <v>6.68</v>
      </c>
      <c r="W263" s="159"/>
      <c r="X263" s="159" t="s">
        <v>197</v>
      </c>
      <c r="Y263" s="159" t="s">
        <v>198</v>
      </c>
      <c r="Z263" s="149"/>
      <c r="AA263" s="149"/>
      <c r="AB263" s="149"/>
      <c r="AC263" s="149"/>
      <c r="AD263" s="149"/>
      <c r="AE263" s="149"/>
      <c r="AF263" s="149"/>
      <c r="AG263" s="149" t="s">
        <v>199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2" x14ac:dyDescent="0.2">
      <c r="A264" s="156"/>
      <c r="B264" s="157"/>
      <c r="C264" s="191" t="s">
        <v>531</v>
      </c>
      <c r="D264" s="161"/>
      <c r="E264" s="162"/>
      <c r="F264" s="159"/>
      <c r="G264" s="1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9"/>
      <c r="AA264" s="149"/>
      <c r="AB264" s="149"/>
      <c r="AC264" s="149"/>
      <c r="AD264" s="149"/>
      <c r="AE264" s="149"/>
      <c r="AF264" s="149"/>
      <c r="AG264" s="149" t="s">
        <v>201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3" x14ac:dyDescent="0.2">
      <c r="A265" s="156"/>
      <c r="B265" s="157"/>
      <c r="C265" s="191" t="s">
        <v>532</v>
      </c>
      <c r="D265" s="161"/>
      <c r="E265" s="162"/>
      <c r="F265" s="159"/>
      <c r="G265" s="159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59"/>
      <c r="Z265" s="149"/>
      <c r="AA265" s="149"/>
      <c r="AB265" s="149"/>
      <c r="AC265" s="149"/>
      <c r="AD265" s="149"/>
      <c r="AE265" s="149"/>
      <c r="AF265" s="149"/>
      <c r="AG265" s="149" t="s">
        <v>201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">
      <c r="A266" s="156"/>
      <c r="B266" s="157"/>
      <c r="C266" s="193" t="s">
        <v>533</v>
      </c>
      <c r="D266" s="163"/>
      <c r="E266" s="164"/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201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94" t="s">
        <v>534</v>
      </c>
      <c r="D267" s="163"/>
      <c r="E267" s="164">
        <v>1.4</v>
      </c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201</v>
      </c>
      <c r="AH267" s="149">
        <v>2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3" x14ac:dyDescent="0.2">
      <c r="A268" s="156"/>
      <c r="B268" s="157"/>
      <c r="C268" s="194" t="s">
        <v>535</v>
      </c>
      <c r="D268" s="163"/>
      <c r="E268" s="164">
        <v>1.95</v>
      </c>
      <c r="F268" s="159"/>
      <c r="G268" s="1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9"/>
      <c r="AA268" s="149"/>
      <c r="AB268" s="149"/>
      <c r="AC268" s="149"/>
      <c r="AD268" s="149"/>
      <c r="AE268" s="149"/>
      <c r="AF268" s="149"/>
      <c r="AG268" s="149" t="s">
        <v>201</v>
      </c>
      <c r="AH268" s="149">
        <v>2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3" x14ac:dyDescent="0.2">
      <c r="A269" s="156"/>
      <c r="B269" s="157"/>
      <c r="C269" s="194" t="s">
        <v>536</v>
      </c>
      <c r="D269" s="163"/>
      <c r="E269" s="164">
        <v>2.15</v>
      </c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9"/>
      <c r="AA269" s="149"/>
      <c r="AB269" s="149"/>
      <c r="AC269" s="149"/>
      <c r="AD269" s="149"/>
      <c r="AE269" s="149"/>
      <c r="AF269" s="149"/>
      <c r="AG269" s="149" t="s">
        <v>201</v>
      </c>
      <c r="AH269" s="149">
        <v>2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94" t="s">
        <v>537</v>
      </c>
      <c r="D270" s="163"/>
      <c r="E270" s="164">
        <v>1.9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201</v>
      </c>
      <c r="AH270" s="149">
        <v>2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3" x14ac:dyDescent="0.2">
      <c r="A271" s="156"/>
      <c r="B271" s="157"/>
      <c r="C271" s="194" t="s">
        <v>538</v>
      </c>
      <c r="D271" s="163"/>
      <c r="E271" s="164">
        <v>11.55</v>
      </c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9"/>
      <c r="AA271" s="149"/>
      <c r="AB271" s="149"/>
      <c r="AC271" s="149"/>
      <c r="AD271" s="149"/>
      <c r="AE271" s="149"/>
      <c r="AF271" s="149"/>
      <c r="AG271" s="149" t="s">
        <v>201</v>
      </c>
      <c r="AH271" s="149">
        <v>2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">
      <c r="A272" s="156"/>
      <c r="B272" s="157"/>
      <c r="C272" s="194" t="s">
        <v>539</v>
      </c>
      <c r="D272" s="163"/>
      <c r="E272" s="164">
        <v>4.55</v>
      </c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201</v>
      </c>
      <c r="AH272" s="149">
        <v>2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">
      <c r="A273" s="156"/>
      <c r="B273" s="157"/>
      <c r="C273" s="194" t="s">
        <v>540</v>
      </c>
      <c r="D273" s="163"/>
      <c r="E273" s="164">
        <v>2.9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9"/>
      <c r="AA273" s="149"/>
      <c r="AB273" s="149"/>
      <c r="AC273" s="149"/>
      <c r="AD273" s="149"/>
      <c r="AE273" s="149"/>
      <c r="AF273" s="149"/>
      <c r="AG273" s="149" t="s">
        <v>201</v>
      </c>
      <c r="AH273" s="149">
        <v>2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93" t="s">
        <v>541</v>
      </c>
      <c r="D274" s="163"/>
      <c r="E274" s="164"/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201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">
      <c r="A275" s="156"/>
      <c r="B275" s="157"/>
      <c r="C275" s="191" t="s">
        <v>542</v>
      </c>
      <c r="D275" s="161"/>
      <c r="E275" s="162">
        <v>2.0790000000000002</v>
      </c>
      <c r="F275" s="159"/>
      <c r="G275" s="159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9"/>
      <c r="AA275" s="149"/>
      <c r="AB275" s="149"/>
      <c r="AC275" s="149"/>
      <c r="AD275" s="149"/>
      <c r="AE275" s="149"/>
      <c r="AF275" s="149"/>
      <c r="AG275" s="149" t="s">
        <v>201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76">
        <v>93</v>
      </c>
      <c r="B276" s="177" t="s">
        <v>543</v>
      </c>
      <c r="C276" s="190" t="s">
        <v>544</v>
      </c>
      <c r="D276" s="178" t="s">
        <v>195</v>
      </c>
      <c r="E276" s="179">
        <v>2.0790000000000002</v>
      </c>
      <c r="F276" s="180"/>
      <c r="G276" s="181">
        <f>ROUND(E276*F276,2)</f>
        <v>0</v>
      </c>
      <c r="H276" s="160"/>
      <c r="I276" s="159">
        <f>ROUND(E276*H276,2)</f>
        <v>0</v>
      </c>
      <c r="J276" s="160"/>
      <c r="K276" s="159">
        <f>ROUND(E276*J276,2)</f>
        <v>0</v>
      </c>
      <c r="L276" s="159">
        <v>21</v>
      </c>
      <c r="M276" s="159">
        <f>G276*(1+L276/100)</f>
        <v>0</v>
      </c>
      <c r="N276" s="158">
        <v>0</v>
      </c>
      <c r="O276" s="158">
        <f>ROUND(E276*N276,2)</f>
        <v>0</v>
      </c>
      <c r="P276" s="158">
        <v>0</v>
      </c>
      <c r="Q276" s="158">
        <f>ROUND(E276*P276,2)</f>
        <v>0</v>
      </c>
      <c r="R276" s="159"/>
      <c r="S276" s="159" t="s">
        <v>196</v>
      </c>
      <c r="T276" s="159" t="s">
        <v>222</v>
      </c>
      <c r="U276" s="159">
        <v>0.82</v>
      </c>
      <c r="V276" s="159">
        <f>ROUND(E276*U276,2)</f>
        <v>1.7</v>
      </c>
      <c r="W276" s="159"/>
      <c r="X276" s="159" t="s">
        <v>197</v>
      </c>
      <c r="Y276" s="159" t="s">
        <v>198</v>
      </c>
      <c r="Z276" s="149"/>
      <c r="AA276" s="149"/>
      <c r="AB276" s="149"/>
      <c r="AC276" s="149"/>
      <c r="AD276" s="149"/>
      <c r="AE276" s="149"/>
      <c r="AF276" s="149"/>
      <c r="AG276" s="149" t="s">
        <v>199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2" x14ac:dyDescent="0.2">
      <c r="A277" s="156"/>
      <c r="B277" s="157"/>
      <c r="C277" s="191" t="s">
        <v>545</v>
      </c>
      <c r="D277" s="161"/>
      <c r="E277" s="162">
        <v>2.0790000000000002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9"/>
      <c r="AA277" s="149"/>
      <c r="AB277" s="149"/>
      <c r="AC277" s="149"/>
      <c r="AD277" s="149"/>
      <c r="AE277" s="149"/>
      <c r="AF277" s="149"/>
      <c r="AG277" s="149" t="s">
        <v>201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ht="22.5" outlineLevel="1" x14ac:dyDescent="0.2">
      <c r="A278" s="176">
        <v>94</v>
      </c>
      <c r="B278" s="177" t="s">
        <v>546</v>
      </c>
      <c r="C278" s="190" t="s">
        <v>547</v>
      </c>
      <c r="D278" s="178" t="s">
        <v>234</v>
      </c>
      <c r="E278" s="179">
        <v>99.3</v>
      </c>
      <c r="F278" s="180"/>
      <c r="G278" s="181">
        <f>ROUND(E278*F278,2)</f>
        <v>0</v>
      </c>
      <c r="H278" s="160"/>
      <c r="I278" s="159">
        <f>ROUND(E278*H278,2)</f>
        <v>0</v>
      </c>
      <c r="J278" s="160"/>
      <c r="K278" s="159">
        <f>ROUND(E278*J278,2)</f>
        <v>0</v>
      </c>
      <c r="L278" s="159">
        <v>21</v>
      </c>
      <c r="M278" s="159">
        <f>G278*(1+L278/100)</f>
        <v>0</v>
      </c>
      <c r="N278" s="158">
        <v>0.1323</v>
      </c>
      <c r="O278" s="158">
        <f>ROUND(E278*N278,2)</f>
        <v>13.14</v>
      </c>
      <c r="P278" s="158">
        <v>0</v>
      </c>
      <c r="Q278" s="158">
        <f>ROUND(E278*P278,2)</f>
        <v>0</v>
      </c>
      <c r="R278" s="159"/>
      <c r="S278" s="159" t="s">
        <v>196</v>
      </c>
      <c r="T278" s="159" t="s">
        <v>222</v>
      </c>
      <c r="U278" s="159">
        <v>0.16300000000000001</v>
      </c>
      <c r="V278" s="159">
        <f>ROUND(E278*U278,2)</f>
        <v>16.190000000000001</v>
      </c>
      <c r="W278" s="159"/>
      <c r="X278" s="159" t="s">
        <v>197</v>
      </c>
      <c r="Y278" s="159" t="s">
        <v>198</v>
      </c>
      <c r="Z278" s="149"/>
      <c r="AA278" s="149"/>
      <c r="AB278" s="149"/>
      <c r="AC278" s="149"/>
      <c r="AD278" s="149"/>
      <c r="AE278" s="149"/>
      <c r="AF278" s="149"/>
      <c r="AG278" s="149" t="s">
        <v>199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2" x14ac:dyDescent="0.2">
      <c r="A279" s="156"/>
      <c r="B279" s="157"/>
      <c r="C279" s="191" t="s">
        <v>548</v>
      </c>
      <c r="D279" s="161"/>
      <c r="E279" s="162">
        <v>4.55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9"/>
      <c r="AA279" s="149"/>
      <c r="AB279" s="149"/>
      <c r="AC279" s="149"/>
      <c r="AD279" s="149"/>
      <c r="AE279" s="149"/>
      <c r="AF279" s="149"/>
      <c r="AG279" s="149" t="s">
        <v>201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">
      <c r="A280" s="156"/>
      <c r="B280" s="157"/>
      <c r="C280" s="191" t="s">
        <v>549</v>
      </c>
      <c r="D280" s="161"/>
      <c r="E280" s="162">
        <v>12.9</v>
      </c>
      <c r="F280" s="159"/>
      <c r="G280" s="1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59"/>
      <c r="Z280" s="149"/>
      <c r="AA280" s="149"/>
      <c r="AB280" s="149"/>
      <c r="AC280" s="149"/>
      <c r="AD280" s="149"/>
      <c r="AE280" s="149"/>
      <c r="AF280" s="149"/>
      <c r="AG280" s="149" t="s">
        <v>201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91" t="s">
        <v>550</v>
      </c>
      <c r="D281" s="161"/>
      <c r="E281" s="162">
        <v>15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201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91" t="s">
        <v>551</v>
      </c>
      <c r="D282" s="161"/>
      <c r="E282" s="162">
        <v>1.8</v>
      </c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9"/>
      <c r="AA282" s="149"/>
      <c r="AB282" s="149"/>
      <c r="AC282" s="149"/>
      <c r="AD282" s="149"/>
      <c r="AE282" s="149"/>
      <c r="AF282" s="149"/>
      <c r="AG282" s="149" t="s">
        <v>201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91" t="s">
        <v>552</v>
      </c>
      <c r="D283" s="161"/>
      <c r="E283" s="162">
        <v>1.95</v>
      </c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201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3" x14ac:dyDescent="0.2">
      <c r="A284" s="156"/>
      <c r="B284" s="157"/>
      <c r="C284" s="191" t="s">
        <v>553</v>
      </c>
      <c r="D284" s="161"/>
      <c r="E284" s="162">
        <v>8.0500000000000007</v>
      </c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9"/>
      <c r="AA284" s="149"/>
      <c r="AB284" s="149"/>
      <c r="AC284" s="149"/>
      <c r="AD284" s="149"/>
      <c r="AE284" s="149"/>
      <c r="AF284" s="149"/>
      <c r="AG284" s="149" t="s">
        <v>201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191" t="s">
        <v>554</v>
      </c>
      <c r="D285" s="161"/>
      <c r="E285" s="162">
        <v>4.75</v>
      </c>
      <c r="F285" s="159"/>
      <c r="G285" s="159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201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91" t="s">
        <v>555</v>
      </c>
      <c r="D286" s="161"/>
      <c r="E286" s="162">
        <v>1.9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201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91" t="s">
        <v>556</v>
      </c>
      <c r="D287" s="161"/>
      <c r="E287" s="162">
        <v>11.55</v>
      </c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9"/>
      <c r="AA287" s="149"/>
      <c r="AB287" s="149"/>
      <c r="AC287" s="149"/>
      <c r="AD287" s="149"/>
      <c r="AE287" s="149"/>
      <c r="AF287" s="149"/>
      <c r="AG287" s="149" t="s">
        <v>201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91" t="s">
        <v>557</v>
      </c>
      <c r="D288" s="161"/>
      <c r="E288" s="162">
        <v>4.55</v>
      </c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201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3" x14ac:dyDescent="0.2">
      <c r="A289" s="156"/>
      <c r="B289" s="157"/>
      <c r="C289" s="191" t="s">
        <v>558</v>
      </c>
      <c r="D289" s="161"/>
      <c r="E289" s="162">
        <v>2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9"/>
      <c r="AA289" s="149"/>
      <c r="AB289" s="149"/>
      <c r="AC289" s="149"/>
      <c r="AD289" s="149"/>
      <c r="AE289" s="149"/>
      <c r="AF289" s="149"/>
      <c r="AG289" s="149" t="s">
        <v>201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91" t="s">
        <v>559</v>
      </c>
      <c r="D290" s="161"/>
      <c r="E290" s="162">
        <v>21.25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201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3" x14ac:dyDescent="0.2">
      <c r="A291" s="156"/>
      <c r="B291" s="157"/>
      <c r="C291" s="191" t="s">
        <v>560</v>
      </c>
      <c r="D291" s="161"/>
      <c r="E291" s="162">
        <v>7.7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201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191" t="s">
        <v>561</v>
      </c>
      <c r="D292" s="161"/>
      <c r="E292" s="162">
        <v>1.35</v>
      </c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201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76">
        <v>95</v>
      </c>
      <c r="B293" s="177" t="s">
        <v>562</v>
      </c>
      <c r="C293" s="190" t="s">
        <v>563</v>
      </c>
      <c r="D293" s="178" t="s">
        <v>234</v>
      </c>
      <c r="E293" s="179">
        <v>65</v>
      </c>
      <c r="F293" s="180"/>
      <c r="G293" s="181">
        <f>ROUND(E293*F293,2)</f>
        <v>0</v>
      </c>
      <c r="H293" s="160"/>
      <c r="I293" s="159">
        <f>ROUND(E293*H293,2)</f>
        <v>0</v>
      </c>
      <c r="J293" s="160"/>
      <c r="K293" s="159">
        <f>ROUND(E293*J293,2)</f>
        <v>0</v>
      </c>
      <c r="L293" s="159">
        <v>21</v>
      </c>
      <c r="M293" s="159">
        <f>G293*(1+L293/100)</f>
        <v>0</v>
      </c>
      <c r="N293" s="158">
        <v>0.1111</v>
      </c>
      <c r="O293" s="158">
        <f>ROUND(E293*N293,2)</f>
        <v>7.22</v>
      </c>
      <c r="P293" s="158">
        <v>0</v>
      </c>
      <c r="Q293" s="158">
        <f>ROUND(E293*P293,2)</f>
        <v>0</v>
      </c>
      <c r="R293" s="159"/>
      <c r="S293" s="159" t="s">
        <v>196</v>
      </c>
      <c r="T293" s="159" t="s">
        <v>222</v>
      </c>
      <c r="U293" s="159">
        <v>0.153</v>
      </c>
      <c r="V293" s="159">
        <f>ROUND(E293*U293,2)</f>
        <v>9.9499999999999993</v>
      </c>
      <c r="W293" s="159"/>
      <c r="X293" s="159" t="s">
        <v>197</v>
      </c>
      <c r="Y293" s="159" t="s">
        <v>198</v>
      </c>
      <c r="Z293" s="149"/>
      <c r="AA293" s="149"/>
      <c r="AB293" s="149"/>
      <c r="AC293" s="149"/>
      <c r="AD293" s="149"/>
      <c r="AE293" s="149"/>
      <c r="AF293" s="149"/>
      <c r="AG293" s="149" t="s">
        <v>199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2" x14ac:dyDescent="0.2">
      <c r="A294" s="156"/>
      <c r="B294" s="157"/>
      <c r="C294" s="191" t="s">
        <v>564</v>
      </c>
      <c r="D294" s="161"/>
      <c r="E294" s="162">
        <v>65</v>
      </c>
      <c r="F294" s="159"/>
      <c r="G294" s="1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9"/>
      <c r="AA294" s="149"/>
      <c r="AB294" s="149"/>
      <c r="AC294" s="149"/>
      <c r="AD294" s="149"/>
      <c r="AE294" s="149"/>
      <c r="AF294" s="149"/>
      <c r="AG294" s="149" t="s">
        <v>201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76">
        <v>96</v>
      </c>
      <c r="B295" s="177" t="s">
        <v>565</v>
      </c>
      <c r="C295" s="190" t="s">
        <v>566</v>
      </c>
      <c r="D295" s="178" t="s">
        <v>234</v>
      </c>
      <c r="E295" s="179">
        <v>65</v>
      </c>
      <c r="F295" s="180"/>
      <c r="G295" s="181">
        <f>ROUND(E295*F295,2)</f>
        <v>0</v>
      </c>
      <c r="H295" s="160"/>
      <c r="I295" s="159">
        <f>ROUND(E295*H295,2)</f>
        <v>0</v>
      </c>
      <c r="J295" s="160"/>
      <c r="K295" s="159">
        <f>ROUND(E295*J295,2)</f>
        <v>0</v>
      </c>
      <c r="L295" s="159">
        <v>21</v>
      </c>
      <c r="M295" s="159">
        <f>G295*(1+L295/100)</f>
        <v>0</v>
      </c>
      <c r="N295" s="158">
        <v>1.111E-2</v>
      </c>
      <c r="O295" s="158">
        <f>ROUND(E295*N295,2)</f>
        <v>0.72</v>
      </c>
      <c r="P295" s="158">
        <v>0</v>
      </c>
      <c r="Q295" s="158">
        <f>ROUND(E295*P295,2)</f>
        <v>0</v>
      </c>
      <c r="R295" s="159"/>
      <c r="S295" s="159" t="s">
        <v>196</v>
      </c>
      <c r="T295" s="159" t="s">
        <v>222</v>
      </c>
      <c r="U295" s="159">
        <v>5.0000000000000001E-3</v>
      </c>
      <c r="V295" s="159">
        <f>ROUND(E295*U295,2)</f>
        <v>0.33</v>
      </c>
      <c r="W295" s="159"/>
      <c r="X295" s="159" t="s">
        <v>197</v>
      </c>
      <c r="Y295" s="159" t="s">
        <v>198</v>
      </c>
      <c r="Z295" s="149"/>
      <c r="AA295" s="149"/>
      <c r="AB295" s="149"/>
      <c r="AC295" s="149"/>
      <c r="AD295" s="149"/>
      <c r="AE295" s="149"/>
      <c r="AF295" s="149"/>
      <c r="AG295" s="149" t="s">
        <v>199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">
      <c r="A296" s="156"/>
      <c r="B296" s="157"/>
      <c r="C296" s="191" t="s">
        <v>564</v>
      </c>
      <c r="D296" s="161"/>
      <c r="E296" s="162">
        <v>65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201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76">
        <v>97</v>
      </c>
      <c r="B297" s="177" t="s">
        <v>567</v>
      </c>
      <c r="C297" s="190" t="s">
        <v>568</v>
      </c>
      <c r="D297" s="178" t="s">
        <v>234</v>
      </c>
      <c r="E297" s="179">
        <v>37.799999999999997</v>
      </c>
      <c r="F297" s="180"/>
      <c r="G297" s="181">
        <f>ROUND(E297*F297,2)</f>
        <v>0</v>
      </c>
      <c r="H297" s="160"/>
      <c r="I297" s="159">
        <f>ROUND(E297*H297,2)</f>
        <v>0</v>
      </c>
      <c r="J297" s="160"/>
      <c r="K297" s="159">
        <f>ROUND(E297*J297,2)</f>
        <v>0</v>
      </c>
      <c r="L297" s="159">
        <v>21</v>
      </c>
      <c r="M297" s="159">
        <f>G297*(1+L297/100)</f>
        <v>0</v>
      </c>
      <c r="N297" s="158">
        <v>0</v>
      </c>
      <c r="O297" s="158">
        <f>ROUND(E297*N297,2)</f>
        <v>0</v>
      </c>
      <c r="P297" s="158">
        <v>0</v>
      </c>
      <c r="Q297" s="158">
        <f>ROUND(E297*P297,2)</f>
        <v>0</v>
      </c>
      <c r="R297" s="159"/>
      <c r="S297" s="159" t="s">
        <v>408</v>
      </c>
      <c r="T297" s="159" t="s">
        <v>222</v>
      </c>
      <c r="U297" s="159">
        <v>0.17799999999999999</v>
      </c>
      <c r="V297" s="159">
        <f>ROUND(E297*U297,2)</f>
        <v>6.73</v>
      </c>
      <c r="W297" s="159"/>
      <c r="X297" s="159" t="s">
        <v>197</v>
      </c>
      <c r="Y297" s="159" t="s">
        <v>198</v>
      </c>
      <c r="Z297" s="149"/>
      <c r="AA297" s="149"/>
      <c r="AB297" s="149"/>
      <c r="AC297" s="149"/>
      <c r="AD297" s="149"/>
      <c r="AE297" s="149"/>
      <c r="AF297" s="149"/>
      <c r="AG297" s="149" t="s">
        <v>199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2" x14ac:dyDescent="0.2">
      <c r="A298" s="156"/>
      <c r="B298" s="157"/>
      <c r="C298" s="191" t="s">
        <v>569</v>
      </c>
      <c r="D298" s="161"/>
      <c r="E298" s="162">
        <v>37.799999999999997</v>
      </c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9"/>
      <c r="AA298" s="149"/>
      <c r="AB298" s="149"/>
      <c r="AC298" s="149"/>
      <c r="AD298" s="149"/>
      <c r="AE298" s="149"/>
      <c r="AF298" s="149"/>
      <c r="AG298" s="149" t="s">
        <v>201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x14ac:dyDescent="0.2">
      <c r="A299" s="169" t="s">
        <v>191</v>
      </c>
      <c r="B299" s="170" t="s">
        <v>119</v>
      </c>
      <c r="C299" s="189" t="s">
        <v>120</v>
      </c>
      <c r="D299" s="171"/>
      <c r="E299" s="172"/>
      <c r="F299" s="173"/>
      <c r="G299" s="174">
        <f>SUMIF(AG300:AG318,"&lt;&gt;NOR",G300:G318)</f>
        <v>0</v>
      </c>
      <c r="H299" s="168"/>
      <c r="I299" s="168">
        <f>SUM(I300:I318)</f>
        <v>0</v>
      </c>
      <c r="J299" s="168"/>
      <c r="K299" s="168">
        <f>SUM(K300:K318)</f>
        <v>0</v>
      </c>
      <c r="L299" s="168"/>
      <c r="M299" s="168">
        <f>SUM(M300:M318)</f>
        <v>0</v>
      </c>
      <c r="N299" s="167"/>
      <c r="O299" s="167">
        <f>SUM(O300:O318)</f>
        <v>0.8</v>
      </c>
      <c r="P299" s="167"/>
      <c r="Q299" s="167">
        <f>SUM(Q300:Q318)</f>
        <v>0</v>
      </c>
      <c r="R299" s="168"/>
      <c r="S299" s="168"/>
      <c r="T299" s="168"/>
      <c r="U299" s="168"/>
      <c r="V299" s="168">
        <f>SUM(V300:V318)</f>
        <v>189.9</v>
      </c>
      <c r="W299" s="168"/>
      <c r="X299" s="168"/>
      <c r="Y299" s="168"/>
      <c r="AG299" t="s">
        <v>192</v>
      </c>
    </row>
    <row r="300" spans="1:60" outlineLevel="1" x14ac:dyDescent="0.2">
      <c r="A300" s="176">
        <v>98</v>
      </c>
      <c r="B300" s="177" t="s">
        <v>570</v>
      </c>
      <c r="C300" s="190" t="s">
        <v>571</v>
      </c>
      <c r="D300" s="178" t="s">
        <v>355</v>
      </c>
      <c r="E300" s="179">
        <v>13</v>
      </c>
      <c r="F300" s="180"/>
      <c r="G300" s="181">
        <f>ROUND(E300*F300,2)</f>
        <v>0</v>
      </c>
      <c r="H300" s="160"/>
      <c r="I300" s="159">
        <f>ROUND(E300*H300,2)</f>
        <v>0</v>
      </c>
      <c r="J300" s="160"/>
      <c r="K300" s="159">
        <f>ROUND(E300*J300,2)</f>
        <v>0</v>
      </c>
      <c r="L300" s="159">
        <v>21</v>
      </c>
      <c r="M300" s="159">
        <f>G300*(1+L300/100)</f>
        <v>0</v>
      </c>
      <c r="N300" s="158">
        <v>2.2200000000000002E-3</v>
      </c>
      <c r="O300" s="158">
        <f>ROUND(E300*N300,2)</f>
        <v>0.03</v>
      </c>
      <c r="P300" s="158">
        <v>0</v>
      </c>
      <c r="Q300" s="158">
        <f>ROUND(E300*P300,2)</f>
        <v>0</v>
      </c>
      <c r="R300" s="159"/>
      <c r="S300" s="159" t="s">
        <v>196</v>
      </c>
      <c r="T300" s="159" t="s">
        <v>222</v>
      </c>
      <c r="U300" s="159">
        <v>0.35599999999999998</v>
      </c>
      <c r="V300" s="159">
        <f>ROUND(E300*U300,2)</f>
        <v>4.63</v>
      </c>
      <c r="W300" s="159"/>
      <c r="X300" s="159" t="s">
        <v>197</v>
      </c>
      <c r="Y300" s="159" t="s">
        <v>198</v>
      </c>
      <c r="Z300" s="149"/>
      <c r="AA300" s="149"/>
      <c r="AB300" s="149"/>
      <c r="AC300" s="149"/>
      <c r="AD300" s="149"/>
      <c r="AE300" s="149"/>
      <c r="AF300" s="149"/>
      <c r="AG300" s="149" t="s">
        <v>199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2" x14ac:dyDescent="0.2">
      <c r="A301" s="156"/>
      <c r="B301" s="157"/>
      <c r="C301" s="191" t="s">
        <v>572</v>
      </c>
      <c r="D301" s="161"/>
      <c r="E301" s="162">
        <v>11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201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3" x14ac:dyDescent="0.2">
      <c r="A302" s="156"/>
      <c r="B302" s="157"/>
      <c r="C302" s="191" t="s">
        <v>573</v>
      </c>
      <c r="D302" s="161"/>
      <c r="E302" s="162">
        <v>1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9"/>
      <c r="AA302" s="149"/>
      <c r="AB302" s="149"/>
      <c r="AC302" s="149"/>
      <c r="AD302" s="149"/>
      <c r="AE302" s="149"/>
      <c r="AF302" s="149"/>
      <c r="AG302" s="149" t="s">
        <v>201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191" t="s">
        <v>574</v>
      </c>
      <c r="D303" s="161"/>
      <c r="E303" s="162">
        <v>1</v>
      </c>
      <c r="F303" s="159"/>
      <c r="G303" s="159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59"/>
      <c r="Z303" s="149"/>
      <c r="AA303" s="149"/>
      <c r="AB303" s="149"/>
      <c r="AC303" s="149"/>
      <c r="AD303" s="149"/>
      <c r="AE303" s="149"/>
      <c r="AF303" s="149"/>
      <c r="AG303" s="149" t="s">
        <v>201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ht="22.5" outlineLevel="1" x14ac:dyDescent="0.2">
      <c r="A304" s="176">
        <v>99</v>
      </c>
      <c r="B304" s="177" t="s">
        <v>575</v>
      </c>
      <c r="C304" s="190" t="s">
        <v>576</v>
      </c>
      <c r="D304" s="178" t="s">
        <v>355</v>
      </c>
      <c r="E304" s="179">
        <v>13.56</v>
      </c>
      <c r="F304" s="180"/>
      <c r="G304" s="181">
        <f>ROUND(E304*F304,2)</f>
        <v>0</v>
      </c>
      <c r="H304" s="160"/>
      <c r="I304" s="159">
        <f>ROUND(E304*H304,2)</f>
        <v>0</v>
      </c>
      <c r="J304" s="160"/>
      <c r="K304" s="159">
        <f>ROUND(E304*J304,2)</f>
        <v>0</v>
      </c>
      <c r="L304" s="159">
        <v>21</v>
      </c>
      <c r="M304" s="159">
        <f>G304*(1+L304/100)</f>
        <v>0</v>
      </c>
      <c r="N304" s="158">
        <v>2.0000000000000002E-5</v>
      </c>
      <c r="O304" s="158">
        <f>ROUND(E304*N304,2)</f>
        <v>0</v>
      </c>
      <c r="P304" s="158">
        <v>0</v>
      </c>
      <c r="Q304" s="158">
        <f>ROUND(E304*P304,2)</f>
        <v>0</v>
      </c>
      <c r="R304" s="159"/>
      <c r="S304" s="159" t="s">
        <v>196</v>
      </c>
      <c r="T304" s="159" t="s">
        <v>222</v>
      </c>
      <c r="U304" s="159">
        <v>0.76</v>
      </c>
      <c r="V304" s="159">
        <f>ROUND(E304*U304,2)</f>
        <v>10.31</v>
      </c>
      <c r="W304" s="159"/>
      <c r="X304" s="159" t="s">
        <v>197</v>
      </c>
      <c r="Y304" s="159" t="s">
        <v>198</v>
      </c>
      <c r="Z304" s="149"/>
      <c r="AA304" s="149"/>
      <c r="AB304" s="149"/>
      <c r="AC304" s="149"/>
      <c r="AD304" s="149"/>
      <c r="AE304" s="149"/>
      <c r="AF304" s="149"/>
      <c r="AG304" s="149" t="s">
        <v>199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2" x14ac:dyDescent="0.2">
      <c r="A305" s="156"/>
      <c r="B305" s="157"/>
      <c r="C305" s="191" t="s">
        <v>577</v>
      </c>
      <c r="D305" s="161"/>
      <c r="E305" s="162">
        <v>7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9"/>
      <c r="AA305" s="149"/>
      <c r="AB305" s="149"/>
      <c r="AC305" s="149"/>
      <c r="AD305" s="149"/>
      <c r="AE305" s="149"/>
      <c r="AF305" s="149"/>
      <c r="AG305" s="149" t="s">
        <v>201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3" x14ac:dyDescent="0.2">
      <c r="A306" s="156"/>
      <c r="B306" s="157"/>
      <c r="C306" s="191" t="s">
        <v>578</v>
      </c>
      <c r="D306" s="161"/>
      <c r="E306" s="162">
        <v>6.56</v>
      </c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201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3" x14ac:dyDescent="0.2">
      <c r="A307" s="156"/>
      <c r="B307" s="157"/>
      <c r="C307" s="191" t="s">
        <v>579</v>
      </c>
      <c r="D307" s="161"/>
      <c r="E307" s="162"/>
      <c r="F307" s="159"/>
      <c r="G307" s="159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59"/>
      <c r="Z307" s="149"/>
      <c r="AA307" s="149"/>
      <c r="AB307" s="149"/>
      <c r="AC307" s="149"/>
      <c r="AD307" s="149"/>
      <c r="AE307" s="149"/>
      <c r="AF307" s="149"/>
      <c r="AG307" s="149" t="s">
        <v>201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ht="22.5" outlineLevel="1" x14ac:dyDescent="0.2">
      <c r="A308" s="176">
        <v>100</v>
      </c>
      <c r="B308" s="177" t="s">
        <v>580</v>
      </c>
      <c r="C308" s="190" t="s">
        <v>581</v>
      </c>
      <c r="D308" s="178" t="s">
        <v>457</v>
      </c>
      <c r="E308" s="179">
        <v>76.400000000000006</v>
      </c>
      <c r="F308" s="180"/>
      <c r="G308" s="181">
        <f>ROUND(E308*F308,2)</f>
        <v>0</v>
      </c>
      <c r="H308" s="160"/>
      <c r="I308" s="159">
        <f>ROUND(E308*H308,2)</f>
        <v>0</v>
      </c>
      <c r="J308" s="160"/>
      <c r="K308" s="159">
        <f>ROUND(E308*J308,2)</f>
        <v>0</v>
      </c>
      <c r="L308" s="159">
        <v>21</v>
      </c>
      <c r="M308" s="159">
        <f>G308*(1+L308/100)</f>
        <v>0</v>
      </c>
      <c r="N308" s="158">
        <v>8.9999999999999998E-4</v>
      </c>
      <c r="O308" s="158">
        <f>ROUND(E308*N308,2)</f>
        <v>7.0000000000000007E-2</v>
      </c>
      <c r="P308" s="158">
        <v>0</v>
      </c>
      <c r="Q308" s="158">
        <f>ROUND(E308*P308,2)</f>
        <v>0</v>
      </c>
      <c r="R308" s="159"/>
      <c r="S308" s="159" t="s">
        <v>408</v>
      </c>
      <c r="T308" s="159" t="s">
        <v>222</v>
      </c>
      <c r="U308" s="159">
        <v>2.29</v>
      </c>
      <c r="V308" s="159">
        <f>ROUND(E308*U308,2)</f>
        <v>174.96</v>
      </c>
      <c r="W308" s="159"/>
      <c r="X308" s="159" t="s">
        <v>197</v>
      </c>
      <c r="Y308" s="159" t="s">
        <v>198</v>
      </c>
      <c r="Z308" s="149"/>
      <c r="AA308" s="149"/>
      <c r="AB308" s="149"/>
      <c r="AC308" s="149"/>
      <c r="AD308" s="149"/>
      <c r="AE308" s="149"/>
      <c r="AF308" s="149"/>
      <c r="AG308" s="149" t="s">
        <v>199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2" x14ac:dyDescent="0.2">
      <c r="A309" s="156"/>
      <c r="B309" s="157"/>
      <c r="C309" s="191" t="s">
        <v>582</v>
      </c>
      <c r="D309" s="161"/>
      <c r="E309" s="162">
        <v>52.8</v>
      </c>
      <c r="F309" s="159"/>
      <c r="G309" s="1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9"/>
      <c r="AA309" s="149"/>
      <c r="AB309" s="149"/>
      <c r="AC309" s="149"/>
      <c r="AD309" s="149"/>
      <c r="AE309" s="149"/>
      <c r="AF309" s="149"/>
      <c r="AG309" s="149" t="s">
        <v>201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3" x14ac:dyDescent="0.2">
      <c r="A310" s="156"/>
      <c r="B310" s="157"/>
      <c r="C310" s="191" t="s">
        <v>583</v>
      </c>
      <c r="D310" s="161"/>
      <c r="E310" s="162">
        <v>16</v>
      </c>
      <c r="F310" s="159"/>
      <c r="G310" s="159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59"/>
      <c r="Z310" s="149"/>
      <c r="AA310" s="149"/>
      <c r="AB310" s="149"/>
      <c r="AC310" s="149"/>
      <c r="AD310" s="149"/>
      <c r="AE310" s="149"/>
      <c r="AF310" s="149"/>
      <c r="AG310" s="149" t="s">
        <v>201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3" x14ac:dyDescent="0.2">
      <c r="A311" s="156"/>
      <c r="B311" s="157"/>
      <c r="C311" s="191" t="s">
        <v>584</v>
      </c>
      <c r="D311" s="161"/>
      <c r="E311" s="162">
        <v>7.6</v>
      </c>
      <c r="F311" s="159"/>
      <c r="G311" s="1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201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82">
        <v>101</v>
      </c>
      <c r="B312" s="183" t="s">
        <v>585</v>
      </c>
      <c r="C312" s="192" t="s">
        <v>586</v>
      </c>
      <c r="D312" s="184" t="s">
        <v>587</v>
      </c>
      <c r="E312" s="185">
        <v>1</v>
      </c>
      <c r="F312" s="186"/>
      <c r="G312" s="187">
        <f t="shared" ref="G312:G318" si="14">ROUND(E312*F312,2)</f>
        <v>0</v>
      </c>
      <c r="H312" s="160"/>
      <c r="I312" s="159">
        <f t="shared" ref="I312:I318" si="15">ROUND(E312*H312,2)</f>
        <v>0</v>
      </c>
      <c r="J312" s="160"/>
      <c r="K312" s="159">
        <f t="shared" ref="K312:K318" si="16">ROUND(E312*J312,2)</f>
        <v>0</v>
      </c>
      <c r="L312" s="159">
        <v>21</v>
      </c>
      <c r="M312" s="159">
        <f t="shared" ref="M312:M318" si="17">G312*(1+L312/100)</f>
        <v>0</v>
      </c>
      <c r="N312" s="158">
        <v>0</v>
      </c>
      <c r="O312" s="158">
        <f t="shared" ref="O312:O318" si="18">ROUND(E312*N312,2)</f>
        <v>0</v>
      </c>
      <c r="P312" s="158">
        <v>0</v>
      </c>
      <c r="Q312" s="158">
        <f t="shared" ref="Q312:Q318" si="19">ROUND(E312*P312,2)</f>
        <v>0</v>
      </c>
      <c r="R312" s="159"/>
      <c r="S312" s="159" t="s">
        <v>408</v>
      </c>
      <c r="T312" s="159" t="s">
        <v>222</v>
      </c>
      <c r="U312" s="159">
        <v>0</v>
      </c>
      <c r="V312" s="159">
        <f t="shared" ref="V312:V318" si="20">ROUND(E312*U312,2)</f>
        <v>0</v>
      </c>
      <c r="W312" s="159"/>
      <c r="X312" s="159" t="s">
        <v>197</v>
      </c>
      <c r="Y312" s="159" t="s">
        <v>198</v>
      </c>
      <c r="Z312" s="149"/>
      <c r="AA312" s="149"/>
      <c r="AB312" s="149"/>
      <c r="AC312" s="149"/>
      <c r="AD312" s="149"/>
      <c r="AE312" s="149"/>
      <c r="AF312" s="149"/>
      <c r="AG312" s="149" t="s">
        <v>199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82">
        <v>102</v>
      </c>
      <c r="B313" s="183" t="s">
        <v>588</v>
      </c>
      <c r="C313" s="192" t="s">
        <v>589</v>
      </c>
      <c r="D313" s="184" t="s">
        <v>355</v>
      </c>
      <c r="E313" s="185">
        <v>13</v>
      </c>
      <c r="F313" s="186"/>
      <c r="G313" s="187">
        <f t="shared" si="14"/>
        <v>0</v>
      </c>
      <c r="H313" s="160"/>
      <c r="I313" s="159">
        <f t="shared" si="15"/>
        <v>0</v>
      </c>
      <c r="J313" s="160"/>
      <c r="K313" s="159">
        <f t="shared" si="16"/>
        <v>0</v>
      </c>
      <c r="L313" s="159">
        <v>21</v>
      </c>
      <c r="M313" s="159">
        <f t="shared" si="17"/>
        <v>0</v>
      </c>
      <c r="N313" s="158">
        <v>2.4299999999999999E-3</v>
      </c>
      <c r="O313" s="158">
        <f t="shared" si="18"/>
        <v>0.03</v>
      </c>
      <c r="P313" s="158">
        <v>0</v>
      </c>
      <c r="Q313" s="158">
        <f t="shared" si="19"/>
        <v>0</v>
      </c>
      <c r="R313" s="159" t="s">
        <v>243</v>
      </c>
      <c r="S313" s="159" t="s">
        <v>196</v>
      </c>
      <c r="T313" s="159" t="s">
        <v>222</v>
      </c>
      <c r="U313" s="159">
        <v>0</v>
      </c>
      <c r="V313" s="159">
        <f t="shared" si="20"/>
        <v>0</v>
      </c>
      <c r="W313" s="159"/>
      <c r="X313" s="159" t="s">
        <v>244</v>
      </c>
      <c r="Y313" s="159" t="s">
        <v>198</v>
      </c>
      <c r="Z313" s="149"/>
      <c r="AA313" s="149"/>
      <c r="AB313" s="149"/>
      <c r="AC313" s="149"/>
      <c r="AD313" s="149"/>
      <c r="AE313" s="149"/>
      <c r="AF313" s="149"/>
      <c r="AG313" s="149" t="s">
        <v>245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t="45" outlineLevel="1" x14ac:dyDescent="0.2">
      <c r="A314" s="182">
        <v>103</v>
      </c>
      <c r="B314" s="183" t="s">
        <v>590</v>
      </c>
      <c r="C314" s="192" t="s">
        <v>591</v>
      </c>
      <c r="D314" s="184" t="s">
        <v>285</v>
      </c>
      <c r="E314" s="185">
        <v>11</v>
      </c>
      <c r="F314" s="186"/>
      <c r="G314" s="187">
        <f t="shared" si="14"/>
        <v>0</v>
      </c>
      <c r="H314" s="160"/>
      <c r="I314" s="159">
        <f t="shared" si="15"/>
        <v>0</v>
      </c>
      <c r="J314" s="160"/>
      <c r="K314" s="159">
        <f t="shared" si="16"/>
        <v>0</v>
      </c>
      <c r="L314" s="159">
        <v>21</v>
      </c>
      <c r="M314" s="159">
        <f t="shared" si="17"/>
        <v>0</v>
      </c>
      <c r="N314" s="158">
        <v>3.2000000000000001E-2</v>
      </c>
      <c r="O314" s="158">
        <f t="shared" si="18"/>
        <v>0.35</v>
      </c>
      <c r="P314" s="158">
        <v>0</v>
      </c>
      <c r="Q314" s="158">
        <f t="shared" si="19"/>
        <v>0</v>
      </c>
      <c r="R314" s="159"/>
      <c r="S314" s="159" t="s">
        <v>408</v>
      </c>
      <c r="T314" s="159" t="s">
        <v>222</v>
      </c>
      <c r="U314" s="159">
        <v>0</v>
      </c>
      <c r="V314" s="159">
        <f t="shared" si="20"/>
        <v>0</v>
      </c>
      <c r="W314" s="159"/>
      <c r="X314" s="159" t="s">
        <v>244</v>
      </c>
      <c r="Y314" s="159" t="s">
        <v>198</v>
      </c>
      <c r="Z314" s="149"/>
      <c r="AA314" s="149"/>
      <c r="AB314" s="149"/>
      <c r="AC314" s="149"/>
      <c r="AD314" s="149"/>
      <c r="AE314" s="149"/>
      <c r="AF314" s="149"/>
      <c r="AG314" s="149" t="s">
        <v>245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45" outlineLevel="1" x14ac:dyDescent="0.2">
      <c r="A315" s="182">
        <v>104</v>
      </c>
      <c r="B315" s="183" t="s">
        <v>592</v>
      </c>
      <c r="C315" s="192" t="s">
        <v>593</v>
      </c>
      <c r="D315" s="184" t="s">
        <v>285</v>
      </c>
      <c r="E315" s="185">
        <v>8</v>
      </c>
      <c r="F315" s="186"/>
      <c r="G315" s="187">
        <f t="shared" si="14"/>
        <v>0</v>
      </c>
      <c r="H315" s="160"/>
      <c r="I315" s="159">
        <f t="shared" si="15"/>
        <v>0</v>
      </c>
      <c r="J315" s="160"/>
      <c r="K315" s="159">
        <f t="shared" si="16"/>
        <v>0</v>
      </c>
      <c r="L315" s="159">
        <v>21</v>
      </c>
      <c r="M315" s="159">
        <f t="shared" si="17"/>
        <v>0</v>
      </c>
      <c r="N315" s="158">
        <v>3.2000000000000001E-2</v>
      </c>
      <c r="O315" s="158">
        <f t="shared" si="18"/>
        <v>0.26</v>
      </c>
      <c r="P315" s="158">
        <v>0</v>
      </c>
      <c r="Q315" s="158">
        <f t="shared" si="19"/>
        <v>0</v>
      </c>
      <c r="R315" s="159"/>
      <c r="S315" s="159" t="s">
        <v>408</v>
      </c>
      <c r="T315" s="159" t="s">
        <v>222</v>
      </c>
      <c r="U315" s="159">
        <v>0</v>
      </c>
      <c r="V315" s="159">
        <f t="shared" si="20"/>
        <v>0</v>
      </c>
      <c r="W315" s="159"/>
      <c r="X315" s="159" t="s">
        <v>244</v>
      </c>
      <c r="Y315" s="159" t="s">
        <v>198</v>
      </c>
      <c r="Z315" s="149"/>
      <c r="AA315" s="149"/>
      <c r="AB315" s="149"/>
      <c r="AC315" s="149"/>
      <c r="AD315" s="149"/>
      <c r="AE315" s="149"/>
      <c r="AF315" s="149"/>
      <c r="AG315" s="149" t="s">
        <v>245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ht="45" outlineLevel="1" x14ac:dyDescent="0.2">
      <c r="A316" s="182">
        <v>105</v>
      </c>
      <c r="B316" s="183" t="s">
        <v>594</v>
      </c>
      <c r="C316" s="192" t="s">
        <v>595</v>
      </c>
      <c r="D316" s="184" t="s">
        <v>285</v>
      </c>
      <c r="E316" s="185">
        <v>2</v>
      </c>
      <c r="F316" s="186"/>
      <c r="G316" s="187">
        <f t="shared" si="14"/>
        <v>0</v>
      </c>
      <c r="H316" s="160"/>
      <c r="I316" s="159">
        <f t="shared" si="15"/>
        <v>0</v>
      </c>
      <c r="J316" s="160"/>
      <c r="K316" s="159">
        <f t="shared" si="16"/>
        <v>0</v>
      </c>
      <c r="L316" s="159">
        <v>21</v>
      </c>
      <c r="M316" s="159">
        <f t="shared" si="17"/>
        <v>0</v>
      </c>
      <c r="N316" s="158">
        <v>3.2000000000000001E-2</v>
      </c>
      <c r="O316" s="158">
        <f t="shared" si="18"/>
        <v>0.06</v>
      </c>
      <c r="P316" s="158">
        <v>0</v>
      </c>
      <c r="Q316" s="158">
        <f t="shared" si="19"/>
        <v>0</v>
      </c>
      <c r="R316" s="159"/>
      <c r="S316" s="159" t="s">
        <v>408</v>
      </c>
      <c r="T316" s="159" t="s">
        <v>222</v>
      </c>
      <c r="U316" s="159">
        <v>0</v>
      </c>
      <c r="V316" s="159">
        <f t="shared" si="20"/>
        <v>0</v>
      </c>
      <c r="W316" s="159"/>
      <c r="X316" s="159" t="s">
        <v>244</v>
      </c>
      <c r="Y316" s="159" t="s">
        <v>198</v>
      </c>
      <c r="Z316" s="149"/>
      <c r="AA316" s="149"/>
      <c r="AB316" s="149"/>
      <c r="AC316" s="149"/>
      <c r="AD316" s="149"/>
      <c r="AE316" s="149"/>
      <c r="AF316" s="149"/>
      <c r="AG316" s="149" t="s">
        <v>245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22.5" outlineLevel="1" x14ac:dyDescent="0.2">
      <c r="A317" s="182">
        <v>106</v>
      </c>
      <c r="B317" s="183" t="s">
        <v>596</v>
      </c>
      <c r="C317" s="192" t="s">
        <v>597</v>
      </c>
      <c r="D317" s="184" t="s">
        <v>285</v>
      </c>
      <c r="E317" s="185">
        <v>1</v>
      </c>
      <c r="F317" s="186"/>
      <c r="G317" s="187">
        <f t="shared" si="14"/>
        <v>0</v>
      </c>
      <c r="H317" s="160"/>
      <c r="I317" s="159">
        <f t="shared" si="15"/>
        <v>0</v>
      </c>
      <c r="J317" s="160"/>
      <c r="K317" s="159">
        <f t="shared" si="16"/>
        <v>0</v>
      </c>
      <c r="L317" s="159">
        <v>21</v>
      </c>
      <c r="M317" s="159">
        <f t="shared" si="17"/>
        <v>0</v>
      </c>
      <c r="N317" s="158">
        <v>0</v>
      </c>
      <c r="O317" s="158">
        <f t="shared" si="18"/>
        <v>0</v>
      </c>
      <c r="P317" s="158">
        <v>0</v>
      </c>
      <c r="Q317" s="158">
        <f t="shared" si="19"/>
        <v>0</v>
      </c>
      <c r="R317" s="159"/>
      <c r="S317" s="159" t="s">
        <v>408</v>
      </c>
      <c r="T317" s="159" t="s">
        <v>222</v>
      </c>
      <c r="U317" s="159">
        <v>0</v>
      </c>
      <c r="V317" s="159">
        <f t="shared" si="20"/>
        <v>0</v>
      </c>
      <c r="W317" s="159"/>
      <c r="X317" s="159" t="s">
        <v>244</v>
      </c>
      <c r="Y317" s="159" t="s">
        <v>198</v>
      </c>
      <c r="Z317" s="149"/>
      <c r="AA317" s="149"/>
      <c r="AB317" s="149"/>
      <c r="AC317" s="149"/>
      <c r="AD317" s="149"/>
      <c r="AE317" s="149"/>
      <c r="AF317" s="149"/>
      <c r="AG317" s="149" t="s">
        <v>245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ht="22.5" outlineLevel="1" x14ac:dyDescent="0.2">
      <c r="A318" s="182">
        <v>107</v>
      </c>
      <c r="B318" s="183" t="s">
        <v>598</v>
      </c>
      <c r="C318" s="192" t="s">
        <v>599</v>
      </c>
      <c r="D318" s="184" t="s">
        <v>285</v>
      </c>
      <c r="E318" s="185">
        <v>1</v>
      </c>
      <c r="F318" s="186"/>
      <c r="G318" s="187">
        <f t="shared" si="14"/>
        <v>0</v>
      </c>
      <c r="H318" s="160"/>
      <c r="I318" s="159">
        <f t="shared" si="15"/>
        <v>0</v>
      </c>
      <c r="J318" s="160"/>
      <c r="K318" s="159">
        <f t="shared" si="16"/>
        <v>0</v>
      </c>
      <c r="L318" s="159">
        <v>21</v>
      </c>
      <c r="M318" s="159">
        <f t="shared" si="17"/>
        <v>0</v>
      </c>
      <c r="N318" s="158">
        <v>0</v>
      </c>
      <c r="O318" s="158">
        <f t="shared" si="18"/>
        <v>0</v>
      </c>
      <c r="P318" s="158">
        <v>0</v>
      </c>
      <c r="Q318" s="158">
        <f t="shared" si="19"/>
        <v>0</v>
      </c>
      <c r="R318" s="159"/>
      <c r="S318" s="159" t="s">
        <v>408</v>
      </c>
      <c r="T318" s="159" t="s">
        <v>222</v>
      </c>
      <c r="U318" s="159">
        <v>0</v>
      </c>
      <c r="V318" s="159">
        <f t="shared" si="20"/>
        <v>0</v>
      </c>
      <c r="W318" s="159"/>
      <c r="X318" s="159" t="s">
        <v>244</v>
      </c>
      <c r="Y318" s="159" t="s">
        <v>198</v>
      </c>
      <c r="Z318" s="149"/>
      <c r="AA318" s="149"/>
      <c r="AB318" s="149"/>
      <c r="AC318" s="149"/>
      <c r="AD318" s="149"/>
      <c r="AE318" s="149"/>
      <c r="AF318" s="149"/>
      <c r="AG318" s="149" t="s">
        <v>245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x14ac:dyDescent="0.2">
      <c r="A319" s="169" t="s">
        <v>191</v>
      </c>
      <c r="B319" s="170" t="s">
        <v>125</v>
      </c>
      <c r="C319" s="189" t="s">
        <v>126</v>
      </c>
      <c r="D319" s="171"/>
      <c r="E319" s="172"/>
      <c r="F319" s="173"/>
      <c r="G319" s="174">
        <f>SUMIF(AG320:AG323,"&lt;&gt;NOR",G320:G323)</f>
        <v>0</v>
      </c>
      <c r="H319" s="168"/>
      <c r="I319" s="168">
        <f>SUM(I320:I323)</f>
        <v>0</v>
      </c>
      <c r="J319" s="168"/>
      <c r="K319" s="168">
        <f>SUM(K320:K323)</f>
        <v>0</v>
      </c>
      <c r="L319" s="168"/>
      <c r="M319" s="168">
        <f>SUM(M320:M323)</f>
        <v>0</v>
      </c>
      <c r="N319" s="167"/>
      <c r="O319" s="167">
        <f>SUM(O320:O323)</f>
        <v>0.59</v>
      </c>
      <c r="P319" s="167"/>
      <c r="Q319" s="167">
        <f>SUM(Q320:Q323)</f>
        <v>0</v>
      </c>
      <c r="R319" s="168"/>
      <c r="S319" s="168"/>
      <c r="T319" s="168"/>
      <c r="U319" s="168"/>
      <c r="V319" s="168">
        <f>SUM(V320:V323)</f>
        <v>82.199999999999989</v>
      </c>
      <c r="W319" s="168"/>
      <c r="X319" s="168"/>
      <c r="Y319" s="168"/>
      <c r="AG319" t="s">
        <v>192</v>
      </c>
    </row>
    <row r="320" spans="1:60" outlineLevel="1" x14ac:dyDescent="0.2">
      <c r="A320" s="176">
        <v>108</v>
      </c>
      <c r="B320" s="177" t="s">
        <v>600</v>
      </c>
      <c r="C320" s="190" t="s">
        <v>601</v>
      </c>
      <c r="D320" s="178" t="s">
        <v>234</v>
      </c>
      <c r="E320" s="179">
        <v>177</v>
      </c>
      <c r="F320" s="180"/>
      <c r="G320" s="181">
        <f>ROUND(E320*F320,2)</f>
        <v>0</v>
      </c>
      <c r="H320" s="160"/>
      <c r="I320" s="159">
        <f>ROUND(E320*H320,2)</f>
        <v>0</v>
      </c>
      <c r="J320" s="160"/>
      <c r="K320" s="159">
        <f>ROUND(E320*J320,2)</f>
        <v>0</v>
      </c>
      <c r="L320" s="159">
        <v>21</v>
      </c>
      <c r="M320" s="159">
        <f>G320*(1+L320/100)</f>
        <v>0</v>
      </c>
      <c r="N320" s="158">
        <v>1.2099999999999999E-3</v>
      </c>
      <c r="O320" s="158">
        <f>ROUND(E320*N320,2)</f>
        <v>0.21</v>
      </c>
      <c r="P320" s="158">
        <v>0</v>
      </c>
      <c r="Q320" s="158">
        <f>ROUND(E320*P320,2)</f>
        <v>0</v>
      </c>
      <c r="R320" s="159"/>
      <c r="S320" s="159" t="s">
        <v>196</v>
      </c>
      <c r="T320" s="159" t="s">
        <v>222</v>
      </c>
      <c r="U320" s="159">
        <v>0.17699999999999999</v>
      </c>
      <c r="V320" s="159">
        <f>ROUND(E320*U320,2)</f>
        <v>31.33</v>
      </c>
      <c r="W320" s="159"/>
      <c r="X320" s="159" t="s">
        <v>197</v>
      </c>
      <c r="Y320" s="159" t="s">
        <v>198</v>
      </c>
      <c r="Z320" s="149"/>
      <c r="AA320" s="149"/>
      <c r="AB320" s="149"/>
      <c r="AC320" s="149"/>
      <c r="AD320" s="149"/>
      <c r="AE320" s="149"/>
      <c r="AF320" s="149"/>
      <c r="AG320" s="149" t="s">
        <v>199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2" x14ac:dyDescent="0.2">
      <c r="A321" s="156"/>
      <c r="B321" s="157"/>
      <c r="C321" s="191" t="s">
        <v>602</v>
      </c>
      <c r="D321" s="161"/>
      <c r="E321" s="162">
        <v>177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9"/>
      <c r="AA321" s="149"/>
      <c r="AB321" s="149"/>
      <c r="AC321" s="149"/>
      <c r="AD321" s="149"/>
      <c r="AE321" s="149"/>
      <c r="AF321" s="149"/>
      <c r="AG321" s="149" t="s">
        <v>201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76">
        <v>109</v>
      </c>
      <c r="B322" s="177" t="s">
        <v>603</v>
      </c>
      <c r="C322" s="190" t="s">
        <v>604</v>
      </c>
      <c r="D322" s="178" t="s">
        <v>234</v>
      </c>
      <c r="E322" s="179">
        <v>237.69200000000001</v>
      </c>
      <c r="F322" s="180"/>
      <c r="G322" s="181">
        <f>ROUND(E322*F322,2)</f>
        <v>0</v>
      </c>
      <c r="H322" s="160"/>
      <c r="I322" s="159">
        <f>ROUND(E322*H322,2)</f>
        <v>0</v>
      </c>
      <c r="J322" s="160"/>
      <c r="K322" s="159">
        <f>ROUND(E322*J322,2)</f>
        <v>0</v>
      </c>
      <c r="L322" s="159">
        <v>21</v>
      </c>
      <c r="M322" s="159">
        <f>G322*(1+L322/100)</f>
        <v>0</v>
      </c>
      <c r="N322" s="158">
        <v>1.58E-3</v>
      </c>
      <c r="O322" s="158">
        <f>ROUND(E322*N322,2)</f>
        <v>0.38</v>
      </c>
      <c r="P322" s="158">
        <v>0</v>
      </c>
      <c r="Q322" s="158">
        <f>ROUND(E322*P322,2)</f>
        <v>0</v>
      </c>
      <c r="R322" s="159"/>
      <c r="S322" s="159" t="s">
        <v>196</v>
      </c>
      <c r="T322" s="159" t="s">
        <v>222</v>
      </c>
      <c r="U322" s="159">
        <v>0.214</v>
      </c>
      <c r="V322" s="159">
        <f>ROUND(E322*U322,2)</f>
        <v>50.87</v>
      </c>
      <c r="W322" s="159"/>
      <c r="X322" s="159" t="s">
        <v>197</v>
      </c>
      <c r="Y322" s="159" t="s">
        <v>198</v>
      </c>
      <c r="Z322" s="149"/>
      <c r="AA322" s="149"/>
      <c r="AB322" s="149"/>
      <c r="AC322" s="149"/>
      <c r="AD322" s="149"/>
      <c r="AE322" s="149"/>
      <c r="AF322" s="149"/>
      <c r="AG322" s="149" t="s">
        <v>199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2" x14ac:dyDescent="0.2">
      <c r="A323" s="156"/>
      <c r="B323" s="157"/>
      <c r="C323" s="191" t="s">
        <v>605</v>
      </c>
      <c r="D323" s="161"/>
      <c r="E323" s="162">
        <v>237.69200000000001</v>
      </c>
      <c r="F323" s="159"/>
      <c r="G323" s="159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59"/>
      <c r="Z323" s="149"/>
      <c r="AA323" s="149"/>
      <c r="AB323" s="149"/>
      <c r="AC323" s="149"/>
      <c r="AD323" s="149"/>
      <c r="AE323" s="149"/>
      <c r="AF323" s="149"/>
      <c r="AG323" s="149" t="s">
        <v>201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ht="25.5" x14ac:dyDescent="0.2">
      <c r="A324" s="169" t="s">
        <v>191</v>
      </c>
      <c r="B324" s="170" t="s">
        <v>127</v>
      </c>
      <c r="C324" s="189" t="s">
        <v>128</v>
      </c>
      <c r="D324" s="171"/>
      <c r="E324" s="172"/>
      <c r="F324" s="173"/>
      <c r="G324" s="174">
        <f>SUMIF(AG325:AG346,"&lt;&gt;NOR",G325:G346)</f>
        <v>0</v>
      </c>
      <c r="H324" s="168"/>
      <c r="I324" s="168">
        <f>SUM(I325:I346)</f>
        <v>0</v>
      </c>
      <c r="J324" s="168"/>
      <c r="K324" s="168">
        <f>SUM(K325:K346)</f>
        <v>0</v>
      </c>
      <c r="L324" s="168"/>
      <c r="M324" s="168">
        <f>SUM(M325:M346)</f>
        <v>0</v>
      </c>
      <c r="N324" s="167"/>
      <c r="O324" s="167">
        <f>SUM(O325:O346)</f>
        <v>0.02</v>
      </c>
      <c r="P324" s="167"/>
      <c r="Q324" s="167">
        <f>SUM(Q325:Q346)</f>
        <v>0</v>
      </c>
      <c r="R324" s="168"/>
      <c r="S324" s="168"/>
      <c r="T324" s="168"/>
      <c r="U324" s="168"/>
      <c r="V324" s="168">
        <f>SUM(V325:V346)</f>
        <v>54.690000000000005</v>
      </c>
      <c r="W324" s="168"/>
      <c r="X324" s="168"/>
      <c r="Y324" s="168"/>
      <c r="AG324" t="s">
        <v>192</v>
      </c>
    </row>
    <row r="325" spans="1:60" outlineLevel="1" x14ac:dyDescent="0.2">
      <c r="A325" s="176">
        <v>110</v>
      </c>
      <c r="B325" s="177" t="s">
        <v>606</v>
      </c>
      <c r="C325" s="190" t="s">
        <v>607</v>
      </c>
      <c r="D325" s="178" t="s">
        <v>234</v>
      </c>
      <c r="E325" s="179">
        <v>177</v>
      </c>
      <c r="F325" s="180"/>
      <c r="G325" s="181">
        <f>ROUND(E325*F325,2)</f>
        <v>0</v>
      </c>
      <c r="H325" s="160"/>
      <c r="I325" s="159">
        <f>ROUND(E325*H325,2)</f>
        <v>0</v>
      </c>
      <c r="J325" s="160"/>
      <c r="K325" s="159">
        <f>ROUND(E325*J325,2)</f>
        <v>0</v>
      </c>
      <c r="L325" s="159">
        <v>21</v>
      </c>
      <c r="M325" s="159">
        <f>G325*(1+L325/100)</f>
        <v>0</v>
      </c>
      <c r="N325" s="158">
        <v>4.0000000000000003E-5</v>
      </c>
      <c r="O325" s="158">
        <f>ROUND(E325*N325,2)</f>
        <v>0.01</v>
      </c>
      <c r="P325" s="158">
        <v>0</v>
      </c>
      <c r="Q325" s="158">
        <f>ROUND(E325*P325,2)</f>
        <v>0</v>
      </c>
      <c r="R325" s="159"/>
      <c r="S325" s="159" t="s">
        <v>196</v>
      </c>
      <c r="T325" s="159" t="s">
        <v>222</v>
      </c>
      <c r="U325" s="159">
        <v>0.308</v>
      </c>
      <c r="V325" s="159">
        <f>ROUND(E325*U325,2)</f>
        <v>54.52</v>
      </c>
      <c r="W325" s="159"/>
      <c r="X325" s="159" t="s">
        <v>197</v>
      </c>
      <c r="Y325" s="159" t="s">
        <v>198</v>
      </c>
      <c r="Z325" s="149"/>
      <c r="AA325" s="149"/>
      <c r="AB325" s="149"/>
      <c r="AC325" s="149"/>
      <c r="AD325" s="149"/>
      <c r="AE325" s="149"/>
      <c r="AF325" s="149"/>
      <c r="AG325" s="149" t="s">
        <v>199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2" x14ac:dyDescent="0.2">
      <c r="A326" s="156"/>
      <c r="B326" s="157"/>
      <c r="C326" s="191" t="s">
        <v>608</v>
      </c>
      <c r="D326" s="161"/>
      <c r="E326" s="162">
        <v>4.55</v>
      </c>
      <c r="F326" s="159"/>
      <c r="G326" s="159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9"/>
      <c r="AA326" s="149"/>
      <c r="AB326" s="149"/>
      <c r="AC326" s="149"/>
      <c r="AD326" s="149"/>
      <c r="AE326" s="149"/>
      <c r="AF326" s="149"/>
      <c r="AG326" s="149" t="s">
        <v>201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3" x14ac:dyDescent="0.2">
      <c r="A327" s="156"/>
      <c r="B327" s="157"/>
      <c r="C327" s="191" t="s">
        <v>609</v>
      </c>
      <c r="D327" s="161"/>
      <c r="E327" s="162">
        <v>12.9</v>
      </c>
      <c r="F327" s="159"/>
      <c r="G327" s="1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9"/>
      <c r="AA327" s="149"/>
      <c r="AB327" s="149"/>
      <c r="AC327" s="149"/>
      <c r="AD327" s="149"/>
      <c r="AE327" s="149"/>
      <c r="AF327" s="149"/>
      <c r="AG327" s="149" t="s">
        <v>201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3" x14ac:dyDescent="0.2">
      <c r="A328" s="156"/>
      <c r="B328" s="157"/>
      <c r="C328" s="191" t="s">
        <v>610</v>
      </c>
      <c r="D328" s="161"/>
      <c r="E328" s="162">
        <v>15</v>
      </c>
      <c r="F328" s="159"/>
      <c r="G328" s="159"/>
      <c r="H328" s="159"/>
      <c r="I328" s="159"/>
      <c r="J328" s="159"/>
      <c r="K328" s="159"/>
      <c r="L328" s="159"/>
      <c r="M328" s="159"/>
      <c r="N328" s="158"/>
      <c r="O328" s="158"/>
      <c r="P328" s="158"/>
      <c r="Q328" s="158"/>
      <c r="R328" s="159"/>
      <c r="S328" s="159"/>
      <c r="T328" s="159"/>
      <c r="U328" s="159"/>
      <c r="V328" s="159"/>
      <c r="W328" s="159"/>
      <c r="X328" s="159"/>
      <c r="Y328" s="159"/>
      <c r="Z328" s="149"/>
      <c r="AA328" s="149"/>
      <c r="AB328" s="149"/>
      <c r="AC328" s="149"/>
      <c r="AD328" s="149"/>
      <c r="AE328" s="149"/>
      <c r="AF328" s="149"/>
      <c r="AG328" s="149" t="s">
        <v>201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3" x14ac:dyDescent="0.2">
      <c r="A329" s="156"/>
      <c r="B329" s="157"/>
      <c r="C329" s="191" t="s">
        <v>611</v>
      </c>
      <c r="D329" s="161"/>
      <c r="E329" s="162">
        <v>1.4</v>
      </c>
      <c r="F329" s="159"/>
      <c r="G329" s="1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9"/>
      <c r="AA329" s="149"/>
      <c r="AB329" s="149"/>
      <c r="AC329" s="149"/>
      <c r="AD329" s="149"/>
      <c r="AE329" s="149"/>
      <c r="AF329" s="149"/>
      <c r="AG329" s="149" t="s">
        <v>201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3" x14ac:dyDescent="0.2">
      <c r="A330" s="156"/>
      <c r="B330" s="157"/>
      <c r="C330" s="191" t="s">
        <v>612</v>
      </c>
      <c r="D330" s="161"/>
      <c r="E330" s="162">
        <v>1.95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59"/>
      <c r="Z330" s="149"/>
      <c r="AA330" s="149"/>
      <c r="AB330" s="149"/>
      <c r="AC330" s="149"/>
      <c r="AD330" s="149"/>
      <c r="AE330" s="149"/>
      <c r="AF330" s="149"/>
      <c r="AG330" s="149" t="s">
        <v>201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3" x14ac:dyDescent="0.2">
      <c r="A331" s="156"/>
      <c r="B331" s="157"/>
      <c r="C331" s="191" t="s">
        <v>613</v>
      </c>
      <c r="D331" s="161"/>
      <c r="E331" s="162">
        <v>8.0500000000000007</v>
      </c>
      <c r="F331" s="159"/>
      <c r="G331" s="1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201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3" x14ac:dyDescent="0.2">
      <c r="A332" s="156"/>
      <c r="B332" s="157"/>
      <c r="C332" s="191" t="s">
        <v>614</v>
      </c>
      <c r="D332" s="161"/>
      <c r="E332" s="162">
        <v>2.15</v>
      </c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9"/>
      <c r="AA332" s="149"/>
      <c r="AB332" s="149"/>
      <c r="AC332" s="149"/>
      <c r="AD332" s="149"/>
      <c r="AE332" s="149"/>
      <c r="AF332" s="149"/>
      <c r="AG332" s="149" t="s">
        <v>201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3" x14ac:dyDescent="0.2">
      <c r="A333" s="156"/>
      <c r="B333" s="157"/>
      <c r="C333" s="191" t="s">
        <v>615</v>
      </c>
      <c r="D333" s="161"/>
      <c r="E333" s="162">
        <v>4.75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9"/>
      <c r="AA333" s="149"/>
      <c r="AB333" s="149"/>
      <c r="AC333" s="149"/>
      <c r="AD333" s="149"/>
      <c r="AE333" s="149"/>
      <c r="AF333" s="149"/>
      <c r="AG333" s="149" t="s">
        <v>201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91" t="s">
        <v>616</v>
      </c>
      <c r="D334" s="161"/>
      <c r="E334" s="162">
        <v>1.9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201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3" x14ac:dyDescent="0.2">
      <c r="A335" s="156"/>
      <c r="B335" s="157"/>
      <c r="C335" s="191" t="s">
        <v>617</v>
      </c>
      <c r="D335" s="161"/>
      <c r="E335" s="162">
        <v>11.55</v>
      </c>
      <c r="F335" s="159"/>
      <c r="G335" s="159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59"/>
      <c r="Z335" s="149"/>
      <c r="AA335" s="149"/>
      <c r="AB335" s="149"/>
      <c r="AC335" s="149"/>
      <c r="AD335" s="149"/>
      <c r="AE335" s="149"/>
      <c r="AF335" s="149"/>
      <c r="AG335" s="149" t="s">
        <v>201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3" x14ac:dyDescent="0.2">
      <c r="A336" s="156"/>
      <c r="B336" s="157"/>
      <c r="C336" s="191" t="s">
        <v>618</v>
      </c>
      <c r="D336" s="161"/>
      <c r="E336" s="162">
        <v>4.55</v>
      </c>
      <c r="F336" s="159"/>
      <c r="G336" s="1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9"/>
      <c r="AA336" s="149"/>
      <c r="AB336" s="149"/>
      <c r="AC336" s="149"/>
      <c r="AD336" s="149"/>
      <c r="AE336" s="149"/>
      <c r="AF336" s="149"/>
      <c r="AG336" s="149" t="s">
        <v>201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3" x14ac:dyDescent="0.2">
      <c r="A337" s="156"/>
      <c r="B337" s="157"/>
      <c r="C337" s="191" t="s">
        <v>619</v>
      </c>
      <c r="D337" s="161"/>
      <c r="E337" s="162">
        <v>2</v>
      </c>
      <c r="F337" s="159"/>
      <c r="G337" s="159"/>
      <c r="H337" s="159"/>
      <c r="I337" s="159"/>
      <c r="J337" s="159"/>
      <c r="K337" s="159"/>
      <c r="L337" s="159"/>
      <c r="M337" s="159"/>
      <c r="N337" s="158"/>
      <c r="O337" s="158"/>
      <c r="P337" s="158"/>
      <c r="Q337" s="158"/>
      <c r="R337" s="159"/>
      <c r="S337" s="159"/>
      <c r="T337" s="159"/>
      <c r="U337" s="159"/>
      <c r="V337" s="159"/>
      <c r="W337" s="159"/>
      <c r="X337" s="159"/>
      <c r="Y337" s="159"/>
      <c r="Z337" s="149"/>
      <c r="AA337" s="149"/>
      <c r="AB337" s="149"/>
      <c r="AC337" s="149"/>
      <c r="AD337" s="149"/>
      <c r="AE337" s="149"/>
      <c r="AF337" s="149"/>
      <c r="AG337" s="149" t="s">
        <v>201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3" x14ac:dyDescent="0.2">
      <c r="A338" s="156"/>
      <c r="B338" s="157"/>
      <c r="C338" s="191" t="s">
        <v>620</v>
      </c>
      <c r="D338" s="161"/>
      <c r="E338" s="162">
        <v>2.65</v>
      </c>
      <c r="F338" s="159"/>
      <c r="G338" s="1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9"/>
      <c r="AA338" s="149"/>
      <c r="AB338" s="149"/>
      <c r="AC338" s="149"/>
      <c r="AD338" s="149"/>
      <c r="AE338" s="149"/>
      <c r="AF338" s="149"/>
      <c r="AG338" s="149" t="s">
        <v>201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3" x14ac:dyDescent="0.2">
      <c r="A339" s="156"/>
      <c r="B339" s="157"/>
      <c r="C339" s="191" t="s">
        <v>621</v>
      </c>
      <c r="D339" s="161"/>
      <c r="E339" s="162">
        <v>21.25</v>
      </c>
      <c r="F339" s="159"/>
      <c r="G339" s="159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9"/>
      <c r="AA339" s="149"/>
      <c r="AB339" s="149"/>
      <c r="AC339" s="149"/>
      <c r="AD339" s="149"/>
      <c r="AE339" s="149"/>
      <c r="AF339" s="149"/>
      <c r="AG339" s="149" t="s">
        <v>201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3" x14ac:dyDescent="0.2">
      <c r="A340" s="156"/>
      <c r="B340" s="157"/>
      <c r="C340" s="191" t="s">
        <v>622</v>
      </c>
      <c r="D340" s="161"/>
      <c r="E340" s="162">
        <v>7.7</v>
      </c>
      <c r="F340" s="159"/>
      <c r="G340" s="159"/>
      <c r="H340" s="159"/>
      <c r="I340" s="159"/>
      <c r="J340" s="159"/>
      <c r="K340" s="159"/>
      <c r="L340" s="159"/>
      <c r="M340" s="159"/>
      <c r="N340" s="158"/>
      <c r="O340" s="158"/>
      <c r="P340" s="158"/>
      <c r="Q340" s="158"/>
      <c r="R340" s="159"/>
      <c r="S340" s="159"/>
      <c r="T340" s="159"/>
      <c r="U340" s="159"/>
      <c r="V340" s="159"/>
      <c r="W340" s="159"/>
      <c r="X340" s="159"/>
      <c r="Y340" s="159"/>
      <c r="Z340" s="149"/>
      <c r="AA340" s="149"/>
      <c r="AB340" s="149"/>
      <c r="AC340" s="149"/>
      <c r="AD340" s="149"/>
      <c r="AE340" s="149"/>
      <c r="AF340" s="149"/>
      <c r="AG340" s="149" t="s">
        <v>201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3" x14ac:dyDescent="0.2">
      <c r="A341" s="156"/>
      <c r="B341" s="157"/>
      <c r="C341" s="191" t="s">
        <v>564</v>
      </c>
      <c r="D341" s="161"/>
      <c r="E341" s="162">
        <v>65</v>
      </c>
      <c r="F341" s="159"/>
      <c r="G341" s="159"/>
      <c r="H341" s="159"/>
      <c r="I341" s="159"/>
      <c r="J341" s="159"/>
      <c r="K341" s="159"/>
      <c r="L341" s="159"/>
      <c r="M341" s="159"/>
      <c r="N341" s="158"/>
      <c r="O341" s="158"/>
      <c r="P341" s="158"/>
      <c r="Q341" s="158"/>
      <c r="R341" s="159"/>
      <c r="S341" s="159"/>
      <c r="T341" s="159"/>
      <c r="U341" s="159"/>
      <c r="V341" s="159"/>
      <c r="W341" s="159"/>
      <c r="X341" s="159"/>
      <c r="Y341" s="159"/>
      <c r="Z341" s="149"/>
      <c r="AA341" s="149"/>
      <c r="AB341" s="149"/>
      <c r="AC341" s="149"/>
      <c r="AD341" s="149"/>
      <c r="AE341" s="149"/>
      <c r="AF341" s="149"/>
      <c r="AG341" s="149" t="s">
        <v>201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3" x14ac:dyDescent="0.2">
      <c r="A342" s="156"/>
      <c r="B342" s="157"/>
      <c r="C342" s="191" t="s">
        <v>623</v>
      </c>
      <c r="D342" s="161"/>
      <c r="E342" s="162">
        <v>5.4</v>
      </c>
      <c r="F342" s="159"/>
      <c r="G342" s="159"/>
      <c r="H342" s="159"/>
      <c r="I342" s="159"/>
      <c r="J342" s="159"/>
      <c r="K342" s="159"/>
      <c r="L342" s="159"/>
      <c r="M342" s="159"/>
      <c r="N342" s="158"/>
      <c r="O342" s="158"/>
      <c r="P342" s="158"/>
      <c r="Q342" s="158"/>
      <c r="R342" s="159"/>
      <c r="S342" s="159"/>
      <c r="T342" s="159"/>
      <c r="U342" s="159"/>
      <c r="V342" s="159"/>
      <c r="W342" s="159"/>
      <c r="X342" s="159"/>
      <c r="Y342" s="159"/>
      <c r="Z342" s="149"/>
      <c r="AA342" s="149"/>
      <c r="AB342" s="149"/>
      <c r="AC342" s="149"/>
      <c r="AD342" s="149"/>
      <c r="AE342" s="149"/>
      <c r="AF342" s="149"/>
      <c r="AG342" s="149" t="s">
        <v>201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3" x14ac:dyDescent="0.2">
      <c r="A343" s="156"/>
      <c r="B343" s="157"/>
      <c r="C343" s="191" t="s">
        <v>624</v>
      </c>
      <c r="D343" s="161"/>
      <c r="E343" s="162">
        <v>1.35</v>
      </c>
      <c r="F343" s="159"/>
      <c r="G343" s="159"/>
      <c r="H343" s="159"/>
      <c r="I343" s="159"/>
      <c r="J343" s="159"/>
      <c r="K343" s="159"/>
      <c r="L343" s="159"/>
      <c r="M343" s="159"/>
      <c r="N343" s="158"/>
      <c r="O343" s="158"/>
      <c r="P343" s="158"/>
      <c r="Q343" s="158"/>
      <c r="R343" s="159"/>
      <c r="S343" s="159"/>
      <c r="T343" s="159"/>
      <c r="U343" s="159"/>
      <c r="V343" s="159"/>
      <c r="W343" s="159"/>
      <c r="X343" s="159"/>
      <c r="Y343" s="159"/>
      <c r="Z343" s="149"/>
      <c r="AA343" s="149"/>
      <c r="AB343" s="149"/>
      <c r="AC343" s="149"/>
      <c r="AD343" s="149"/>
      <c r="AE343" s="149"/>
      <c r="AF343" s="149"/>
      <c r="AG343" s="149" t="s">
        <v>201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3" x14ac:dyDescent="0.2">
      <c r="A344" s="156"/>
      <c r="B344" s="157"/>
      <c r="C344" s="191" t="s">
        <v>625</v>
      </c>
      <c r="D344" s="161"/>
      <c r="E344" s="162">
        <v>2.9</v>
      </c>
      <c r="F344" s="159"/>
      <c r="G344" s="159"/>
      <c r="H344" s="159"/>
      <c r="I344" s="159"/>
      <c r="J344" s="159"/>
      <c r="K344" s="159"/>
      <c r="L344" s="159"/>
      <c r="M344" s="159"/>
      <c r="N344" s="158"/>
      <c r="O344" s="158"/>
      <c r="P344" s="158"/>
      <c r="Q344" s="158"/>
      <c r="R344" s="159"/>
      <c r="S344" s="159"/>
      <c r="T344" s="159"/>
      <c r="U344" s="159"/>
      <c r="V344" s="159"/>
      <c r="W344" s="159"/>
      <c r="X344" s="159"/>
      <c r="Y344" s="159"/>
      <c r="Z344" s="149"/>
      <c r="AA344" s="149"/>
      <c r="AB344" s="149"/>
      <c r="AC344" s="149"/>
      <c r="AD344" s="149"/>
      <c r="AE344" s="149"/>
      <c r="AF344" s="149"/>
      <c r="AG344" s="149" t="s">
        <v>201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1" x14ac:dyDescent="0.2">
      <c r="A345" s="182">
        <v>111</v>
      </c>
      <c r="B345" s="183" t="s">
        <v>626</v>
      </c>
      <c r="C345" s="192" t="s">
        <v>627</v>
      </c>
      <c r="D345" s="184" t="s">
        <v>285</v>
      </c>
      <c r="E345" s="185">
        <v>1</v>
      </c>
      <c r="F345" s="186"/>
      <c r="G345" s="187">
        <f>ROUND(E345*F345,2)</f>
        <v>0</v>
      </c>
      <c r="H345" s="160"/>
      <c r="I345" s="159">
        <f>ROUND(E345*H345,2)</f>
        <v>0</v>
      </c>
      <c r="J345" s="160"/>
      <c r="K345" s="159">
        <f>ROUND(E345*J345,2)</f>
        <v>0</v>
      </c>
      <c r="L345" s="159">
        <v>21</v>
      </c>
      <c r="M345" s="159">
        <f>G345*(1+L345/100)</f>
        <v>0</v>
      </c>
      <c r="N345" s="158">
        <v>1.0000000000000001E-5</v>
      </c>
      <c r="O345" s="158">
        <f>ROUND(E345*N345,2)</f>
        <v>0</v>
      </c>
      <c r="P345" s="158">
        <v>0</v>
      </c>
      <c r="Q345" s="158">
        <f>ROUND(E345*P345,2)</f>
        <v>0</v>
      </c>
      <c r="R345" s="159"/>
      <c r="S345" s="159" t="s">
        <v>196</v>
      </c>
      <c r="T345" s="159" t="s">
        <v>222</v>
      </c>
      <c r="U345" s="159">
        <v>0.17</v>
      </c>
      <c r="V345" s="159">
        <f>ROUND(E345*U345,2)</f>
        <v>0.17</v>
      </c>
      <c r="W345" s="159"/>
      <c r="X345" s="159" t="s">
        <v>197</v>
      </c>
      <c r="Y345" s="159" t="s">
        <v>198</v>
      </c>
      <c r="Z345" s="149"/>
      <c r="AA345" s="149"/>
      <c r="AB345" s="149"/>
      <c r="AC345" s="149"/>
      <c r="AD345" s="149"/>
      <c r="AE345" s="149"/>
      <c r="AF345" s="149"/>
      <c r="AG345" s="149" t="s">
        <v>199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1" x14ac:dyDescent="0.2">
      <c r="A346" s="182">
        <v>112</v>
      </c>
      <c r="B346" s="183" t="s">
        <v>628</v>
      </c>
      <c r="C346" s="192" t="s">
        <v>629</v>
      </c>
      <c r="D346" s="184" t="s">
        <v>285</v>
      </c>
      <c r="E346" s="185">
        <v>1</v>
      </c>
      <c r="F346" s="186"/>
      <c r="G346" s="187">
        <f>ROUND(E346*F346,2)</f>
        <v>0</v>
      </c>
      <c r="H346" s="160"/>
      <c r="I346" s="159">
        <f>ROUND(E346*H346,2)</f>
        <v>0</v>
      </c>
      <c r="J346" s="160"/>
      <c r="K346" s="159">
        <f>ROUND(E346*J346,2)</f>
        <v>0</v>
      </c>
      <c r="L346" s="159">
        <v>21</v>
      </c>
      <c r="M346" s="159">
        <f>G346*(1+L346/100)</f>
        <v>0</v>
      </c>
      <c r="N346" s="158">
        <v>9.7999999999999997E-3</v>
      </c>
      <c r="O346" s="158">
        <f>ROUND(E346*N346,2)</f>
        <v>0.01</v>
      </c>
      <c r="P346" s="158">
        <v>0</v>
      </c>
      <c r="Q346" s="158">
        <f>ROUND(E346*P346,2)</f>
        <v>0</v>
      </c>
      <c r="R346" s="159" t="s">
        <v>243</v>
      </c>
      <c r="S346" s="159" t="s">
        <v>196</v>
      </c>
      <c r="T346" s="159" t="s">
        <v>222</v>
      </c>
      <c r="U346" s="159">
        <v>0</v>
      </c>
      <c r="V346" s="159">
        <f>ROUND(E346*U346,2)</f>
        <v>0</v>
      </c>
      <c r="W346" s="159"/>
      <c r="X346" s="159" t="s">
        <v>244</v>
      </c>
      <c r="Y346" s="159" t="s">
        <v>198</v>
      </c>
      <c r="Z346" s="149"/>
      <c r="AA346" s="149"/>
      <c r="AB346" s="149"/>
      <c r="AC346" s="149"/>
      <c r="AD346" s="149"/>
      <c r="AE346" s="149"/>
      <c r="AF346" s="149"/>
      <c r="AG346" s="149" t="s">
        <v>245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x14ac:dyDescent="0.2">
      <c r="A347" s="169" t="s">
        <v>191</v>
      </c>
      <c r="B347" s="170" t="s">
        <v>129</v>
      </c>
      <c r="C347" s="189" t="s">
        <v>130</v>
      </c>
      <c r="D347" s="171"/>
      <c r="E347" s="172"/>
      <c r="F347" s="173"/>
      <c r="G347" s="174">
        <f>SUMIF(AG348:AG348,"&lt;&gt;NOR",G348:G348)</f>
        <v>0</v>
      </c>
      <c r="H347" s="168"/>
      <c r="I347" s="168">
        <f>SUM(I348:I348)</f>
        <v>0</v>
      </c>
      <c r="J347" s="168"/>
      <c r="K347" s="168">
        <f>SUM(K348:K348)</f>
        <v>0</v>
      </c>
      <c r="L347" s="168"/>
      <c r="M347" s="168">
        <f>SUM(M348:M348)</f>
        <v>0</v>
      </c>
      <c r="N347" s="167"/>
      <c r="O347" s="167">
        <f>SUM(O348:O348)</f>
        <v>0</v>
      </c>
      <c r="P347" s="167"/>
      <c r="Q347" s="167">
        <f>SUM(Q348:Q348)</f>
        <v>0</v>
      </c>
      <c r="R347" s="168"/>
      <c r="S347" s="168"/>
      <c r="T347" s="168"/>
      <c r="U347" s="168"/>
      <c r="V347" s="168">
        <f>SUM(V348:V348)</f>
        <v>560.91999999999996</v>
      </c>
      <c r="W347" s="168"/>
      <c r="X347" s="168"/>
      <c r="Y347" s="168"/>
      <c r="AG347" t="s">
        <v>192</v>
      </c>
    </row>
    <row r="348" spans="1:60" outlineLevel="1" x14ac:dyDescent="0.2">
      <c r="A348" s="182">
        <v>113</v>
      </c>
      <c r="B348" s="183" t="s">
        <v>630</v>
      </c>
      <c r="C348" s="192" t="s">
        <v>631</v>
      </c>
      <c r="D348" s="184" t="s">
        <v>226</v>
      </c>
      <c r="E348" s="185">
        <v>658.35199999999998</v>
      </c>
      <c r="F348" s="186"/>
      <c r="G348" s="187">
        <f>ROUND(E348*F348,2)</f>
        <v>0</v>
      </c>
      <c r="H348" s="160"/>
      <c r="I348" s="159">
        <f>ROUND(E348*H348,2)</f>
        <v>0</v>
      </c>
      <c r="J348" s="160"/>
      <c r="K348" s="159">
        <f>ROUND(E348*J348,2)</f>
        <v>0</v>
      </c>
      <c r="L348" s="159">
        <v>21</v>
      </c>
      <c r="M348" s="159">
        <f>G348*(1+L348/100)</f>
        <v>0</v>
      </c>
      <c r="N348" s="158">
        <v>0</v>
      </c>
      <c r="O348" s="158">
        <f>ROUND(E348*N348,2)</f>
        <v>0</v>
      </c>
      <c r="P348" s="158">
        <v>0</v>
      </c>
      <c r="Q348" s="158">
        <f>ROUND(E348*P348,2)</f>
        <v>0</v>
      </c>
      <c r="R348" s="159"/>
      <c r="S348" s="159" t="s">
        <v>196</v>
      </c>
      <c r="T348" s="159" t="s">
        <v>196</v>
      </c>
      <c r="U348" s="159">
        <v>0.85199999999999998</v>
      </c>
      <c r="V348" s="159">
        <f>ROUND(E348*U348,2)</f>
        <v>560.91999999999996</v>
      </c>
      <c r="W348" s="159"/>
      <c r="X348" s="159" t="s">
        <v>197</v>
      </c>
      <c r="Y348" s="159" t="s">
        <v>198</v>
      </c>
      <c r="Z348" s="149"/>
      <c r="AA348" s="149"/>
      <c r="AB348" s="149"/>
      <c r="AC348" s="149"/>
      <c r="AD348" s="149"/>
      <c r="AE348" s="149"/>
      <c r="AF348" s="149"/>
      <c r="AG348" s="149" t="s">
        <v>269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x14ac:dyDescent="0.2">
      <c r="A349" s="169" t="s">
        <v>191</v>
      </c>
      <c r="B349" s="170" t="s">
        <v>131</v>
      </c>
      <c r="C349" s="189" t="s">
        <v>132</v>
      </c>
      <c r="D349" s="171"/>
      <c r="E349" s="172"/>
      <c r="F349" s="173"/>
      <c r="G349" s="174">
        <f>SUMIF(AG350:AG376,"&lt;&gt;NOR",G350:G376)</f>
        <v>0</v>
      </c>
      <c r="H349" s="168"/>
      <c r="I349" s="168">
        <f>SUM(I350:I376)</f>
        <v>0</v>
      </c>
      <c r="J349" s="168"/>
      <c r="K349" s="168">
        <f>SUM(K350:K376)</f>
        <v>0</v>
      </c>
      <c r="L349" s="168"/>
      <c r="M349" s="168">
        <f>SUM(M350:M376)</f>
        <v>0</v>
      </c>
      <c r="N349" s="167"/>
      <c r="O349" s="167">
        <f>SUM(O350:O376)</f>
        <v>0.89000000000000012</v>
      </c>
      <c r="P349" s="167"/>
      <c r="Q349" s="167">
        <f>SUM(Q350:Q376)</f>
        <v>0</v>
      </c>
      <c r="R349" s="168"/>
      <c r="S349" s="168"/>
      <c r="T349" s="168"/>
      <c r="U349" s="168"/>
      <c r="V349" s="168">
        <f>SUM(V350:V376)</f>
        <v>160.92000000000002</v>
      </c>
      <c r="W349" s="168"/>
      <c r="X349" s="168"/>
      <c r="Y349" s="168"/>
      <c r="AG349" t="s">
        <v>192</v>
      </c>
    </row>
    <row r="350" spans="1:60" ht="22.5" outlineLevel="1" x14ac:dyDescent="0.2">
      <c r="A350" s="176">
        <v>114</v>
      </c>
      <c r="B350" s="177" t="s">
        <v>632</v>
      </c>
      <c r="C350" s="190" t="s">
        <v>633</v>
      </c>
      <c r="D350" s="178" t="s">
        <v>234</v>
      </c>
      <c r="E350" s="179">
        <v>76</v>
      </c>
      <c r="F350" s="180"/>
      <c r="G350" s="181">
        <f>ROUND(E350*F350,2)</f>
        <v>0</v>
      </c>
      <c r="H350" s="160"/>
      <c r="I350" s="159">
        <f>ROUND(E350*H350,2)</f>
        <v>0</v>
      </c>
      <c r="J350" s="160"/>
      <c r="K350" s="159">
        <f>ROUND(E350*J350,2)</f>
        <v>0</v>
      </c>
      <c r="L350" s="159">
        <v>21</v>
      </c>
      <c r="M350" s="159">
        <f>G350*(1+L350/100)</f>
        <v>0</v>
      </c>
      <c r="N350" s="158">
        <v>1E-4</v>
      </c>
      <c r="O350" s="158">
        <f>ROUND(E350*N350,2)</f>
        <v>0.01</v>
      </c>
      <c r="P350" s="158">
        <v>0</v>
      </c>
      <c r="Q350" s="158">
        <f>ROUND(E350*P350,2)</f>
        <v>0</v>
      </c>
      <c r="R350" s="159"/>
      <c r="S350" s="159" t="s">
        <v>196</v>
      </c>
      <c r="T350" s="159" t="s">
        <v>222</v>
      </c>
      <c r="U350" s="159">
        <v>0.34</v>
      </c>
      <c r="V350" s="159">
        <f>ROUND(E350*U350,2)</f>
        <v>25.84</v>
      </c>
      <c r="W350" s="159"/>
      <c r="X350" s="159" t="s">
        <v>197</v>
      </c>
      <c r="Y350" s="159" t="s">
        <v>198</v>
      </c>
      <c r="Z350" s="149"/>
      <c r="AA350" s="149"/>
      <c r="AB350" s="149"/>
      <c r="AC350" s="149"/>
      <c r="AD350" s="149"/>
      <c r="AE350" s="149"/>
      <c r="AF350" s="149"/>
      <c r="AG350" s="149" t="s">
        <v>199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2" x14ac:dyDescent="0.2">
      <c r="A351" s="156"/>
      <c r="B351" s="157"/>
      <c r="C351" s="191" t="s">
        <v>634</v>
      </c>
      <c r="D351" s="161"/>
      <c r="E351" s="162">
        <v>76</v>
      </c>
      <c r="F351" s="159"/>
      <c r="G351" s="159"/>
      <c r="H351" s="159"/>
      <c r="I351" s="159"/>
      <c r="J351" s="159"/>
      <c r="K351" s="159"/>
      <c r="L351" s="159"/>
      <c r="M351" s="159"/>
      <c r="N351" s="158"/>
      <c r="O351" s="158"/>
      <c r="P351" s="158"/>
      <c r="Q351" s="158"/>
      <c r="R351" s="159"/>
      <c r="S351" s="159"/>
      <c r="T351" s="159"/>
      <c r="U351" s="159"/>
      <c r="V351" s="159"/>
      <c r="W351" s="159"/>
      <c r="X351" s="159"/>
      <c r="Y351" s="159"/>
      <c r="Z351" s="149"/>
      <c r="AA351" s="149"/>
      <c r="AB351" s="149"/>
      <c r="AC351" s="149"/>
      <c r="AD351" s="149"/>
      <c r="AE351" s="149"/>
      <c r="AF351" s="149"/>
      <c r="AG351" s="149" t="s">
        <v>201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ht="22.5" outlineLevel="1" x14ac:dyDescent="0.2">
      <c r="A352" s="176">
        <v>115</v>
      </c>
      <c r="B352" s="177" t="s">
        <v>635</v>
      </c>
      <c r="C352" s="190" t="s">
        <v>636</v>
      </c>
      <c r="D352" s="178" t="s">
        <v>234</v>
      </c>
      <c r="E352" s="179">
        <v>246.285</v>
      </c>
      <c r="F352" s="180"/>
      <c r="G352" s="181">
        <f>ROUND(E352*F352,2)</f>
        <v>0</v>
      </c>
      <c r="H352" s="160"/>
      <c r="I352" s="159">
        <f>ROUND(E352*H352,2)</f>
        <v>0</v>
      </c>
      <c r="J352" s="160"/>
      <c r="K352" s="159">
        <f>ROUND(E352*J352,2)</f>
        <v>0</v>
      </c>
      <c r="L352" s="159">
        <v>21</v>
      </c>
      <c r="M352" s="159">
        <f>G352*(1+L352/100)</f>
        <v>0</v>
      </c>
      <c r="N352" s="158">
        <v>0</v>
      </c>
      <c r="O352" s="158">
        <f>ROUND(E352*N352,2)</f>
        <v>0</v>
      </c>
      <c r="P352" s="158">
        <v>0</v>
      </c>
      <c r="Q352" s="158">
        <f>ROUND(E352*P352,2)</f>
        <v>0</v>
      </c>
      <c r="R352" s="159"/>
      <c r="S352" s="159" t="s">
        <v>196</v>
      </c>
      <c r="T352" s="159" t="s">
        <v>222</v>
      </c>
      <c r="U352" s="159">
        <v>0.31</v>
      </c>
      <c r="V352" s="159">
        <f>ROUND(E352*U352,2)</f>
        <v>76.349999999999994</v>
      </c>
      <c r="W352" s="159"/>
      <c r="X352" s="159" t="s">
        <v>197</v>
      </c>
      <c r="Y352" s="159" t="s">
        <v>198</v>
      </c>
      <c r="Z352" s="149"/>
      <c r="AA352" s="149"/>
      <c r="AB352" s="149"/>
      <c r="AC352" s="149"/>
      <c r="AD352" s="149"/>
      <c r="AE352" s="149"/>
      <c r="AF352" s="149"/>
      <c r="AG352" s="149" t="s">
        <v>199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2" x14ac:dyDescent="0.2">
      <c r="A353" s="156"/>
      <c r="B353" s="157"/>
      <c r="C353" s="191" t="s">
        <v>293</v>
      </c>
      <c r="D353" s="161"/>
      <c r="E353" s="162">
        <v>231.08500000000001</v>
      </c>
      <c r="F353" s="159"/>
      <c r="G353" s="159"/>
      <c r="H353" s="159"/>
      <c r="I353" s="159"/>
      <c r="J353" s="159"/>
      <c r="K353" s="159"/>
      <c r="L353" s="159"/>
      <c r="M353" s="159"/>
      <c r="N353" s="158"/>
      <c r="O353" s="158"/>
      <c r="P353" s="158"/>
      <c r="Q353" s="158"/>
      <c r="R353" s="159"/>
      <c r="S353" s="159"/>
      <c r="T353" s="159"/>
      <c r="U353" s="159"/>
      <c r="V353" s="159"/>
      <c r="W353" s="159"/>
      <c r="X353" s="159"/>
      <c r="Y353" s="159"/>
      <c r="Z353" s="149"/>
      <c r="AA353" s="149"/>
      <c r="AB353" s="149"/>
      <c r="AC353" s="149"/>
      <c r="AD353" s="149"/>
      <c r="AE353" s="149"/>
      <c r="AF353" s="149"/>
      <c r="AG353" s="149" t="s">
        <v>201</v>
      </c>
      <c r="AH353" s="149">
        <v>0</v>
      </c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ht="22.5" outlineLevel="3" x14ac:dyDescent="0.2">
      <c r="A354" s="156"/>
      <c r="B354" s="157"/>
      <c r="C354" s="191" t="s">
        <v>637</v>
      </c>
      <c r="D354" s="161"/>
      <c r="E354" s="162">
        <v>15.2</v>
      </c>
      <c r="F354" s="159"/>
      <c r="G354" s="159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9"/>
      <c r="AA354" s="149"/>
      <c r="AB354" s="149"/>
      <c r="AC354" s="149"/>
      <c r="AD354" s="149"/>
      <c r="AE354" s="149"/>
      <c r="AF354" s="149"/>
      <c r="AG354" s="149" t="s">
        <v>201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76">
        <v>116</v>
      </c>
      <c r="B355" s="177" t="s">
        <v>638</v>
      </c>
      <c r="C355" s="190" t="s">
        <v>639</v>
      </c>
      <c r="D355" s="178" t="s">
        <v>234</v>
      </c>
      <c r="E355" s="179">
        <v>2.6</v>
      </c>
      <c r="F355" s="180"/>
      <c r="G355" s="181">
        <f>ROUND(E355*F355,2)</f>
        <v>0</v>
      </c>
      <c r="H355" s="160"/>
      <c r="I355" s="159">
        <f>ROUND(E355*H355,2)</f>
        <v>0</v>
      </c>
      <c r="J355" s="160"/>
      <c r="K355" s="159">
        <f>ROUND(E355*J355,2)</f>
        <v>0</v>
      </c>
      <c r="L355" s="159">
        <v>21</v>
      </c>
      <c r="M355" s="159">
        <f>G355*(1+L355/100)</f>
        <v>0</v>
      </c>
      <c r="N355" s="158">
        <v>1.2600000000000001E-3</v>
      </c>
      <c r="O355" s="158">
        <f>ROUND(E355*N355,2)</f>
        <v>0</v>
      </c>
      <c r="P355" s="158">
        <v>0</v>
      </c>
      <c r="Q355" s="158">
        <f>ROUND(E355*P355,2)</f>
        <v>0</v>
      </c>
      <c r="R355" s="159"/>
      <c r="S355" s="159" t="s">
        <v>196</v>
      </c>
      <c r="T355" s="159" t="s">
        <v>222</v>
      </c>
      <c r="U355" s="159">
        <v>0.24</v>
      </c>
      <c r="V355" s="159">
        <f>ROUND(E355*U355,2)</f>
        <v>0.62</v>
      </c>
      <c r="W355" s="159"/>
      <c r="X355" s="159" t="s">
        <v>197</v>
      </c>
      <c r="Y355" s="159" t="s">
        <v>198</v>
      </c>
      <c r="Z355" s="149"/>
      <c r="AA355" s="149"/>
      <c r="AB355" s="149"/>
      <c r="AC355" s="149"/>
      <c r="AD355" s="149"/>
      <c r="AE355" s="149"/>
      <c r="AF355" s="149"/>
      <c r="AG355" s="149" t="s">
        <v>199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2" x14ac:dyDescent="0.2">
      <c r="A356" s="156"/>
      <c r="B356" s="157"/>
      <c r="C356" s="191" t="s">
        <v>640</v>
      </c>
      <c r="D356" s="161"/>
      <c r="E356" s="162">
        <v>2.6</v>
      </c>
      <c r="F356" s="159"/>
      <c r="G356" s="159"/>
      <c r="H356" s="159"/>
      <c r="I356" s="159"/>
      <c r="J356" s="159"/>
      <c r="K356" s="159"/>
      <c r="L356" s="159"/>
      <c r="M356" s="159"/>
      <c r="N356" s="158"/>
      <c r="O356" s="158"/>
      <c r="P356" s="158"/>
      <c r="Q356" s="158"/>
      <c r="R356" s="159"/>
      <c r="S356" s="159"/>
      <c r="T356" s="159"/>
      <c r="U356" s="159"/>
      <c r="V356" s="159"/>
      <c r="W356" s="159"/>
      <c r="X356" s="159"/>
      <c r="Y356" s="159"/>
      <c r="Z356" s="149"/>
      <c r="AA356" s="149"/>
      <c r="AB356" s="149"/>
      <c r="AC356" s="149"/>
      <c r="AD356" s="149"/>
      <c r="AE356" s="149"/>
      <c r="AF356" s="149"/>
      <c r="AG356" s="149" t="s">
        <v>201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76">
        <v>117</v>
      </c>
      <c r="B357" s="177" t="s">
        <v>641</v>
      </c>
      <c r="C357" s="190" t="s">
        <v>642</v>
      </c>
      <c r="D357" s="178" t="s">
        <v>234</v>
      </c>
      <c r="E357" s="179">
        <v>80.567300000000003</v>
      </c>
      <c r="F357" s="180"/>
      <c r="G357" s="181">
        <f>ROUND(E357*F357,2)</f>
        <v>0</v>
      </c>
      <c r="H357" s="160"/>
      <c r="I357" s="159">
        <f>ROUND(E357*H357,2)</f>
        <v>0</v>
      </c>
      <c r="J357" s="160"/>
      <c r="K357" s="159">
        <f>ROUND(E357*J357,2)</f>
        <v>0</v>
      </c>
      <c r="L357" s="159">
        <v>21</v>
      </c>
      <c r="M357" s="159">
        <f>G357*(1+L357/100)</f>
        <v>0</v>
      </c>
      <c r="N357" s="158">
        <v>3.6800000000000001E-3</v>
      </c>
      <c r="O357" s="158">
        <f>ROUND(E357*N357,2)</f>
        <v>0.3</v>
      </c>
      <c r="P357" s="158">
        <v>0</v>
      </c>
      <c r="Q357" s="158">
        <f>ROUND(E357*P357,2)</f>
        <v>0</v>
      </c>
      <c r="R357" s="159"/>
      <c r="S357" s="159" t="s">
        <v>196</v>
      </c>
      <c r="T357" s="159" t="s">
        <v>222</v>
      </c>
      <c r="U357" s="159">
        <v>0.38500000000000001</v>
      </c>
      <c r="V357" s="159">
        <f>ROUND(E357*U357,2)</f>
        <v>31.02</v>
      </c>
      <c r="W357" s="159"/>
      <c r="X357" s="159" t="s">
        <v>197</v>
      </c>
      <c r="Y357" s="159" t="s">
        <v>198</v>
      </c>
      <c r="Z357" s="149"/>
      <c r="AA357" s="149"/>
      <c r="AB357" s="149"/>
      <c r="AC357" s="149"/>
      <c r="AD357" s="149"/>
      <c r="AE357" s="149"/>
      <c r="AF357" s="149"/>
      <c r="AG357" s="149" t="s">
        <v>199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2" x14ac:dyDescent="0.2">
      <c r="A358" s="156"/>
      <c r="B358" s="157"/>
      <c r="C358" s="191" t="s">
        <v>643</v>
      </c>
      <c r="D358" s="161"/>
      <c r="E358" s="162"/>
      <c r="F358" s="159"/>
      <c r="G358" s="159"/>
      <c r="H358" s="159"/>
      <c r="I358" s="159"/>
      <c r="J358" s="159"/>
      <c r="K358" s="159"/>
      <c r="L358" s="159"/>
      <c r="M358" s="159"/>
      <c r="N358" s="158"/>
      <c r="O358" s="158"/>
      <c r="P358" s="158"/>
      <c r="Q358" s="158"/>
      <c r="R358" s="159"/>
      <c r="S358" s="159"/>
      <c r="T358" s="159"/>
      <c r="U358" s="159"/>
      <c r="V358" s="159"/>
      <c r="W358" s="159"/>
      <c r="X358" s="159"/>
      <c r="Y358" s="159"/>
      <c r="Z358" s="149"/>
      <c r="AA358" s="149"/>
      <c r="AB358" s="149"/>
      <c r="AC358" s="149"/>
      <c r="AD358" s="149"/>
      <c r="AE358" s="149"/>
      <c r="AF358" s="149"/>
      <c r="AG358" s="149" t="s">
        <v>201</v>
      </c>
      <c r="AH358" s="149">
        <v>0</v>
      </c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3" x14ac:dyDescent="0.2">
      <c r="A359" s="156"/>
      <c r="B359" s="157"/>
      <c r="C359" s="191" t="s">
        <v>611</v>
      </c>
      <c r="D359" s="161"/>
      <c r="E359" s="162">
        <v>1.4</v>
      </c>
      <c r="F359" s="159"/>
      <c r="G359" s="159"/>
      <c r="H359" s="159"/>
      <c r="I359" s="159"/>
      <c r="J359" s="159"/>
      <c r="K359" s="159"/>
      <c r="L359" s="159"/>
      <c r="M359" s="159"/>
      <c r="N359" s="158"/>
      <c r="O359" s="158"/>
      <c r="P359" s="158"/>
      <c r="Q359" s="158"/>
      <c r="R359" s="159"/>
      <c r="S359" s="159"/>
      <c r="T359" s="159"/>
      <c r="U359" s="159"/>
      <c r="V359" s="159"/>
      <c r="W359" s="159"/>
      <c r="X359" s="159"/>
      <c r="Y359" s="159"/>
      <c r="Z359" s="149"/>
      <c r="AA359" s="149"/>
      <c r="AB359" s="149"/>
      <c r="AC359" s="149"/>
      <c r="AD359" s="149"/>
      <c r="AE359" s="149"/>
      <c r="AF359" s="149"/>
      <c r="AG359" s="149" t="s">
        <v>201</v>
      </c>
      <c r="AH359" s="149">
        <v>0</v>
      </c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3" x14ac:dyDescent="0.2">
      <c r="A360" s="156"/>
      <c r="B360" s="157"/>
      <c r="C360" s="191" t="s">
        <v>612</v>
      </c>
      <c r="D360" s="161"/>
      <c r="E360" s="162">
        <v>1.95</v>
      </c>
      <c r="F360" s="159"/>
      <c r="G360" s="159"/>
      <c r="H360" s="159"/>
      <c r="I360" s="159"/>
      <c r="J360" s="159"/>
      <c r="K360" s="159"/>
      <c r="L360" s="159"/>
      <c r="M360" s="159"/>
      <c r="N360" s="158"/>
      <c r="O360" s="158"/>
      <c r="P360" s="158"/>
      <c r="Q360" s="158"/>
      <c r="R360" s="159"/>
      <c r="S360" s="159"/>
      <c r="T360" s="159"/>
      <c r="U360" s="159"/>
      <c r="V360" s="159"/>
      <c r="W360" s="159"/>
      <c r="X360" s="159"/>
      <c r="Y360" s="159"/>
      <c r="Z360" s="149"/>
      <c r="AA360" s="149"/>
      <c r="AB360" s="149"/>
      <c r="AC360" s="149"/>
      <c r="AD360" s="149"/>
      <c r="AE360" s="149"/>
      <c r="AF360" s="149"/>
      <c r="AG360" s="149" t="s">
        <v>201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3" x14ac:dyDescent="0.2">
      <c r="A361" s="156"/>
      <c r="B361" s="157"/>
      <c r="C361" s="191" t="s">
        <v>644</v>
      </c>
      <c r="D361" s="161"/>
      <c r="E361" s="162">
        <v>13.868</v>
      </c>
      <c r="F361" s="159"/>
      <c r="G361" s="159"/>
      <c r="H361" s="159"/>
      <c r="I361" s="159"/>
      <c r="J361" s="159"/>
      <c r="K361" s="159"/>
      <c r="L361" s="159"/>
      <c r="M361" s="159"/>
      <c r="N361" s="158"/>
      <c r="O361" s="158"/>
      <c r="P361" s="158"/>
      <c r="Q361" s="158"/>
      <c r="R361" s="159"/>
      <c r="S361" s="159"/>
      <c r="T361" s="159"/>
      <c r="U361" s="159"/>
      <c r="V361" s="159"/>
      <c r="W361" s="159"/>
      <c r="X361" s="159"/>
      <c r="Y361" s="159"/>
      <c r="Z361" s="149"/>
      <c r="AA361" s="149"/>
      <c r="AB361" s="149"/>
      <c r="AC361" s="149"/>
      <c r="AD361" s="149"/>
      <c r="AE361" s="149"/>
      <c r="AF361" s="149"/>
      <c r="AG361" s="149" t="s">
        <v>201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22.5" outlineLevel="3" x14ac:dyDescent="0.2">
      <c r="A362" s="156"/>
      <c r="B362" s="157"/>
      <c r="C362" s="191" t="s">
        <v>645</v>
      </c>
      <c r="D362" s="161"/>
      <c r="E362" s="162">
        <v>17.437999999999999</v>
      </c>
      <c r="F362" s="159"/>
      <c r="G362" s="159"/>
      <c r="H362" s="159"/>
      <c r="I362" s="159"/>
      <c r="J362" s="159"/>
      <c r="K362" s="159"/>
      <c r="L362" s="159"/>
      <c r="M362" s="159"/>
      <c r="N362" s="158"/>
      <c r="O362" s="158"/>
      <c r="P362" s="158"/>
      <c r="Q362" s="158"/>
      <c r="R362" s="159"/>
      <c r="S362" s="159"/>
      <c r="T362" s="159"/>
      <c r="U362" s="159"/>
      <c r="V362" s="159"/>
      <c r="W362" s="159"/>
      <c r="X362" s="159"/>
      <c r="Y362" s="159"/>
      <c r="Z362" s="149"/>
      <c r="AA362" s="149"/>
      <c r="AB362" s="149"/>
      <c r="AC362" s="149"/>
      <c r="AD362" s="149"/>
      <c r="AE362" s="149"/>
      <c r="AF362" s="149"/>
      <c r="AG362" s="149" t="s">
        <v>201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3" x14ac:dyDescent="0.2">
      <c r="A363" s="156"/>
      <c r="B363" s="157"/>
      <c r="C363" s="191" t="s">
        <v>619</v>
      </c>
      <c r="D363" s="161"/>
      <c r="E363" s="162">
        <v>2</v>
      </c>
      <c r="F363" s="159"/>
      <c r="G363" s="159"/>
      <c r="H363" s="159"/>
      <c r="I363" s="159"/>
      <c r="J363" s="159"/>
      <c r="K363" s="159"/>
      <c r="L363" s="159"/>
      <c r="M363" s="159"/>
      <c r="N363" s="158"/>
      <c r="O363" s="158"/>
      <c r="P363" s="158"/>
      <c r="Q363" s="158"/>
      <c r="R363" s="159"/>
      <c r="S363" s="159"/>
      <c r="T363" s="159"/>
      <c r="U363" s="159"/>
      <c r="V363" s="159"/>
      <c r="W363" s="159"/>
      <c r="X363" s="159"/>
      <c r="Y363" s="159"/>
      <c r="Z363" s="149"/>
      <c r="AA363" s="149"/>
      <c r="AB363" s="149"/>
      <c r="AC363" s="149"/>
      <c r="AD363" s="149"/>
      <c r="AE363" s="149"/>
      <c r="AF363" s="149"/>
      <c r="AG363" s="149" t="s">
        <v>201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3" x14ac:dyDescent="0.2">
      <c r="A364" s="156"/>
      <c r="B364" s="157"/>
      <c r="C364" s="191" t="s">
        <v>646</v>
      </c>
      <c r="D364" s="161"/>
      <c r="E364" s="162">
        <v>15.46</v>
      </c>
      <c r="F364" s="159"/>
      <c r="G364" s="159"/>
      <c r="H364" s="159"/>
      <c r="I364" s="159"/>
      <c r="J364" s="159"/>
      <c r="K364" s="159"/>
      <c r="L364" s="159"/>
      <c r="M364" s="159"/>
      <c r="N364" s="158"/>
      <c r="O364" s="158"/>
      <c r="P364" s="158"/>
      <c r="Q364" s="158"/>
      <c r="R364" s="159"/>
      <c r="S364" s="159"/>
      <c r="T364" s="159"/>
      <c r="U364" s="159"/>
      <c r="V364" s="159"/>
      <c r="W364" s="159"/>
      <c r="X364" s="159"/>
      <c r="Y364" s="159"/>
      <c r="Z364" s="149"/>
      <c r="AA364" s="149"/>
      <c r="AB364" s="149"/>
      <c r="AC364" s="149"/>
      <c r="AD364" s="149"/>
      <c r="AE364" s="149"/>
      <c r="AF364" s="149"/>
      <c r="AG364" s="149" t="s">
        <v>201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ht="33.75" outlineLevel="3" x14ac:dyDescent="0.2">
      <c r="A365" s="156"/>
      <c r="B365" s="157"/>
      <c r="C365" s="191" t="s">
        <v>647</v>
      </c>
      <c r="D365" s="161"/>
      <c r="E365" s="162">
        <v>24.2013</v>
      </c>
      <c r="F365" s="159"/>
      <c r="G365" s="159"/>
      <c r="H365" s="159"/>
      <c r="I365" s="159"/>
      <c r="J365" s="159"/>
      <c r="K365" s="159"/>
      <c r="L365" s="159"/>
      <c r="M365" s="159"/>
      <c r="N365" s="158"/>
      <c r="O365" s="158"/>
      <c r="P365" s="158"/>
      <c r="Q365" s="158"/>
      <c r="R365" s="159"/>
      <c r="S365" s="159"/>
      <c r="T365" s="159"/>
      <c r="U365" s="159"/>
      <c r="V365" s="159"/>
      <c r="W365" s="159"/>
      <c r="X365" s="159"/>
      <c r="Y365" s="159"/>
      <c r="Z365" s="149"/>
      <c r="AA365" s="149"/>
      <c r="AB365" s="149"/>
      <c r="AC365" s="149"/>
      <c r="AD365" s="149"/>
      <c r="AE365" s="149"/>
      <c r="AF365" s="149"/>
      <c r="AG365" s="149" t="s">
        <v>201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3" x14ac:dyDescent="0.2">
      <c r="A366" s="156"/>
      <c r="B366" s="157"/>
      <c r="C366" s="191" t="s">
        <v>624</v>
      </c>
      <c r="D366" s="161"/>
      <c r="E366" s="162">
        <v>1.35</v>
      </c>
      <c r="F366" s="159"/>
      <c r="G366" s="159"/>
      <c r="H366" s="159"/>
      <c r="I366" s="159"/>
      <c r="J366" s="159"/>
      <c r="K366" s="159"/>
      <c r="L366" s="159"/>
      <c r="M366" s="159"/>
      <c r="N366" s="158"/>
      <c r="O366" s="158"/>
      <c r="P366" s="158"/>
      <c r="Q366" s="158"/>
      <c r="R366" s="159"/>
      <c r="S366" s="159"/>
      <c r="T366" s="159"/>
      <c r="U366" s="159"/>
      <c r="V366" s="159"/>
      <c r="W366" s="159"/>
      <c r="X366" s="159"/>
      <c r="Y366" s="159"/>
      <c r="Z366" s="149"/>
      <c r="AA366" s="149"/>
      <c r="AB366" s="149"/>
      <c r="AC366" s="149"/>
      <c r="AD366" s="149"/>
      <c r="AE366" s="149"/>
      <c r="AF366" s="149"/>
      <c r="AG366" s="149" t="s">
        <v>201</v>
      </c>
      <c r="AH366" s="149">
        <v>0</v>
      </c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3" x14ac:dyDescent="0.2">
      <c r="A367" s="156"/>
      <c r="B367" s="157"/>
      <c r="C367" s="191" t="s">
        <v>625</v>
      </c>
      <c r="D367" s="161"/>
      <c r="E367" s="162">
        <v>2.9</v>
      </c>
      <c r="F367" s="159"/>
      <c r="G367" s="159"/>
      <c r="H367" s="159"/>
      <c r="I367" s="159"/>
      <c r="J367" s="159"/>
      <c r="K367" s="159"/>
      <c r="L367" s="159"/>
      <c r="M367" s="159"/>
      <c r="N367" s="158"/>
      <c r="O367" s="158"/>
      <c r="P367" s="158"/>
      <c r="Q367" s="158"/>
      <c r="R367" s="159"/>
      <c r="S367" s="159"/>
      <c r="T367" s="159"/>
      <c r="U367" s="159"/>
      <c r="V367" s="159"/>
      <c r="W367" s="159"/>
      <c r="X367" s="159"/>
      <c r="Y367" s="159"/>
      <c r="Z367" s="149"/>
      <c r="AA367" s="149"/>
      <c r="AB367" s="149"/>
      <c r="AC367" s="149"/>
      <c r="AD367" s="149"/>
      <c r="AE367" s="149"/>
      <c r="AF367" s="149"/>
      <c r="AG367" s="149" t="s">
        <v>201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ht="33.75" outlineLevel="1" x14ac:dyDescent="0.2">
      <c r="A368" s="176">
        <v>118</v>
      </c>
      <c r="B368" s="177" t="s">
        <v>648</v>
      </c>
      <c r="C368" s="190" t="s">
        <v>649</v>
      </c>
      <c r="D368" s="178" t="s">
        <v>234</v>
      </c>
      <c r="E368" s="179">
        <v>246.285</v>
      </c>
      <c r="F368" s="180"/>
      <c r="G368" s="181">
        <f>ROUND(E368*F368,2)</f>
        <v>0</v>
      </c>
      <c r="H368" s="160"/>
      <c r="I368" s="159">
        <f>ROUND(E368*H368,2)</f>
        <v>0</v>
      </c>
      <c r="J368" s="160"/>
      <c r="K368" s="159">
        <f>ROUND(E368*J368,2)</f>
        <v>0</v>
      </c>
      <c r="L368" s="159">
        <v>21</v>
      </c>
      <c r="M368" s="159">
        <f>G368*(1+L368/100)</f>
        <v>0</v>
      </c>
      <c r="N368" s="158">
        <v>0</v>
      </c>
      <c r="O368" s="158">
        <f>ROUND(E368*N368,2)</f>
        <v>0</v>
      </c>
      <c r="P368" s="158">
        <v>0</v>
      </c>
      <c r="Q368" s="158">
        <f>ROUND(E368*P368,2)</f>
        <v>0</v>
      </c>
      <c r="R368" s="159"/>
      <c r="S368" s="159" t="s">
        <v>196</v>
      </c>
      <c r="T368" s="159" t="s">
        <v>222</v>
      </c>
      <c r="U368" s="159">
        <v>0.11</v>
      </c>
      <c r="V368" s="159">
        <f>ROUND(E368*U368,2)</f>
        <v>27.09</v>
      </c>
      <c r="W368" s="159"/>
      <c r="X368" s="159" t="s">
        <v>197</v>
      </c>
      <c r="Y368" s="159" t="s">
        <v>198</v>
      </c>
      <c r="Z368" s="149"/>
      <c r="AA368" s="149"/>
      <c r="AB368" s="149"/>
      <c r="AC368" s="149"/>
      <c r="AD368" s="149"/>
      <c r="AE368" s="149"/>
      <c r="AF368" s="149"/>
      <c r="AG368" s="149" t="s">
        <v>199</v>
      </c>
      <c r="AH368" s="149"/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2" x14ac:dyDescent="0.2">
      <c r="A369" s="156"/>
      <c r="B369" s="157"/>
      <c r="C369" s="191" t="s">
        <v>650</v>
      </c>
      <c r="D369" s="161"/>
      <c r="E369" s="162">
        <v>246.285</v>
      </c>
      <c r="F369" s="159"/>
      <c r="G369" s="159"/>
      <c r="H369" s="159"/>
      <c r="I369" s="159"/>
      <c r="J369" s="159"/>
      <c r="K369" s="159"/>
      <c r="L369" s="159"/>
      <c r="M369" s="159"/>
      <c r="N369" s="158"/>
      <c r="O369" s="158"/>
      <c r="P369" s="158"/>
      <c r="Q369" s="158"/>
      <c r="R369" s="159"/>
      <c r="S369" s="159"/>
      <c r="T369" s="159"/>
      <c r="U369" s="159"/>
      <c r="V369" s="159"/>
      <c r="W369" s="159"/>
      <c r="X369" s="159"/>
      <c r="Y369" s="159"/>
      <c r="Z369" s="149"/>
      <c r="AA369" s="149"/>
      <c r="AB369" s="149"/>
      <c r="AC369" s="149"/>
      <c r="AD369" s="149"/>
      <c r="AE369" s="149"/>
      <c r="AF369" s="149"/>
      <c r="AG369" s="149" t="s">
        <v>201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ht="22.5" outlineLevel="1" x14ac:dyDescent="0.2">
      <c r="A370" s="176">
        <v>119</v>
      </c>
      <c r="B370" s="177" t="s">
        <v>651</v>
      </c>
      <c r="C370" s="190" t="s">
        <v>652</v>
      </c>
      <c r="D370" s="178" t="s">
        <v>234</v>
      </c>
      <c r="E370" s="179">
        <v>270.9135</v>
      </c>
      <c r="F370" s="180"/>
      <c r="G370" s="181">
        <f>ROUND(E370*F370,2)</f>
        <v>0</v>
      </c>
      <c r="H370" s="160"/>
      <c r="I370" s="159">
        <f>ROUND(E370*H370,2)</f>
        <v>0</v>
      </c>
      <c r="J370" s="160"/>
      <c r="K370" s="159">
        <f>ROUND(E370*J370,2)</f>
        <v>0</v>
      </c>
      <c r="L370" s="159">
        <v>21</v>
      </c>
      <c r="M370" s="159">
        <f>G370*(1+L370/100)</f>
        <v>0</v>
      </c>
      <c r="N370" s="158">
        <v>1.97E-3</v>
      </c>
      <c r="O370" s="158">
        <f>ROUND(E370*N370,2)</f>
        <v>0.53</v>
      </c>
      <c r="P370" s="158">
        <v>0</v>
      </c>
      <c r="Q370" s="158">
        <f>ROUND(E370*P370,2)</f>
        <v>0</v>
      </c>
      <c r="R370" s="159" t="s">
        <v>243</v>
      </c>
      <c r="S370" s="159" t="s">
        <v>196</v>
      </c>
      <c r="T370" s="159" t="s">
        <v>196</v>
      </c>
      <c r="U370" s="159">
        <v>0</v>
      </c>
      <c r="V370" s="159">
        <f>ROUND(E370*U370,2)</f>
        <v>0</v>
      </c>
      <c r="W370" s="159"/>
      <c r="X370" s="159" t="s">
        <v>244</v>
      </c>
      <c r="Y370" s="159" t="s">
        <v>198</v>
      </c>
      <c r="Z370" s="149"/>
      <c r="AA370" s="149"/>
      <c r="AB370" s="149"/>
      <c r="AC370" s="149"/>
      <c r="AD370" s="149"/>
      <c r="AE370" s="149"/>
      <c r="AF370" s="149"/>
      <c r="AG370" s="149" t="s">
        <v>245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outlineLevel="2" x14ac:dyDescent="0.2">
      <c r="A371" s="156"/>
      <c r="B371" s="157"/>
      <c r="C371" s="191" t="s">
        <v>653</v>
      </c>
      <c r="D371" s="161"/>
      <c r="E371" s="162">
        <v>270.9135</v>
      </c>
      <c r="F371" s="159"/>
      <c r="G371" s="159"/>
      <c r="H371" s="159"/>
      <c r="I371" s="159"/>
      <c r="J371" s="159"/>
      <c r="K371" s="159"/>
      <c r="L371" s="159"/>
      <c r="M371" s="159"/>
      <c r="N371" s="158"/>
      <c r="O371" s="158"/>
      <c r="P371" s="158"/>
      <c r="Q371" s="158"/>
      <c r="R371" s="159"/>
      <c r="S371" s="159"/>
      <c r="T371" s="159"/>
      <c r="U371" s="159"/>
      <c r="V371" s="159"/>
      <c r="W371" s="159"/>
      <c r="X371" s="159"/>
      <c r="Y371" s="159"/>
      <c r="Z371" s="149"/>
      <c r="AA371" s="149"/>
      <c r="AB371" s="149"/>
      <c r="AC371" s="149"/>
      <c r="AD371" s="149"/>
      <c r="AE371" s="149"/>
      <c r="AF371" s="149"/>
      <c r="AG371" s="149" t="s">
        <v>201</v>
      </c>
      <c r="AH371" s="149">
        <v>0</v>
      </c>
      <c r="AI371" s="149"/>
      <c r="AJ371" s="149"/>
      <c r="AK371" s="149"/>
      <c r="AL371" s="149"/>
      <c r="AM371" s="149"/>
      <c r="AN371" s="149"/>
      <c r="AO371" s="149"/>
      <c r="AP371" s="149"/>
      <c r="AQ371" s="149"/>
      <c r="AR371" s="149"/>
      <c r="AS371" s="149"/>
      <c r="AT371" s="149"/>
      <c r="AU371" s="149"/>
      <c r="AV371" s="149"/>
      <c r="AW371" s="149"/>
      <c r="AX371" s="149"/>
      <c r="AY371" s="149"/>
      <c r="AZ371" s="149"/>
      <c r="BA371" s="149"/>
      <c r="BB371" s="149"/>
      <c r="BC371" s="149"/>
      <c r="BD371" s="149"/>
      <c r="BE371" s="149"/>
      <c r="BF371" s="149"/>
      <c r="BG371" s="149"/>
      <c r="BH371" s="149"/>
    </row>
    <row r="372" spans="1:60" outlineLevel="1" x14ac:dyDescent="0.2">
      <c r="A372" s="176">
        <v>120</v>
      </c>
      <c r="B372" s="177" t="s">
        <v>654</v>
      </c>
      <c r="C372" s="190" t="s">
        <v>655</v>
      </c>
      <c r="D372" s="178" t="s">
        <v>234</v>
      </c>
      <c r="E372" s="179">
        <v>76</v>
      </c>
      <c r="F372" s="180"/>
      <c r="G372" s="181">
        <f>ROUND(E372*F372,2)</f>
        <v>0</v>
      </c>
      <c r="H372" s="160"/>
      <c r="I372" s="159">
        <f>ROUND(E372*H372,2)</f>
        <v>0</v>
      </c>
      <c r="J372" s="160"/>
      <c r="K372" s="159">
        <f>ROUND(E372*J372,2)</f>
        <v>0</v>
      </c>
      <c r="L372" s="159">
        <v>21</v>
      </c>
      <c r="M372" s="159">
        <f>G372*(1+L372/100)</f>
        <v>0</v>
      </c>
      <c r="N372" s="158">
        <v>4.4999999999999999E-4</v>
      </c>
      <c r="O372" s="158">
        <f>ROUND(E372*N372,2)</f>
        <v>0.03</v>
      </c>
      <c r="P372" s="158">
        <v>0</v>
      </c>
      <c r="Q372" s="158">
        <f>ROUND(E372*P372,2)</f>
        <v>0</v>
      </c>
      <c r="R372" s="159"/>
      <c r="S372" s="159" t="s">
        <v>408</v>
      </c>
      <c r="T372" s="159" t="s">
        <v>222</v>
      </c>
      <c r="U372" s="159">
        <v>0</v>
      </c>
      <c r="V372" s="159">
        <f>ROUND(E372*U372,2)</f>
        <v>0</v>
      </c>
      <c r="W372" s="159"/>
      <c r="X372" s="159" t="s">
        <v>244</v>
      </c>
      <c r="Y372" s="159" t="s">
        <v>198</v>
      </c>
      <c r="Z372" s="149"/>
      <c r="AA372" s="149"/>
      <c r="AB372" s="149"/>
      <c r="AC372" s="149"/>
      <c r="AD372" s="149"/>
      <c r="AE372" s="149"/>
      <c r="AF372" s="149"/>
      <c r="AG372" s="149" t="s">
        <v>245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2" x14ac:dyDescent="0.2">
      <c r="A373" s="156"/>
      <c r="B373" s="157"/>
      <c r="C373" s="191" t="s">
        <v>656</v>
      </c>
      <c r="D373" s="161"/>
      <c r="E373" s="162">
        <v>76</v>
      </c>
      <c r="F373" s="159"/>
      <c r="G373" s="159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9"/>
      <c r="AA373" s="149"/>
      <c r="AB373" s="149"/>
      <c r="AC373" s="149"/>
      <c r="AD373" s="149"/>
      <c r="AE373" s="149"/>
      <c r="AF373" s="149"/>
      <c r="AG373" s="149" t="s">
        <v>201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76">
        <v>121</v>
      </c>
      <c r="B374" s="177" t="s">
        <v>303</v>
      </c>
      <c r="C374" s="190" t="s">
        <v>304</v>
      </c>
      <c r="D374" s="178" t="s">
        <v>234</v>
      </c>
      <c r="E374" s="179">
        <v>76</v>
      </c>
      <c r="F374" s="180"/>
      <c r="G374" s="181">
        <f>ROUND(E374*F374,2)</f>
        <v>0</v>
      </c>
      <c r="H374" s="160"/>
      <c r="I374" s="159">
        <f>ROUND(E374*H374,2)</f>
        <v>0</v>
      </c>
      <c r="J374" s="160"/>
      <c r="K374" s="159">
        <f>ROUND(E374*J374,2)</f>
        <v>0</v>
      </c>
      <c r="L374" s="159">
        <v>21</v>
      </c>
      <c r="M374" s="159">
        <f>G374*(1+L374/100)</f>
        <v>0</v>
      </c>
      <c r="N374" s="158">
        <v>2.9999999999999997E-4</v>
      </c>
      <c r="O374" s="158">
        <f>ROUND(E374*N374,2)</f>
        <v>0.02</v>
      </c>
      <c r="P374" s="158">
        <v>0</v>
      </c>
      <c r="Q374" s="158">
        <f>ROUND(E374*P374,2)</f>
        <v>0</v>
      </c>
      <c r="R374" s="159" t="s">
        <v>243</v>
      </c>
      <c r="S374" s="159" t="s">
        <v>196</v>
      </c>
      <c r="T374" s="159" t="s">
        <v>196</v>
      </c>
      <c r="U374" s="159">
        <v>0</v>
      </c>
      <c r="V374" s="159">
        <f>ROUND(E374*U374,2)</f>
        <v>0</v>
      </c>
      <c r="W374" s="159"/>
      <c r="X374" s="159" t="s">
        <v>244</v>
      </c>
      <c r="Y374" s="159" t="s">
        <v>198</v>
      </c>
      <c r="Z374" s="149"/>
      <c r="AA374" s="149"/>
      <c r="AB374" s="149"/>
      <c r="AC374" s="149"/>
      <c r="AD374" s="149"/>
      <c r="AE374" s="149"/>
      <c r="AF374" s="149"/>
      <c r="AG374" s="149" t="s">
        <v>245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2" x14ac:dyDescent="0.2">
      <c r="A375" s="156"/>
      <c r="B375" s="157"/>
      <c r="C375" s="191" t="s">
        <v>657</v>
      </c>
      <c r="D375" s="161"/>
      <c r="E375" s="162">
        <v>76</v>
      </c>
      <c r="F375" s="159"/>
      <c r="G375" s="159"/>
      <c r="H375" s="159"/>
      <c r="I375" s="159"/>
      <c r="J375" s="159"/>
      <c r="K375" s="159"/>
      <c r="L375" s="159"/>
      <c r="M375" s="159"/>
      <c r="N375" s="158"/>
      <c r="O375" s="158"/>
      <c r="P375" s="158"/>
      <c r="Q375" s="158"/>
      <c r="R375" s="159"/>
      <c r="S375" s="159"/>
      <c r="T375" s="159"/>
      <c r="U375" s="159"/>
      <c r="V375" s="159"/>
      <c r="W375" s="159"/>
      <c r="X375" s="159"/>
      <c r="Y375" s="159"/>
      <c r="Z375" s="149"/>
      <c r="AA375" s="149"/>
      <c r="AB375" s="149"/>
      <c r="AC375" s="149"/>
      <c r="AD375" s="149"/>
      <c r="AE375" s="149"/>
      <c r="AF375" s="149"/>
      <c r="AG375" s="149" t="s">
        <v>201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82">
        <v>122</v>
      </c>
      <c r="B376" s="183" t="s">
        <v>658</v>
      </c>
      <c r="C376" s="192" t="s">
        <v>659</v>
      </c>
      <c r="D376" s="184" t="s">
        <v>0</v>
      </c>
      <c r="E376" s="185">
        <v>2011.3162</v>
      </c>
      <c r="F376" s="186"/>
      <c r="G376" s="187">
        <f>ROUND(E376*F376,2)</f>
        <v>0</v>
      </c>
      <c r="H376" s="160"/>
      <c r="I376" s="159">
        <f>ROUND(E376*H376,2)</f>
        <v>0</v>
      </c>
      <c r="J376" s="160"/>
      <c r="K376" s="159">
        <f>ROUND(E376*J376,2)</f>
        <v>0</v>
      </c>
      <c r="L376" s="159">
        <v>21</v>
      </c>
      <c r="M376" s="159">
        <f>G376*(1+L376/100)</f>
        <v>0</v>
      </c>
      <c r="N376" s="158">
        <v>0</v>
      </c>
      <c r="O376" s="158">
        <f>ROUND(E376*N376,2)</f>
        <v>0</v>
      </c>
      <c r="P376" s="158">
        <v>0</v>
      </c>
      <c r="Q376" s="158">
        <f>ROUND(E376*P376,2)</f>
        <v>0</v>
      </c>
      <c r="R376" s="159"/>
      <c r="S376" s="159" t="s">
        <v>196</v>
      </c>
      <c r="T376" s="159" t="s">
        <v>222</v>
      </c>
      <c r="U376" s="159">
        <v>0</v>
      </c>
      <c r="V376" s="159">
        <f>ROUND(E376*U376,2)</f>
        <v>0</v>
      </c>
      <c r="W376" s="159"/>
      <c r="X376" s="159" t="s">
        <v>197</v>
      </c>
      <c r="Y376" s="159" t="s">
        <v>198</v>
      </c>
      <c r="Z376" s="149"/>
      <c r="AA376" s="149"/>
      <c r="AB376" s="149"/>
      <c r="AC376" s="149"/>
      <c r="AD376" s="149"/>
      <c r="AE376" s="149"/>
      <c r="AF376" s="149"/>
      <c r="AG376" s="149" t="s">
        <v>660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x14ac:dyDescent="0.2">
      <c r="A377" s="169" t="s">
        <v>191</v>
      </c>
      <c r="B377" s="170" t="s">
        <v>133</v>
      </c>
      <c r="C377" s="189" t="s">
        <v>134</v>
      </c>
      <c r="D377" s="171"/>
      <c r="E377" s="172"/>
      <c r="F377" s="173"/>
      <c r="G377" s="174">
        <f>SUMIF(AG378:AG392,"&lt;&gt;NOR",G378:G392)</f>
        <v>0</v>
      </c>
      <c r="H377" s="168"/>
      <c r="I377" s="168">
        <f>SUM(I378:I392)</f>
        <v>0</v>
      </c>
      <c r="J377" s="168"/>
      <c r="K377" s="168">
        <f>SUM(K378:K392)</f>
        <v>0</v>
      </c>
      <c r="L377" s="168"/>
      <c r="M377" s="168">
        <f>SUM(M378:M392)</f>
        <v>0</v>
      </c>
      <c r="N377" s="167"/>
      <c r="O377" s="167">
        <f>SUM(O378:O392)</f>
        <v>2.19</v>
      </c>
      <c r="P377" s="167"/>
      <c r="Q377" s="167">
        <f>SUM(Q378:Q392)</f>
        <v>0</v>
      </c>
      <c r="R377" s="168"/>
      <c r="S377" s="168"/>
      <c r="T377" s="168"/>
      <c r="U377" s="168"/>
      <c r="V377" s="168">
        <f>SUM(V378:V392)</f>
        <v>166.88000000000002</v>
      </c>
      <c r="W377" s="168"/>
      <c r="X377" s="168"/>
      <c r="Y377" s="168"/>
      <c r="AG377" t="s">
        <v>192</v>
      </c>
    </row>
    <row r="378" spans="1:60" ht="22.5" outlineLevel="1" x14ac:dyDescent="0.2">
      <c r="A378" s="182">
        <v>123</v>
      </c>
      <c r="B378" s="183" t="s">
        <v>661</v>
      </c>
      <c r="C378" s="192" t="s">
        <v>662</v>
      </c>
      <c r="D378" s="184" t="s">
        <v>234</v>
      </c>
      <c r="E378" s="185">
        <v>220.85</v>
      </c>
      <c r="F378" s="186"/>
      <c r="G378" s="187">
        <f>ROUND(E378*F378,2)</f>
        <v>0</v>
      </c>
      <c r="H378" s="160"/>
      <c r="I378" s="159">
        <f>ROUND(E378*H378,2)</f>
        <v>0</v>
      </c>
      <c r="J378" s="160"/>
      <c r="K378" s="159">
        <f>ROUND(E378*J378,2)</f>
        <v>0</v>
      </c>
      <c r="L378" s="159">
        <v>21</v>
      </c>
      <c r="M378" s="159">
        <f>G378*(1+L378/100)</f>
        <v>0</v>
      </c>
      <c r="N378" s="158">
        <v>3.5E-4</v>
      </c>
      <c r="O378" s="158">
        <f>ROUND(E378*N378,2)</f>
        <v>0.08</v>
      </c>
      <c r="P378" s="158">
        <v>0</v>
      </c>
      <c r="Q378" s="158">
        <f>ROUND(E378*P378,2)</f>
        <v>0</v>
      </c>
      <c r="R378" s="159"/>
      <c r="S378" s="159" t="s">
        <v>196</v>
      </c>
      <c r="T378" s="159" t="s">
        <v>196</v>
      </c>
      <c r="U378" s="159">
        <v>0.2</v>
      </c>
      <c r="V378" s="159">
        <f>ROUND(E378*U378,2)</f>
        <v>44.17</v>
      </c>
      <c r="W378" s="159"/>
      <c r="X378" s="159" t="s">
        <v>197</v>
      </c>
      <c r="Y378" s="159" t="s">
        <v>198</v>
      </c>
      <c r="Z378" s="149"/>
      <c r="AA378" s="149"/>
      <c r="AB378" s="149"/>
      <c r="AC378" s="149"/>
      <c r="AD378" s="149"/>
      <c r="AE378" s="149"/>
      <c r="AF378" s="149"/>
      <c r="AG378" s="149" t="s">
        <v>199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ht="22.5" outlineLevel="1" x14ac:dyDescent="0.2">
      <c r="A379" s="182">
        <v>124</v>
      </c>
      <c r="B379" s="183" t="s">
        <v>663</v>
      </c>
      <c r="C379" s="192" t="s">
        <v>664</v>
      </c>
      <c r="D379" s="184" t="s">
        <v>234</v>
      </c>
      <c r="E379" s="185">
        <v>257.423</v>
      </c>
      <c r="F379" s="186"/>
      <c r="G379" s="187">
        <f>ROUND(E379*F379,2)</f>
        <v>0</v>
      </c>
      <c r="H379" s="160"/>
      <c r="I379" s="159">
        <f>ROUND(E379*H379,2)</f>
        <v>0</v>
      </c>
      <c r="J379" s="160"/>
      <c r="K379" s="159">
        <f>ROUND(E379*J379,2)</f>
        <v>0</v>
      </c>
      <c r="L379" s="159">
        <v>21</v>
      </c>
      <c r="M379" s="159">
        <f>G379*(1+L379/100)</f>
        <v>0</v>
      </c>
      <c r="N379" s="158">
        <v>4.4999999999999997E-3</v>
      </c>
      <c r="O379" s="158">
        <f>ROUND(E379*N379,2)</f>
        <v>1.1599999999999999</v>
      </c>
      <c r="P379" s="158">
        <v>0</v>
      </c>
      <c r="Q379" s="158">
        <f>ROUND(E379*P379,2)</f>
        <v>0</v>
      </c>
      <c r="R379" s="159" t="s">
        <v>243</v>
      </c>
      <c r="S379" s="159" t="s">
        <v>196</v>
      </c>
      <c r="T379" s="159" t="s">
        <v>196</v>
      </c>
      <c r="U379" s="159">
        <v>0</v>
      </c>
      <c r="V379" s="159">
        <f>ROUND(E379*U379,2)</f>
        <v>0</v>
      </c>
      <c r="W379" s="159"/>
      <c r="X379" s="159" t="s">
        <v>244</v>
      </c>
      <c r="Y379" s="159" t="s">
        <v>198</v>
      </c>
      <c r="Z379" s="149"/>
      <c r="AA379" s="149"/>
      <c r="AB379" s="149"/>
      <c r="AC379" s="149"/>
      <c r="AD379" s="149"/>
      <c r="AE379" s="149"/>
      <c r="AF379" s="149"/>
      <c r="AG379" s="149" t="s">
        <v>245</v>
      </c>
      <c r="AH379" s="149"/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ht="22.5" outlineLevel="1" x14ac:dyDescent="0.2">
      <c r="A380" s="182">
        <v>125</v>
      </c>
      <c r="B380" s="183" t="s">
        <v>665</v>
      </c>
      <c r="C380" s="192" t="s">
        <v>666</v>
      </c>
      <c r="D380" s="184" t="s">
        <v>285</v>
      </c>
      <c r="E380" s="185">
        <v>2</v>
      </c>
      <c r="F380" s="186"/>
      <c r="G380" s="187">
        <f>ROUND(E380*F380,2)</f>
        <v>0</v>
      </c>
      <c r="H380" s="160"/>
      <c r="I380" s="159">
        <f>ROUND(E380*H380,2)</f>
        <v>0</v>
      </c>
      <c r="J380" s="160"/>
      <c r="K380" s="159">
        <f>ROUND(E380*J380,2)</f>
        <v>0</v>
      </c>
      <c r="L380" s="159">
        <v>21</v>
      </c>
      <c r="M380" s="159">
        <f>G380*(1+L380/100)</f>
        <v>0</v>
      </c>
      <c r="N380" s="158">
        <v>1.6000000000000001E-3</v>
      </c>
      <c r="O380" s="158">
        <f>ROUND(E380*N380,2)</f>
        <v>0</v>
      </c>
      <c r="P380" s="158">
        <v>0</v>
      </c>
      <c r="Q380" s="158">
        <f>ROUND(E380*P380,2)</f>
        <v>0</v>
      </c>
      <c r="R380" s="159" t="s">
        <v>243</v>
      </c>
      <c r="S380" s="159" t="s">
        <v>196</v>
      </c>
      <c r="T380" s="159" t="s">
        <v>196</v>
      </c>
      <c r="U380" s="159">
        <v>0</v>
      </c>
      <c r="V380" s="159">
        <f>ROUND(E380*U380,2)</f>
        <v>0</v>
      </c>
      <c r="W380" s="159"/>
      <c r="X380" s="159" t="s">
        <v>244</v>
      </c>
      <c r="Y380" s="159" t="s">
        <v>198</v>
      </c>
      <c r="Z380" s="149"/>
      <c r="AA380" s="149"/>
      <c r="AB380" s="149"/>
      <c r="AC380" s="149"/>
      <c r="AD380" s="149"/>
      <c r="AE380" s="149"/>
      <c r="AF380" s="149"/>
      <c r="AG380" s="149" t="s">
        <v>245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ht="33.75" outlineLevel="1" x14ac:dyDescent="0.2">
      <c r="A381" s="182">
        <v>126</v>
      </c>
      <c r="B381" s="183" t="s">
        <v>667</v>
      </c>
      <c r="C381" s="192" t="s">
        <v>668</v>
      </c>
      <c r="D381" s="184" t="s">
        <v>234</v>
      </c>
      <c r="E381" s="185">
        <v>220.85</v>
      </c>
      <c r="F381" s="186"/>
      <c r="G381" s="187">
        <f>ROUND(E381*F381,2)</f>
        <v>0</v>
      </c>
      <c r="H381" s="160"/>
      <c r="I381" s="159">
        <f>ROUND(E381*H381,2)</f>
        <v>0</v>
      </c>
      <c r="J381" s="160"/>
      <c r="K381" s="159">
        <f>ROUND(E381*J381,2)</f>
        <v>0</v>
      </c>
      <c r="L381" s="159">
        <v>21</v>
      </c>
      <c r="M381" s="159">
        <f>G381*(1+L381/100)</f>
        <v>0</v>
      </c>
      <c r="N381" s="158">
        <v>3.3E-4</v>
      </c>
      <c r="O381" s="158">
        <f>ROUND(E381*N381,2)</f>
        <v>7.0000000000000007E-2</v>
      </c>
      <c r="P381" s="158">
        <v>0</v>
      </c>
      <c r="Q381" s="158">
        <f>ROUND(E381*P381,2)</f>
        <v>0</v>
      </c>
      <c r="R381" s="159"/>
      <c r="S381" s="159" t="s">
        <v>196</v>
      </c>
      <c r="T381" s="159" t="s">
        <v>196</v>
      </c>
      <c r="U381" s="159">
        <v>0.03</v>
      </c>
      <c r="V381" s="159">
        <f>ROUND(E381*U381,2)</f>
        <v>6.63</v>
      </c>
      <c r="W381" s="159"/>
      <c r="X381" s="159" t="s">
        <v>197</v>
      </c>
      <c r="Y381" s="159" t="s">
        <v>198</v>
      </c>
      <c r="Z381" s="149"/>
      <c r="AA381" s="149"/>
      <c r="AB381" s="149"/>
      <c r="AC381" s="149"/>
      <c r="AD381" s="149"/>
      <c r="AE381" s="149"/>
      <c r="AF381" s="149"/>
      <c r="AG381" s="149" t="s">
        <v>199</v>
      </c>
      <c r="AH381" s="149"/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t="33.75" outlineLevel="1" x14ac:dyDescent="0.2">
      <c r="A382" s="176">
        <v>127</v>
      </c>
      <c r="B382" s="177" t="s">
        <v>669</v>
      </c>
      <c r="C382" s="190" t="s">
        <v>670</v>
      </c>
      <c r="D382" s="178" t="s">
        <v>234</v>
      </c>
      <c r="E382" s="179">
        <v>220.85</v>
      </c>
      <c r="F382" s="180"/>
      <c r="G382" s="181">
        <f>ROUND(E382*F382,2)</f>
        <v>0</v>
      </c>
      <c r="H382" s="160"/>
      <c r="I382" s="159">
        <f>ROUND(E382*H382,2)</f>
        <v>0</v>
      </c>
      <c r="J382" s="160"/>
      <c r="K382" s="159">
        <f>ROUND(E382*J382,2)</f>
        <v>0</v>
      </c>
      <c r="L382" s="159">
        <v>21</v>
      </c>
      <c r="M382" s="159">
        <f>G382*(1+L382/100)</f>
        <v>0</v>
      </c>
      <c r="N382" s="158">
        <v>3.62E-3</v>
      </c>
      <c r="O382" s="158">
        <f>ROUND(E382*N382,2)</f>
        <v>0.8</v>
      </c>
      <c r="P382" s="158">
        <v>0</v>
      </c>
      <c r="Q382" s="158">
        <f>ROUND(E382*P382,2)</f>
        <v>0</v>
      </c>
      <c r="R382" s="159"/>
      <c r="S382" s="159" t="s">
        <v>196</v>
      </c>
      <c r="T382" s="159" t="s">
        <v>196</v>
      </c>
      <c r="U382" s="159">
        <v>0.32</v>
      </c>
      <c r="V382" s="159">
        <f>ROUND(E382*U382,2)</f>
        <v>70.67</v>
      </c>
      <c r="W382" s="159"/>
      <c r="X382" s="159" t="s">
        <v>197</v>
      </c>
      <c r="Y382" s="159" t="s">
        <v>198</v>
      </c>
      <c r="Z382" s="149"/>
      <c r="AA382" s="149"/>
      <c r="AB382" s="149"/>
      <c r="AC382" s="149"/>
      <c r="AD382" s="149"/>
      <c r="AE382" s="149"/>
      <c r="AF382" s="149"/>
      <c r="AG382" s="149" t="s">
        <v>199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2" x14ac:dyDescent="0.2">
      <c r="A383" s="156"/>
      <c r="B383" s="157"/>
      <c r="C383" s="191" t="s">
        <v>671</v>
      </c>
      <c r="D383" s="161"/>
      <c r="E383" s="162">
        <v>115.85</v>
      </c>
      <c r="F383" s="159"/>
      <c r="G383" s="159"/>
      <c r="H383" s="159"/>
      <c r="I383" s="159"/>
      <c r="J383" s="159"/>
      <c r="K383" s="159"/>
      <c r="L383" s="159"/>
      <c r="M383" s="159"/>
      <c r="N383" s="158"/>
      <c r="O383" s="158"/>
      <c r="P383" s="158"/>
      <c r="Q383" s="158"/>
      <c r="R383" s="159"/>
      <c r="S383" s="159"/>
      <c r="T383" s="159"/>
      <c r="U383" s="159"/>
      <c r="V383" s="159"/>
      <c r="W383" s="159"/>
      <c r="X383" s="159"/>
      <c r="Y383" s="159"/>
      <c r="Z383" s="149"/>
      <c r="AA383" s="149"/>
      <c r="AB383" s="149"/>
      <c r="AC383" s="149"/>
      <c r="AD383" s="149"/>
      <c r="AE383" s="149"/>
      <c r="AF383" s="149"/>
      <c r="AG383" s="149" t="s">
        <v>201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3" x14ac:dyDescent="0.2">
      <c r="A384" s="156"/>
      <c r="B384" s="157"/>
      <c r="C384" s="191" t="s">
        <v>672</v>
      </c>
      <c r="D384" s="161"/>
      <c r="E384" s="162">
        <v>105</v>
      </c>
      <c r="F384" s="159"/>
      <c r="G384" s="159"/>
      <c r="H384" s="159"/>
      <c r="I384" s="159"/>
      <c r="J384" s="159"/>
      <c r="K384" s="159"/>
      <c r="L384" s="159"/>
      <c r="M384" s="159"/>
      <c r="N384" s="158"/>
      <c r="O384" s="158"/>
      <c r="P384" s="158"/>
      <c r="Q384" s="158"/>
      <c r="R384" s="159"/>
      <c r="S384" s="159"/>
      <c r="T384" s="159"/>
      <c r="U384" s="159"/>
      <c r="V384" s="159"/>
      <c r="W384" s="159"/>
      <c r="X384" s="159"/>
      <c r="Y384" s="159"/>
      <c r="Z384" s="149"/>
      <c r="AA384" s="149"/>
      <c r="AB384" s="149"/>
      <c r="AC384" s="149"/>
      <c r="AD384" s="149"/>
      <c r="AE384" s="149"/>
      <c r="AF384" s="149"/>
      <c r="AG384" s="149" t="s">
        <v>201</v>
      </c>
      <c r="AH384" s="149">
        <v>0</v>
      </c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76">
        <v>128</v>
      </c>
      <c r="B385" s="177" t="s">
        <v>673</v>
      </c>
      <c r="C385" s="190" t="s">
        <v>674</v>
      </c>
      <c r="D385" s="178" t="s">
        <v>355</v>
      </c>
      <c r="E385" s="179">
        <v>75.099999999999994</v>
      </c>
      <c r="F385" s="180"/>
      <c r="G385" s="181">
        <f>ROUND(E385*F385,2)</f>
        <v>0</v>
      </c>
      <c r="H385" s="160"/>
      <c r="I385" s="159">
        <f>ROUND(E385*H385,2)</f>
        <v>0</v>
      </c>
      <c r="J385" s="160"/>
      <c r="K385" s="159">
        <f>ROUND(E385*J385,2)</f>
        <v>0</v>
      </c>
      <c r="L385" s="159">
        <v>21</v>
      </c>
      <c r="M385" s="159">
        <f>G385*(1+L385/100)</f>
        <v>0</v>
      </c>
      <c r="N385" s="158">
        <v>7.6000000000000004E-4</v>
      </c>
      <c r="O385" s="158">
        <f>ROUND(E385*N385,2)</f>
        <v>0.06</v>
      </c>
      <c r="P385" s="158">
        <v>0</v>
      </c>
      <c r="Q385" s="158">
        <f>ROUND(E385*P385,2)</f>
        <v>0</v>
      </c>
      <c r="R385" s="159"/>
      <c r="S385" s="159" t="s">
        <v>196</v>
      </c>
      <c r="T385" s="159" t="s">
        <v>222</v>
      </c>
      <c r="U385" s="159">
        <v>0.189</v>
      </c>
      <c r="V385" s="159">
        <f>ROUND(E385*U385,2)</f>
        <v>14.19</v>
      </c>
      <c r="W385" s="159"/>
      <c r="X385" s="159" t="s">
        <v>197</v>
      </c>
      <c r="Y385" s="159" t="s">
        <v>198</v>
      </c>
      <c r="Z385" s="149"/>
      <c r="AA385" s="149"/>
      <c r="AB385" s="149"/>
      <c r="AC385" s="149"/>
      <c r="AD385" s="149"/>
      <c r="AE385" s="149"/>
      <c r="AF385" s="149"/>
      <c r="AG385" s="149" t="s">
        <v>199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2" x14ac:dyDescent="0.2">
      <c r="A386" s="156"/>
      <c r="B386" s="157"/>
      <c r="C386" s="191" t="s">
        <v>675</v>
      </c>
      <c r="D386" s="161"/>
      <c r="E386" s="162">
        <v>75.099999999999994</v>
      </c>
      <c r="F386" s="159"/>
      <c r="G386" s="159"/>
      <c r="H386" s="159"/>
      <c r="I386" s="159"/>
      <c r="J386" s="159"/>
      <c r="K386" s="159"/>
      <c r="L386" s="159"/>
      <c r="M386" s="159"/>
      <c r="N386" s="158"/>
      <c r="O386" s="158"/>
      <c r="P386" s="158"/>
      <c r="Q386" s="158"/>
      <c r="R386" s="159"/>
      <c r="S386" s="159"/>
      <c r="T386" s="159"/>
      <c r="U386" s="159"/>
      <c r="V386" s="159"/>
      <c r="W386" s="159"/>
      <c r="X386" s="159"/>
      <c r="Y386" s="159"/>
      <c r="Z386" s="149"/>
      <c r="AA386" s="149"/>
      <c r="AB386" s="149"/>
      <c r="AC386" s="149"/>
      <c r="AD386" s="149"/>
      <c r="AE386" s="149"/>
      <c r="AF386" s="149"/>
      <c r="AG386" s="149" t="s">
        <v>201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2.5" outlineLevel="1" x14ac:dyDescent="0.2">
      <c r="A387" s="176">
        <v>129</v>
      </c>
      <c r="B387" s="177" t="s">
        <v>676</v>
      </c>
      <c r="C387" s="190" t="s">
        <v>677</v>
      </c>
      <c r="D387" s="178" t="s">
        <v>285</v>
      </c>
      <c r="E387" s="179">
        <v>3</v>
      </c>
      <c r="F387" s="180"/>
      <c r="G387" s="181">
        <f>ROUND(E387*F387,2)</f>
        <v>0</v>
      </c>
      <c r="H387" s="160"/>
      <c r="I387" s="159">
        <f>ROUND(E387*H387,2)</f>
        <v>0</v>
      </c>
      <c r="J387" s="160"/>
      <c r="K387" s="159">
        <f>ROUND(E387*J387,2)</f>
        <v>0</v>
      </c>
      <c r="L387" s="159">
        <v>21</v>
      </c>
      <c r="M387" s="159">
        <f>G387*(1+L387/100)</f>
        <v>0</v>
      </c>
      <c r="N387" s="158">
        <v>1E-3</v>
      </c>
      <c r="O387" s="158">
        <f>ROUND(E387*N387,2)</f>
        <v>0</v>
      </c>
      <c r="P387" s="158">
        <v>0</v>
      </c>
      <c r="Q387" s="158">
        <f>ROUND(E387*P387,2)</f>
        <v>0</v>
      </c>
      <c r="R387" s="159"/>
      <c r="S387" s="159" t="s">
        <v>196</v>
      </c>
      <c r="T387" s="159" t="s">
        <v>222</v>
      </c>
      <c r="U387" s="159">
        <v>0.35</v>
      </c>
      <c r="V387" s="159">
        <f>ROUND(E387*U387,2)</f>
        <v>1.05</v>
      </c>
      <c r="W387" s="159"/>
      <c r="X387" s="159" t="s">
        <v>197</v>
      </c>
      <c r="Y387" s="159" t="s">
        <v>198</v>
      </c>
      <c r="Z387" s="149"/>
      <c r="AA387" s="149"/>
      <c r="AB387" s="149"/>
      <c r="AC387" s="149"/>
      <c r="AD387" s="149"/>
      <c r="AE387" s="149"/>
      <c r="AF387" s="149"/>
      <c r="AG387" s="149" t="s">
        <v>199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2" x14ac:dyDescent="0.2">
      <c r="A388" s="156"/>
      <c r="B388" s="157"/>
      <c r="C388" s="191" t="s">
        <v>678</v>
      </c>
      <c r="D388" s="161"/>
      <c r="E388" s="162">
        <v>3</v>
      </c>
      <c r="F388" s="159"/>
      <c r="G388" s="159"/>
      <c r="H388" s="159"/>
      <c r="I388" s="159"/>
      <c r="J388" s="159"/>
      <c r="K388" s="159"/>
      <c r="L388" s="159"/>
      <c r="M388" s="159"/>
      <c r="N388" s="158"/>
      <c r="O388" s="158"/>
      <c r="P388" s="158"/>
      <c r="Q388" s="158"/>
      <c r="R388" s="159"/>
      <c r="S388" s="159"/>
      <c r="T388" s="159"/>
      <c r="U388" s="159"/>
      <c r="V388" s="159"/>
      <c r="W388" s="159"/>
      <c r="X388" s="159"/>
      <c r="Y388" s="159"/>
      <c r="Z388" s="149"/>
      <c r="AA388" s="149"/>
      <c r="AB388" s="149"/>
      <c r="AC388" s="149"/>
      <c r="AD388" s="149"/>
      <c r="AE388" s="149"/>
      <c r="AF388" s="149"/>
      <c r="AG388" s="149" t="s">
        <v>201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76">
        <v>130</v>
      </c>
      <c r="B389" s="177" t="s">
        <v>679</v>
      </c>
      <c r="C389" s="190" t="s">
        <v>680</v>
      </c>
      <c r="D389" s="178" t="s">
        <v>234</v>
      </c>
      <c r="E389" s="179">
        <v>220.85</v>
      </c>
      <c r="F389" s="180"/>
      <c r="G389" s="181">
        <f>ROUND(E389*F389,2)</f>
        <v>0</v>
      </c>
      <c r="H389" s="160"/>
      <c r="I389" s="159">
        <f>ROUND(E389*H389,2)</f>
        <v>0</v>
      </c>
      <c r="J389" s="160"/>
      <c r="K389" s="159">
        <f>ROUND(E389*J389,2)</f>
        <v>0</v>
      </c>
      <c r="L389" s="159">
        <v>21</v>
      </c>
      <c r="M389" s="159">
        <f>G389*(1+L389/100)</f>
        <v>0</v>
      </c>
      <c r="N389" s="158">
        <v>3.0000000000000001E-5</v>
      </c>
      <c r="O389" s="158">
        <f>ROUND(E389*N389,2)</f>
        <v>0.01</v>
      </c>
      <c r="P389" s="158">
        <v>0</v>
      </c>
      <c r="Q389" s="158">
        <f>ROUND(E389*P389,2)</f>
        <v>0</v>
      </c>
      <c r="R389" s="159"/>
      <c r="S389" s="159" t="s">
        <v>196</v>
      </c>
      <c r="T389" s="159" t="s">
        <v>222</v>
      </c>
      <c r="U389" s="159">
        <v>0.11765</v>
      </c>
      <c r="V389" s="159">
        <f>ROUND(E389*U389,2)</f>
        <v>25.98</v>
      </c>
      <c r="W389" s="159"/>
      <c r="X389" s="159" t="s">
        <v>197</v>
      </c>
      <c r="Y389" s="159" t="s">
        <v>198</v>
      </c>
      <c r="Z389" s="149"/>
      <c r="AA389" s="149"/>
      <c r="AB389" s="149"/>
      <c r="AC389" s="149"/>
      <c r="AD389" s="149"/>
      <c r="AE389" s="149"/>
      <c r="AF389" s="149"/>
      <c r="AG389" s="149" t="s">
        <v>199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2" x14ac:dyDescent="0.2">
      <c r="A390" s="156"/>
      <c r="B390" s="157"/>
      <c r="C390" s="191" t="s">
        <v>681</v>
      </c>
      <c r="D390" s="161"/>
      <c r="E390" s="162">
        <v>220.85</v>
      </c>
      <c r="F390" s="159"/>
      <c r="G390" s="159"/>
      <c r="H390" s="159"/>
      <c r="I390" s="159"/>
      <c r="J390" s="159"/>
      <c r="K390" s="159"/>
      <c r="L390" s="159"/>
      <c r="M390" s="159"/>
      <c r="N390" s="158"/>
      <c r="O390" s="158"/>
      <c r="P390" s="158"/>
      <c r="Q390" s="158"/>
      <c r="R390" s="159"/>
      <c r="S390" s="159"/>
      <c r="T390" s="159"/>
      <c r="U390" s="159"/>
      <c r="V390" s="159"/>
      <c r="W390" s="159"/>
      <c r="X390" s="159"/>
      <c r="Y390" s="159"/>
      <c r="Z390" s="149"/>
      <c r="AA390" s="149"/>
      <c r="AB390" s="149"/>
      <c r="AC390" s="149"/>
      <c r="AD390" s="149"/>
      <c r="AE390" s="149"/>
      <c r="AF390" s="149"/>
      <c r="AG390" s="149" t="s">
        <v>201</v>
      </c>
      <c r="AH390" s="149">
        <v>0</v>
      </c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82">
        <v>131</v>
      </c>
      <c r="B391" s="183" t="s">
        <v>682</v>
      </c>
      <c r="C391" s="192" t="s">
        <v>683</v>
      </c>
      <c r="D391" s="184" t="s">
        <v>226</v>
      </c>
      <c r="E391" s="185">
        <v>0.89327999999999996</v>
      </c>
      <c r="F391" s="186"/>
      <c r="G391" s="187">
        <f>ROUND(E391*F391,2)</f>
        <v>0</v>
      </c>
      <c r="H391" s="160"/>
      <c r="I391" s="159">
        <f>ROUND(E391*H391,2)</f>
        <v>0</v>
      </c>
      <c r="J391" s="160"/>
      <c r="K391" s="159">
        <f>ROUND(E391*J391,2)</f>
        <v>0</v>
      </c>
      <c r="L391" s="159">
        <v>21</v>
      </c>
      <c r="M391" s="159">
        <f>G391*(1+L391/100)</f>
        <v>0</v>
      </c>
      <c r="N391" s="158">
        <v>0</v>
      </c>
      <c r="O391" s="158">
        <f>ROUND(E391*N391,2)</f>
        <v>0</v>
      </c>
      <c r="P391" s="158">
        <v>0</v>
      </c>
      <c r="Q391" s="158">
        <f>ROUND(E391*P391,2)</f>
        <v>0</v>
      </c>
      <c r="R391" s="159"/>
      <c r="S391" s="159" t="s">
        <v>196</v>
      </c>
      <c r="T391" s="159" t="s">
        <v>222</v>
      </c>
      <c r="U391" s="159">
        <v>2.048</v>
      </c>
      <c r="V391" s="159">
        <f>ROUND(E391*U391,2)</f>
        <v>1.83</v>
      </c>
      <c r="W391" s="159"/>
      <c r="X391" s="159" t="s">
        <v>197</v>
      </c>
      <c r="Y391" s="159" t="s">
        <v>198</v>
      </c>
      <c r="Z391" s="149"/>
      <c r="AA391" s="149"/>
      <c r="AB391" s="149"/>
      <c r="AC391" s="149"/>
      <c r="AD391" s="149"/>
      <c r="AE391" s="149"/>
      <c r="AF391" s="149"/>
      <c r="AG391" s="149" t="s">
        <v>660</v>
      </c>
      <c r="AH391" s="149"/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ht="22.5" outlineLevel="1" x14ac:dyDescent="0.2">
      <c r="A392" s="182">
        <v>132</v>
      </c>
      <c r="B392" s="183" t="s">
        <v>684</v>
      </c>
      <c r="C392" s="192" t="s">
        <v>685</v>
      </c>
      <c r="D392" s="184" t="s">
        <v>285</v>
      </c>
      <c r="E392" s="185">
        <v>2</v>
      </c>
      <c r="F392" s="186"/>
      <c r="G392" s="187">
        <f>ROUND(E392*F392,2)</f>
        <v>0</v>
      </c>
      <c r="H392" s="160"/>
      <c r="I392" s="159">
        <f>ROUND(E392*H392,2)</f>
        <v>0</v>
      </c>
      <c r="J392" s="160"/>
      <c r="K392" s="159">
        <f>ROUND(E392*J392,2)</f>
        <v>0</v>
      </c>
      <c r="L392" s="159">
        <v>21</v>
      </c>
      <c r="M392" s="159">
        <f>G392*(1+L392/100)</f>
        <v>0</v>
      </c>
      <c r="N392" s="158">
        <v>2.6800000000000001E-3</v>
      </c>
      <c r="O392" s="158">
        <f>ROUND(E392*N392,2)</f>
        <v>0.01</v>
      </c>
      <c r="P392" s="158">
        <v>0</v>
      </c>
      <c r="Q392" s="158">
        <f>ROUND(E392*P392,2)</f>
        <v>0</v>
      </c>
      <c r="R392" s="159"/>
      <c r="S392" s="159" t="s">
        <v>196</v>
      </c>
      <c r="T392" s="159" t="s">
        <v>222</v>
      </c>
      <c r="U392" s="159">
        <v>1.18</v>
      </c>
      <c r="V392" s="159">
        <f>ROUND(E392*U392,2)</f>
        <v>2.36</v>
      </c>
      <c r="W392" s="159"/>
      <c r="X392" s="159" t="s">
        <v>197</v>
      </c>
      <c r="Y392" s="159" t="s">
        <v>198</v>
      </c>
      <c r="Z392" s="149"/>
      <c r="AA392" s="149"/>
      <c r="AB392" s="149"/>
      <c r="AC392" s="149"/>
      <c r="AD392" s="149"/>
      <c r="AE392" s="149"/>
      <c r="AF392" s="149"/>
      <c r="AG392" s="149" t="s">
        <v>199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x14ac:dyDescent="0.2">
      <c r="A393" s="169" t="s">
        <v>191</v>
      </c>
      <c r="B393" s="170" t="s">
        <v>135</v>
      </c>
      <c r="C393" s="189" t="s">
        <v>136</v>
      </c>
      <c r="D393" s="171"/>
      <c r="E393" s="172"/>
      <c r="F393" s="173"/>
      <c r="G393" s="174">
        <f>SUMIF(AG394:AG462,"&lt;&gt;NOR",G394:G462)</f>
        <v>0</v>
      </c>
      <c r="H393" s="168"/>
      <c r="I393" s="168">
        <f>SUM(I394:I462)</f>
        <v>0</v>
      </c>
      <c r="J393" s="168"/>
      <c r="K393" s="168">
        <f>SUM(K394:K462)</f>
        <v>0</v>
      </c>
      <c r="L393" s="168"/>
      <c r="M393" s="168">
        <f>SUM(M394:M462)</f>
        <v>0</v>
      </c>
      <c r="N393" s="167"/>
      <c r="O393" s="167">
        <f>SUM(O394:O462)</f>
        <v>1.4300000000000002</v>
      </c>
      <c r="P393" s="167"/>
      <c r="Q393" s="167">
        <f>SUM(Q394:Q462)</f>
        <v>0</v>
      </c>
      <c r="R393" s="168"/>
      <c r="S393" s="168"/>
      <c r="T393" s="168"/>
      <c r="U393" s="168"/>
      <c r="V393" s="168">
        <f>SUM(V394:V462)</f>
        <v>143.07</v>
      </c>
      <c r="W393" s="168"/>
      <c r="X393" s="168"/>
      <c r="Y393" s="168"/>
      <c r="AG393" t="s">
        <v>192</v>
      </c>
    </row>
    <row r="394" spans="1:60" ht="22.5" outlineLevel="1" x14ac:dyDescent="0.2">
      <c r="A394" s="176">
        <v>133</v>
      </c>
      <c r="B394" s="177" t="s">
        <v>686</v>
      </c>
      <c r="C394" s="190" t="s">
        <v>687</v>
      </c>
      <c r="D394" s="178" t="s">
        <v>234</v>
      </c>
      <c r="E394" s="179">
        <v>177</v>
      </c>
      <c r="F394" s="180"/>
      <c r="G394" s="181">
        <f>ROUND(E394*F394,2)</f>
        <v>0</v>
      </c>
      <c r="H394" s="160"/>
      <c r="I394" s="159">
        <f>ROUND(E394*H394,2)</f>
        <v>0</v>
      </c>
      <c r="J394" s="160"/>
      <c r="K394" s="159">
        <f>ROUND(E394*J394,2)</f>
        <v>0</v>
      </c>
      <c r="L394" s="159">
        <v>21</v>
      </c>
      <c r="M394" s="159">
        <f>G394*(1+L394/100)</f>
        <v>0</v>
      </c>
      <c r="N394" s="158">
        <v>0</v>
      </c>
      <c r="O394" s="158">
        <f>ROUND(E394*N394,2)</f>
        <v>0</v>
      </c>
      <c r="P394" s="158">
        <v>0</v>
      </c>
      <c r="Q394" s="158">
        <f>ROUND(E394*P394,2)</f>
        <v>0</v>
      </c>
      <c r="R394" s="159"/>
      <c r="S394" s="159" t="s">
        <v>196</v>
      </c>
      <c r="T394" s="159" t="s">
        <v>222</v>
      </c>
      <c r="U394" s="159">
        <v>0.08</v>
      </c>
      <c r="V394" s="159">
        <f>ROUND(E394*U394,2)</f>
        <v>14.16</v>
      </c>
      <c r="W394" s="159"/>
      <c r="X394" s="159" t="s">
        <v>197</v>
      </c>
      <c r="Y394" s="159" t="s">
        <v>198</v>
      </c>
      <c r="Z394" s="149"/>
      <c r="AA394" s="149"/>
      <c r="AB394" s="149"/>
      <c r="AC394" s="149"/>
      <c r="AD394" s="149"/>
      <c r="AE394" s="149"/>
      <c r="AF394" s="149"/>
      <c r="AG394" s="149" t="s">
        <v>199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2" x14ac:dyDescent="0.2">
      <c r="A395" s="156"/>
      <c r="B395" s="157"/>
      <c r="C395" s="191" t="s">
        <v>608</v>
      </c>
      <c r="D395" s="161"/>
      <c r="E395" s="162">
        <v>4.55</v>
      </c>
      <c r="F395" s="159"/>
      <c r="G395" s="159"/>
      <c r="H395" s="159"/>
      <c r="I395" s="159"/>
      <c r="J395" s="159"/>
      <c r="K395" s="159"/>
      <c r="L395" s="159"/>
      <c r="M395" s="159"/>
      <c r="N395" s="158"/>
      <c r="O395" s="158"/>
      <c r="P395" s="158"/>
      <c r="Q395" s="158"/>
      <c r="R395" s="159"/>
      <c r="S395" s="159"/>
      <c r="T395" s="159"/>
      <c r="U395" s="159"/>
      <c r="V395" s="159"/>
      <c r="W395" s="159"/>
      <c r="X395" s="159"/>
      <c r="Y395" s="159"/>
      <c r="Z395" s="149"/>
      <c r="AA395" s="149"/>
      <c r="AB395" s="149"/>
      <c r="AC395" s="149"/>
      <c r="AD395" s="149"/>
      <c r="AE395" s="149"/>
      <c r="AF395" s="149"/>
      <c r="AG395" s="149" t="s">
        <v>201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3" x14ac:dyDescent="0.2">
      <c r="A396" s="156"/>
      <c r="B396" s="157"/>
      <c r="C396" s="191" t="s">
        <v>609</v>
      </c>
      <c r="D396" s="161"/>
      <c r="E396" s="162">
        <v>12.9</v>
      </c>
      <c r="F396" s="159"/>
      <c r="G396" s="159"/>
      <c r="H396" s="159"/>
      <c r="I396" s="159"/>
      <c r="J396" s="159"/>
      <c r="K396" s="159"/>
      <c r="L396" s="159"/>
      <c r="M396" s="159"/>
      <c r="N396" s="158"/>
      <c r="O396" s="158"/>
      <c r="P396" s="158"/>
      <c r="Q396" s="158"/>
      <c r="R396" s="159"/>
      <c r="S396" s="159"/>
      <c r="T396" s="159"/>
      <c r="U396" s="159"/>
      <c r="V396" s="159"/>
      <c r="W396" s="159"/>
      <c r="X396" s="159"/>
      <c r="Y396" s="159"/>
      <c r="Z396" s="149"/>
      <c r="AA396" s="149"/>
      <c r="AB396" s="149"/>
      <c r="AC396" s="149"/>
      <c r="AD396" s="149"/>
      <c r="AE396" s="149"/>
      <c r="AF396" s="149"/>
      <c r="AG396" s="149" t="s">
        <v>201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3" x14ac:dyDescent="0.2">
      <c r="A397" s="156"/>
      <c r="B397" s="157"/>
      <c r="C397" s="191" t="s">
        <v>610</v>
      </c>
      <c r="D397" s="161"/>
      <c r="E397" s="162">
        <v>15</v>
      </c>
      <c r="F397" s="159"/>
      <c r="G397" s="159"/>
      <c r="H397" s="159"/>
      <c r="I397" s="159"/>
      <c r="J397" s="159"/>
      <c r="K397" s="159"/>
      <c r="L397" s="159"/>
      <c r="M397" s="159"/>
      <c r="N397" s="158"/>
      <c r="O397" s="158"/>
      <c r="P397" s="158"/>
      <c r="Q397" s="158"/>
      <c r="R397" s="159"/>
      <c r="S397" s="159"/>
      <c r="T397" s="159"/>
      <c r="U397" s="159"/>
      <c r="V397" s="159"/>
      <c r="W397" s="159"/>
      <c r="X397" s="159"/>
      <c r="Y397" s="159"/>
      <c r="Z397" s="149"/>
      <c r="AA397" s="149"/>
      <c r="AB397" s="149"/>
      <c r="AC397" s="149"/>
      <c r="AD397" s="149"/>
      <c r="AE397" s="149"/>
      <c r="AF397" s="149"/>
      <c r="AG397" s="149" t="s">
        <v>201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3" x14ac:dyDescent="0.2">
      <c r="A398" s="156"/>
      <c r="B398" s="157"/>
      <c r="C398" s="191" t="s">
        <v>611</v>
      </c>
      <c r="D398" s="161"/>
      <c r="E398" s="162">
        <v>1.4</v>
      </c>
      <c r="F398" s="159"/>
      <c r="G398" s="159"/>
      <c r="H398" s="159"/>
      <c r="I398" s="159"/>
      <c r="J398" s="159"/>
      <c r="K398" s="159"/>
      <c r="L398" s="159"/>
      <c r="M398" s="159"/>
      <c r="N398" s="158"/>
      <c r="O398" s="158"/>
      <c r="P398" s="158"/>
      <c r="Q398" s="158"/>
      <c r="R398" s="159"/>
      <c r="S398" s="159"/>
      <c r="T398" s="159"/>
      <c r="U398" s="159"/>
      <c r="V398" s="159"/>
      <c r="W398" s="159"/>
      <c r="X398" s="159"/>
      <c r="Y398" s="159"/>
      <c r="Z398" s="149"/>
      <c r="AA398" s="149"/>
      <c r="AB398" s="149"/>
      <c r="AC398" s="149"/>
      <c r="AD398" s="149"/>
      <c r="AE398" s="149"/>
      <c r="AF398" s="149"/>
      <c r="AG398" s="149" t="s">
        <v>201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3" x14ac:dyDescent="0.2">
      <c r="A399" s="156"/>
      <c r="B399" s="157"/>
      <c r="C399" s="191" t="s">
        <v>612</v>
      </c>
      <c r="D399" s="161"/>
      <c r="E399" s="162">
        <v>1.95</v>
      </c>
      <c r="F399" s="159"/>
      <c r="G399" s="159"/>
      <c r="H399" s="159"/>
      <c r="I399" s="159"/>
      <c r="J399" s="159"/>
      <c r="K399" s="159"/>
      <c r="L399" s="159"/>
      <c r="M399" s="159"/>
      <c r="N399" s="158"/>
      <c r="O399" s="158"/>
      <c r="P399" s="158"/>
      <c r="Q399" s="158"/>
      <c r="R399" s="159"/>
      <c r="S399" s="159"/>
      <c r="T399" s="159"/>
      <c r="U399" s="159"/>
      <c r="V399" s="159"/>
      <c r="W399" s="159"/>
      <c r="X399" s="159"/>
      <c r="Y399" s="159"/>
      <c r="Z399" s="149"/>
      <c r="AA399" s="149"/>
      <c r="AB399" s="149"/>
      <c r="AC399" s="149"/>
      <c r="AD399" s="149"/>
      <c r="AE399" s="149"/>
      <c r="AF399" s="149"/>
      <c r="AG399" s="149" t="s">
        <v>201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3" x14ac:dyDescent="0.2">
      <c r="A400" s="156"/>
      <c r="B400" s="157"/>
      <c r="C400" s="191" t="s">
        <v>613</v>
      </c>
      <c r="D400" s="161"/>
      <c r="E400" s="162">
        <v>8.0500000000000007</v>
      </c>
      <c r="F400" s="159"/>
      <c r="G400" s="159"/>
      <c r="H400" s="159"/>
      <c r="I400" s="159"/>
      <c r="J400" s="159"/>
      <c r="K400" s="159"/>
      <c r="L400" s="159"/>
      <c r="M400" s="159"/>
      <c r="N400" s="158"/>
      <c r="O400" s="158"/>
      <c r="P400" s="158"/>
      <c r="Q400" s="158"/>
      <c r="R400" s="159"/>
      <c r="S400" s="159"/>
      <c r="T400" s="159"/>
      <c r="U400" s="159"/>
      <c r="V400" s="159"/>
      <c r="W400" s="159"/>
      <c r="X400" s="159"/>
      <c r="Y400" s="159"/>
      <c r="Z400" s="149"/>
      <c r="AA400" s="149"/>
      <c r="AB400" s="149"/>
      <c r="AC400" s="149"/>
      <c r="AD400" s="149"/>
      <c r="AE400" s="149"/>
      <c r="AF400" s="149"/>
      <c r="AG400" s="149" t="s">
        <v>201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3" x14ac:dyDescent="0.2">
      <c r="A401" s="156"/>
      <c r="B401" s="157"/>
      <c r="C401" s="191" t="s">
        <v>614</v>
      </c>
      <c r="D401" s="161"/>
      <c r="E401" s="162">
        <v>2.15</v>
      </c>
      <c r="F401" s="159"/>
      <c r="G401" s="159"/>
      <c r="H401" s="159"/>
      <c r="I401" s="159"/>
      <c r="J401" s="159"/>
      <c r="K401" s="159"/>
      <c r="L401" s="159"/>
      <c r="M401" s="159"/>
      <c r="N401" s="158"/>
      <c r="O401" s="158"/>
      <c r="P401" s="158"/>
      <c r="Q401" s="158"/>
      <c r="R401" s="159"/>
      <c r="S401" s="159"/>
      <c r="T401" s="159"/>
      <c r="U401" s="159"/>
      <c r="V401" s="159"/>
      <c r="W401" s="159"/>
      <c r="X401" s="159"/>
      <c r="Y401" s="159"/>
      <c r="Z401" s="149"/>
      <c r="AA401" s="149"/>
      <c r="AB401" s="149"/>
      <c r="AC401" s="149"/>
      <c r="AD401" s="149"/>
      <c r="AE401" s="149"/>
      <c r="AF401" s="149"/>
      <c r="AG401" s="149" t="s">
        <v>201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3" x14ac:dyDescent="0.2">
      <c r="A402" s="156"/>
      <c r="B402" s="157"/>
      <c r="C402" s="191" t="s">
        <v>615</v>
      </c>
      <c r="D402" s="161"/>
      <c r="E402" s="162">
        <v>4.75</v>
      </c>
      <c r="F402" s="159"/>
      <c r="G402" s="159"/>
      <c r="H402" s="159"/>
      <c r="I402" s="159"/>
      <c r="J402" s="159"/>
      <c r="K402" s="159"/>
      <c r="L402" s="159"/>
      <c r="M402" s="159"/>
      <c r="N402" s="158"/>
      <c r="O402" s="158"/>
      <c r="P402" s="158"/>
      <c r="Q402" s="158"/>
      <c r="R402" s="159"/>
      <c r="S402" s="159"/>
      <c r="T402" s="159"/>
      <c r="U402" s="159"/>
      <c r="V402" s="159"/>
      <c r="W402" s="159"/>
      <c r="X402" s="159"/>
      <c r="Y402" s="159"/>
      <c r="Z402" s="149"/>
      <c r="AA402" s="149"/>
      <c r="AB402" s="149"/>
      <c r="AC402" s="149"/>
      <c r="AD402" s="149"/>
      <c r="AE402" s="149"/>
      <c r="AF402" s="149"/>
      <c r="AG402" s="149" t="s">
        <v>201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3" x14ac:dyDescent="0.2">
      <c r="A403" s="156"/>
      <c r="B403" s="157"/>
      <c r="C403" s="191" t="s">
        <v>616</v>
      </c>
      <c r="D403" s="161"/>
      <c r="E403" s="162">
        <v>1.9</v>
      </c>
      <c r="F403" s="159"/>
      <c r="G403" s="159"/>
      <c r="H403" s="159"/>
      <c r="I403" s="159"/>
      <c r="J403" s="159"/>
      <c r="K403" s="159"/>
      <c r="L403" s="159"/>
      <c r="M403" s="159"/>
      <c r="N403" s="158"/>
      <c r="O403" s="158"/>
      <c r="P403" s="158"/>
      <c r="Q403" s="158"/>
      <c r="R403" s="159"/>
      <c r="S403" s="159"/>
      <c r="T403" s="159"/>
      <c r="U403" s="159"/>
      <c r="V403" s="159"/>
      <c r="W403" s="159"/>
      <c r="X403" s="159"/>
      <c r="Y403" s="159"/>
      <c r="Z403" s="149"/>
      <c r="AA403" s="149"/>
      <c r="AB403" s="149"/>
      <c r="AC403" s="149"/>
      <c r="AD403" s="149"/>
      <c r="AE403" s="149"/>
      <c r="AF403" s="149"/>
      <c r="AG403" s="149" t="s">
        <v>201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3" x14ac:dyDescent="0.2">
      <c r="A404" s="156"/>
      <c r="B404" s="157"/>
      <c r="C404" s="191" t="s">
        <v>617</v>
      </c>
      <c r="D404" s="161"/>
      <c r="E404" s="162">
        <v>11.55</v>
      </c>
      <c r="F404" s="159"/>
      <c r="G404" s="159"/>
      <c r="H404" s="159"/>
      <c r="I404" s="159"/>
      <c r="J404" s="159"/>
      <c r="K404" s="159"/>
      <c r="L404" s="159"/>
      <c r="M404" s="159"/>
      <c r="N404" s="158"/>
      <c r="O404" s="158"/>
      <c r="P404" s="158"/>
      <c r="Q404" s="158"/>
      <c r="R404" s="159"/>
      <c r="S404" s="159"/>
      <c r="T404" s="159"/>
      <c r="U404" s="159"/>
      <c r="V404" s="159"/>
      <c r="W404" s="159"/>
      <c r="X404" s="159"/>
      <c r="Y404" s="159"/>
      <c r="Z404" s="149"/>
      <c r="AA404" s="149"/>
      <c r="AB404" s="149"/>
      <c r="AC404" s="149"/>
      <c r="AD404" s="149"/>
      <c r="AE404" s="149"/>
      <c r="AF404" s="149"/>
      <c r="AG404" s="149" t="s">
        <v>201</v>
      </c>
      <c r="AH404" s="149">
        <v>0</v>
      </c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3" x14ac:dyDescent="0.2">
      <c r="A405" s="156"/>
      <c r="B405" s="157"/>
      <c r="C405" s="191" t="s">
        <v>618</v>
      </c>
      <c r="D405" s="161"/>
      <c r="E405" s="162">
        <v>4.55</v>
      </c>
      <c r="F405" s="159"/>
      <c r="G405" s="159"/>
      <c r="H405" s="159"/>
      <c r="I405" s="159"/>
      <c r="J405" s="159"/>
      <c r="K405" s="159"/>
      <c r="L405" s="159"/>
      <c r="M405" s="159"/>
      <c r="N405" s="158"/>
      <c r="O405" s="158"/>
      <c r="P405" s="158"/>
      <c r="Q405" s="158"/>
      <c r="R405" s="159"/>
      <c r="S405" s="159"/>
      <c r="T405" s="159"/>
      <c r="U405" s="159"/>
      <c r="V405" s="159"/>
      <c r="W405" s="159"/>
      <c r="X405" s="159"/>
      <c r="Y405" s="159"/>
      <c r="Z405" s="149"/>
      <c r="AA405" s="149"/>
      <c r="AB405" s="149"/>
      <c r="AC405" s="149"/>
      <c r="AD405" s="149"/>
      <c r="AE405" s="149"/>
      <c r="AF405" s="149"/>
      <c r="AG405" s="149" t="s">
        <v>201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3" x14ac:dyDescent="0.2">
      <c r="A406" s="156"/>
      <c r="B406" s="157"/>
      <c r="C406" s="191" t="s">
        <v>619</v>
      </c>
      <c r="D406" s="161"/>
      <c r="E406" s="162">
        <v>2</v>
      </c>
      <c r="F406" s="159"/>
      <c r="G406" s="159"/>
      <c r="H406" s="159"/>
      <c r="I406" s="159"/>
      <c r="J406" s="159"/>
      <c r="K406" s="159"/>
      <c r="L406" s="159"/>
      <c r="M406" s="159"/>
      <c r="N406" s="158"/>
      <c r="O406" s="158"/>
      <c r="P406" s="158"/>
      <c r="Q406" s="158"/>
      <c r="R406" s="159"/>
      <c r="S406" s="159"/>
      <c r="T406" s="159"/>
      <c r="U406" s="159"/>
      <c r="V406" s="159"/>
      <c r="W406" s="159"/>
      <c r="X406" s="159"/>
      <c r="Y406" s="159"/>
      <c r="Z406" s="149"/>
      <c r="AA406" s="149"/>
      <c r="AB406" s="149"/>
      <c r="AC406" s="149"/>
      <c r="AD406" s="149"/>
      <c r="AE406" s="149"/>
      <c r="AF406" s="149"/>
      <c r="AG406" s="149" t="s">
        <v>201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3" x14ac:dyDescent="0.2">
      <c r="A407" s="156"/>
      <c r="B407" s="157"/>
      <c r="C407" s="191" t="s">
        <v>620</v>
      </c>
      <c r="D407" s="161"/>
      <c r="E407" s="162">
        <v>2.65</v>
      </c>
      <c r="F407" s="159"/>
      <c r="G407" s="159"/>
      <c r="H407" s="159"/>
      <c r="I407" s="159"/>
      <c r="J407" s="159"/>
      <c r="K407" s="159"/>
      <c r="L407" s="159"/>
      <c r="M407" s="159"/>
      <c r="N407" s="158"/>
      <c r="O407" s="158"/>
      <c r="P407" s="158"/>
      <c r="Q407" s="158"/>
      <c r="R407" s="159"/>
      <c r="S407" s="159"/>
      <c r="T407" s="159"/>
      <c r="U407" s="159"/>
      <c r="V407" s="159"/>
      <c r="W407" s="159"/>
      <c r="X407" s="159"/>
      <c r="Y407" s="159"/>
      <c r="Z407" s="149"/>
      <c r="AA407" s="149"/>
      <c r="AB407" s="149"/>
      <c r="AC407" s="149"/>
      <c r="AD407" s="149"/>
      <c r="AE407" s="149"/>
      <c r="AF407" s="149"/>
      <c r="AG407" s="149" t="s">
        <v>201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3" x14ac:dyDescent="0.2">
      <c r="A408" s="156"/>
      <c r="B408" s="157"/>
      <c r="C408" s="191" t="s">
        <v>621</v>
      </c>
      <c r="D408" s="161"/>
      <c r="E408" s="162">
        <v>21.25</v>
      </c>
      <c r="F408" s="159"/>
      <c r="G408" s="159"/>
      <c r="H408" s="159"/>
      <c r="I408" s="159"/>
      <c r="J408" s="159"/>
      <c r="K408" s="159"/>
      <c r="L408" s="159"/>
      <c r="M408" s="159"/>
      <c r="N408" s="158"/>
      <c r="O408" s="158"/>
      <c r="P408" s="158"/>
      <c r="Q408" s="158"/>
      <c r="R408" s="159"/>
      <c r="S408" s="159"/>
      <c r="T408" s="159"/>
      <c r="U408" s="159"/>
      <c r="V408" s="159"/>
      <c r="W408" s="159"/>
      <c r="X408" s="159"/>
      <c r="Y408" s="159"/>
      <c r="Z408" s="149"/>
      <c r="AA408" s="149"/>
      <c r="AB408" s="149"/>
      <c r="AC408" s="149"/>
      <c r="AD408" s="149"/>
      <c r="AE408" s="149"/>
      <c r="AF408" s="149"/>
      <c r="AG408" s="149" t="s">
        <v>201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3" x14ac:dyDescent="0.2">
      <c r="A409" s="156"/>
      <c r="B409" s="157"/>
      <c r="C409" s="191" t="s">
        <v>622</v>
      </c>
      <c r="D409" s="161"/>
      <c r="E409" s="162">
        <v>7.7</v>
      </c>
      <c r="F409" s="159"/>
      <c r="G409" s="159"/>
      <c r="H409" s="159"/>
      <c r="I409" s="159"/>
      <c r="J409" s="159"/>
      <c r="K409" s="159"/>
      <c r="L409" s="159"/>
      <c r="M409" s="159"/>
      <c r="N409" s="158"/>
      <c r="O409" s="158"/>
      <c r="P409" s="158"/>
      <c r="Q409" s="158"/>
      <c r="R409" s="159"/>
      <c r="S409" s="159"/>
      <c r="T409" s="159"/>
      <c r="U409" s="159"/>
      <c r="V409" s="159"/>
      <c r="W409" s="159"/>
      <c r="X409" s="159"/>
      <c r="Y409" s="159"/>
      <c r="Z409" s="149"/>
      <c r="AA409" s="149"/>
      <c r="AB409" s="149"/>
      <c r="AC409" s="149"/>
      <c r="AD409" s="149"/>
      <c r="AE409" s="149"/>
      <c r="AF409" s="149"/>
      <c r="AG409" s="149" t="s">
        <v>201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3" x14ac:dyDescent="0.2">
      <c r="A410" s="156"/>
      <c r="B410" s="157"/>
      <c r="C410" s="191" t="s">
        <v>564</v>
      </c>
      <c r="D410" s="161"/>
      <c r="E410" s="162">
        <v>65</v>
      </c>
      <c r="F410" s="159"/>
      <c r="G410" s="159"/>
      <c r="H410" s="159"/>
      <c r="I410" s="159"/>
      <c r="J410" s="159"/>
      <c r="K410" s="159"/>
      <c r="L410" s="159"/>
      <c r="M410" s="159"/>
      <c r="N410" s="158"/>
      <c r="O410" s="158"/>
      <c r="P410" s="158"/>
      <c r="Q410" s="158"/>
      <c r="R410" s="159"/>
      <c r="S410" s="159"/>
      <c r="T410" s="159"/>
      <c r="U410" s="159"/>
      <c r="V410" s="159"/>
      <c r="W410" s="159"/>
      <c r="X410" s="159"/>
      <c r="Y410" s="159"/>
      <c r="Z410" s="149"/>
      <c r="AA410" s="149"/>
      <c r="AB410" s="149"/>
      <c r="AC410" s="149"/>
      <c r="AD410" s="149"/>
      <c r="AE410" s="149"/>
      <c r="AF410" s="149"/>
      <c r="AG410" s="149" t="s">
        <v>201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3" x14ac:dyDescent="0.2">
      <c r="A411" s="156"/>
      <c r="B411" s="157"/>
      <c r="C411" s="191" t="s">
        <v>623</v>
      </c>
      <c r="D411" s="161"/>
      <c r="E411" s="162">
        <v>5.4</v>
      </c>
      <c r="F411" s="159"/>
      <c r="G411" s="159"/>
      <c r="H411" s="159"/>
      <c r="I411" s="159"/>
      <c r="J411" s="159"/>
      <c r="K411" s="159"/>
      <c r="L411" s="159"/>
      <c r="M411" s="159"/>
      <c r="N411" s="158"/>
      <c r="O411" s="158"/>
      <c r="P411" s="158"/>
      <c r="Q411" s="158"/>
      <c r="R411" s="159"/>
      <c r="S411" s="159"/>
      <c r="T411" s="159"/>
      <c r="U411" s="159"/>
      <c r="V411" s="159"/>
      <c r="W411" s="159"/>
      <c r="X411" s="159"/>
      <c r="Y411" s="159"/>
      <c r="Z411" s="149"/>
      <c r="AA411" s="149"/>
      <c r="AB411" s="149"/>
      <c r="AC411" s="149"/>
      <c r="AD411" s="149"/>
      <c r="AE411" s="149"/>
      <c r="AF411" s="149"/>
      <c r="AG411" s="149" t="s">
        <v>201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3" x14ac:dyDescent="0.2">
      <c r="A412" s="156"/>
      <c r="B412" s="157"/>
      <c r="C412" s="191" t="s">
        <v>624</v>
      </c>
      <c r="D412" s="161"/>
      <c r="E412" s="162">
        <v>1.35</v>
      </c>
      <c r="F412" s="159"/>
      <c r="G412" s="159"/>
      <c r="H412" s="159"/>
      <c r="I412" s="159"/>
      <c r="J412" s="159"/>
      <c r="K412" s="159"/>
      <c r="L412" s="159"/>
      <c r="M412" s="159"/>
      <c r="N412" s="158"/>
      <c r="O412" s="158"/>
      <c r="P412" s="158"/>
      <c r="Q412" s="158"/>
      <c r="R412" s="159"/>
      <c r="S412" s="159"/>
      <c r="T412" s="159"/>
      <c r="U412" s="159"/>
      <c r="V412" s="159"/>
      <c r="W412" s="159"/>
      <c r="X412" s="159"/>
      <c r="Y412" s="159"/>
      <c r="Z412" s="149"/>
      <c r="AA412" s="149"/>
      <c r="AB412" s="149"/>
      <c r="AC412" s="149"/>
      <c r="AD412" s="149"/>
      <c r="AE412" s="149"/>
      <c r="AF412" s="149"/>
      <c r="AG412" s="149" t="s">
        <v>201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3" x14ac:dyDescent="0.2">
      <c r="A413" s="156"/>
      <c r="B413" s="157"/>
      <c r="C413" s="191" t="s">
        <v>625</v>
      </c>
      <c r="D413" s="161"/>
      <c r="E413" s="162">
        <v>2.9</v>
      </c>
      <c r="F413" s="159"/>
      <c r="G413" s="159"/>
      <c r="H413" s="159"/>
      <c r="I413" s="159"/>
      <c r="J413" s="159"/>
      <c r="K413" s="159"/>
      <c r="L413" s="159"/>
      <c r="M413" s="159"/>
      <c r="N413" s="158"/>
      <c r="O413" s="158"/>
      <c r="P413" s="158"/>
      <c r="Q413" s="158"/>
      <c r="R413" s="159"/>
      <c r="S413" s="159"/>
      <c r="T413" s="159"/>
      <c r="U413" s="159"/>
      <c r="V413" s="159"/>
      <c r="W413" s="159"/>
      <c r="X413" s="159"/>
      <c r="Y413" s="159"/>
      <c r="Z413" s="149"/>
      <c r="AA413" s="149"/>
      <c r="AB413" s="149"/>
      <c r="AC413" s="149"/>
      <c r="AD413" s="149"/>
      <c r="AE413" s="149"/>
      <c r="AF413" s="149"/>
      <c r="AG413" s="149" t="s">
        <v>201</v>
      </c>
      <c r="AH413" s="149">
        <v>0</v>
      </c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ht="22.5" outlineLevel="1" x14ac:dyDescent="0.2">
      <c r="A414" s="176">
        <v>134</v>
      </c>
      <c r="B414" s="177" t="s">
        <v>688</v>
      </c>
      <c r="C414" s="190" t="s">
        <v>689</v>
      </c>
      <c r="D414" s="178" t="s">
        <v>234</v>
      </c>
      <c r="E414" s="179">
        <v>75.55</v>
      </c>
      <c r="F414" s="180"/>
      <c r="G414" s="181">
        <f>ROUND(E414*F414,2)</f>
        <v>0</v>
      </c>
      <c r="H414" s="160"/>
      <c r="I414" s="159">
        <f>ROUND(E414*H414,2)</f>
        <v>0</v>
      </c>
      <c r="J414" s="160"/>
      <c r="K414" s="159">
        <f>ROUND(E414*J414,2)</f>
        <v>0</v>
      </c>
      <c r="L414" s="159">
        <v>21</v>
      </c>
      <c r="M414" s="159">
        <f>G414*(1+L414/100)</f>
        <v>0</v>
      </c>
      <c r="N414" s="158">
        <v>0</v>
      </c>
      <c r="O414" s="158">
        <f>ROUND(E414*N414,2)</f>
        <v>0</v>
      </c>
      <c r="P414" s="158">
        <v>0</v>
      </c>
      <c r="Q414" s="158">
        <f>ROUND(E414*P414,2)</f>
        <v>0</v>
      </c>
      <c r="R414" s="159"/>
      <c r="S414" s="159" t="s">
        <v>196</v>
      </c>
      <c r="T414" s="159" t="s">
        <v>222</v>
      </c>
      <c r="U414" s="159">
        <v>0.42180000000000001</v>
      </c>
      <c r="V414" s="159">
        <f>ROUND(E414*U414,2)</f>
        <v>31.87</v>
      </c>
      <c r="W414" s="159"/>
      <c r="X414" s="159" t="s">
        <v>197</v>
      </c>
      <c r="Y414" s="159" t="s">
        <v>198</v>
      </c>
      <c r="Z414" s="149"/>
      <c r="AA414" s="149"/>
      <c r="AB414" s="149"/>
      <c r="AC414" s="149"/>
      <c r="AD414" s="149"/>
      <c r="AE414" s="149"/>
      <c r="AF414" s="149"/>
      <c r="AG414" s="149" t="s">
        <v>199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2" x14ac:dyDescent="0.2">
      <c r="A415" s="156"/>
      <c r="B415" s="157"/>
      <c r="C415" s="191" t="s">
        <v>690</v>
      </c>
      <c r="D415" s="161"/>
      <c r="E415" s="162">
        <v>38</v>
      </c>
      <c r="F415" s="159"/>
      <c r="G415" s="159"/>
      <c r="H415" s="159"/>
      <c r="I415" s="159"/>
      <c r="J415" s="159"/>
      <c r="K415" s="159"/>
      <c r="L415" s="159"/>
      <c r="M415" s="159"/>
      <c r="N415" s="158"/>
      <c r="O415" s="158"/>
      <c r="P415" s="158"/>
      <c r="Q415" s="158"/>
      <c r="R415" s="159"/>
      <c r="S415" s="159"/>
      <c r="T415" s="159"/>
      <c r="U415" s="159"/>
      <c r="V415" s="159"/>
      <c r="W415" s="159"/>
      <c r="X415" s="159"/>
      <c r="Y415" s="159"/>
      <c r="Z415" s="149"/>
      <c r="AA415" s="149"/>
      <c r="AB415" s="149"/>
      <c r="AC415" s="149"/>
      <c r="AD415" s="149"/>
      <c r="AE415" s="149"/>
      <c r="AF415" s="149"/>
      <c r="AG415" s="149" t="s">
        <v>201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3" x14ac:dyDescent="0.2">
      <c r="A416" s="156"/>
      <c r="B416" s="157"/>
      <c r="C416" s="191" t="s">
        <v>691</v>
      </c>
      <c r="D416" s="161"/>
      <c r="E416" s="162">
        <v>37.549999999999997</v>
      </c>
      <c r="F416" s="159"/>
      <c r="G416" s="159"/>
      <c r="H416" s="159"/>
      <c r="I416" s="159"/>
      <c r="J416" s="159"/>
      <c r="K416" s="159"/>
      <c r="L416" s="159"/>
      <c r="M416" s="159"/>
      <c r="N416" s="158"/>
      <c r="O416" s="158"/>
      <c r="P416" s="158"/>
      <c r="Q416" s="158"/>
      <c r="R416" s="159"/>
      <c r="S416" s="159"/>
      <c r="T416" s="159"/>
      <c r="U416" s="159"/>
      <c r="V416" s="159"/>
      <c r="W416" s="159"/>
      <c r="X416" s="159"/>
      <c r="Y416" s="159"/>
      <c r="Z416" s="149"/>
      <c r="AA416" s="149"/>
      <c r="AB416" s="149"/>
      <c r="AC416" s="149"/>
      <c r="AD416" s="149"/>
      <c r="AE416" s="149"/>
      <c r="AF416" s="149"/>
      <c r="AG416" s="149" t="s">
        <v>201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ht="22.5" outlineLevel="1" x14ac:dyDescent="0.2">
      <c r="A417" s="176">
        <v>135</v>
      </c>
      <c r="B417" s="177" t="s">
        <v>692</v>
      </c>
      <c r="C417" s="190" t="s">
        <v>693</v>
      </c>
      <c r="D417" s="178" t="s">
        <v>234</v>
      </c>
      <c r="E417" s="179">
        <v>220.85</v>
      </c>
      <c r="F417" s="180"/>
      <c r="G417" s="181">
        <f>ROUND(E417*F417,2)</f>
        <v>0</v>
      </c>
      <c r="H417" s="160"/>
      <c r="I417" s="159">
        <f>ROUND(E417*H417,2)</f>
        <v>0</v>
      </c>
      <c r="J417" s="160"/>
      <c r="K417" s="159">
        <f>ROUND(E417*J417,2)</f>
        <v>0</v>
      </c>
      <c r="L417" s="159">
        <v>21</v>
      </c>
      <c r="M417" s="159">
        <f>G417*(1+L417/100)</f>
        <v>0</v>
      </c>
      <c r="N417" s="158">
        <v>1.7000000000000001E-4</v>
      </c>
      <c r="O417" s="158">
        <f>ROUND(E417*N417,2)</f>
        <v>0.04</v>
      </c>
      <c r="P417" s="158">
        <v>0</v>
      </c>
      <c r="Q417" s="158">
        <f>ROUND(E417*P417,2)</f>
        <v>0</v>
      </c>
      <c r="R417" s="159"/>
      <c r="S417" s="159" t="s">
        <v>196</v>
      </c>
      <c r="T417" s="159" t="s">
        <v>222</v>
      </c>
      <c r="U417" s="159">
        <v>0.34</v>
      </c>
      <c r="V417" s="159">
        <f>ROUND(E417*U417,2)</f>
        <v>75.09</v>
      </c>
      <c r="W417" s="159"/>
      <c r="X417" s="159" t="s">
        <v>197</v>
      </c>
      <c r="Y417" s="159" t="s">
        <v>198</v>
      </c>
      <c r="Z417" s="149"/>
      <c r="AA417" s="149"/>
      <c r="AB417" s="149"/>
      <c r="AC417" s="149"/>
      <c r="AD417" s="149"/>
      <c r="AE417" s="149"/>
      <c r="AF417" s="149"/>
      <c r="AG417" s="149" t="s">
        <v>199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2" x14ac:dyDescent="0.2">
      <c r="A418" s="156"/>
      <c r="B418" s="157"/>
      <c r="C418" s="191" t="s">
        <v>671</v>
      </c>
      <c r="D418" s="161"/>
      <c r="E418" s="162">
        <v>115.85</v>
      </c>
      <c r="F418" s="159"/>
      <c r="G418" s="159"/>
      <c r="H418" s="159"/>
      <c r="I418" s="159"/>
      <c r="J418" s="159"/>
      <c r="K418" s="159"/>
      <c r="L418" s="159"/>
      <c r="M418" s="159"/>
      <c r="N418" s="158"/>
      <c r="O418" s="158"/>
      <c r="P418" s="158"/>
      <c r="Q418" s="158"/>
      <c r="R418" s="159"/>
      <c r="S418" s="159"/>
      <c r="T418" s="159"/>
      <c r="U418" s="159"/>
      <c r="V418" s="159"/>
      <c r="W418" s="159"/>
      <c r="X418" s="159"/>
      <c r="Y418" s="159"/>
      <c r="Z418" s="149"/>
      <c r="AA418" s="149"/>
      <c r="AB418" s="149"/>
      <c r="AC418" s="149"/>
      <c r="AD418" s="149"/>
      <c r="AE418" s="149"/>
      <c r="AF418" s="149"/>
      <c r="AG418" s="149" t="s">
        <v>201</v>
      </c>
      <c r="AH418" s="149">
        <v>0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3" x14ac:dyDescent="0.2">
      <c r="A419" s="156"/>
      <c r="B419" s="157"/>
      <c r="C419" s="191" t="s">
        <v>672</v>
      </c>
      <c r="D419" s="161"/>
      <c r="E419" s="162">
        <v>105</v>
      </c>
      <c r="F419" s="159"/>
      <c r="G419" s="159"/>
      <c r="H419" s="159"/>
      <c r="I419" s="159"/>
      <c r="J419" s="159"/>
      <c r="K419" s="159"/>
      <c r="L419" s="159"/>
      <c r="M419" s="159"/>
      <c r="N419" s="158"/>
      <c r="O419" s="158"/>
      <c r="P419" s="158"/>
      <c r="Q419" s="158"/>
      <c r="R419" s="159"/>
      <c r="S419" s="159"/>
      <c r="T419" s="159"/>
      <c r="U419" s="159"/>
      <c r="V419" s="159"/>
      <c r="W419" s="159"/>
      <c r="X419" s="159"/>
      <c r="Y419" s="159"/>
      <c r="Z419" s="149"/>
      <c r="AA419" s="149"/>
      <c r="AB419" s="149"/>
      <c r="AC419" s="149"/>
      <c r="AD419" s="149"/>
      <c r="AE419" s="149"/>
      <c r="AF419" s="149"/>
      <c r="AG419" s="149" t="s">
        <v>201</v>
      </c>
      <c r="AH419" s="149">
        <v>0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1" x14ac:dyDescent="0.2">
      <c r="A420" s="176">
        <v>136</v>
      </c>
      <c r="B420" s="177" t="s">
        <v>694</v>
      </c>
      <c r="C420" s="190" t="s">
        <v>695</v>
      </c>
      <c r="D420" s="178" t="s">
        <v>234</v>
      </c>
      <c r="E420" s="179">
        <v>177</v>
      </c>
      <c r="F420" s="180"/>
      <c r="G420" s="181">
        <f>ROUND(E420*F420,2)</f>
        <v>0</v>
      </c>
      <c r="H420" s="160"/>
      <c r="I420" s="159">
        <f>ROUND(E420*H420,2)</f>
        <v>0</v>
      </c>
      <c r="J420" s="160"/>
      <c r="K420" s="159">
        <f>ROUND(E420*J420,2)</f>
        <v>0</v>
      </c>
      <c r="L420" s="159">
        <v>21</v>
      </c>
      <c r="M420" s="159">
        <f>G420*(1+L420/100)</f>
        <v>0</v>
      </c>
      <c r="N420" s="158">
        <v>0</v>
      </c>
      <c r="O420" s="158">
        <f>ROUND(E420*N420,2)</f>
        <v>0</v>
      </c>
      <c r="P420" s="158">
        <v>0</v>
      </c>
      <c r="Q420" s="158">
        <f>ROUND(E420*P420,2)</f>
        <v>0</v>
      </c>
      <c r="R420" s="159"/>
      <c r="S420" s="159" t="s">
        <v>196</v>
      </c>
      <c r="T420" s="159" t="s">
        <v>222</v>
      </c>
      <c r="U420" s="159">
        <v>7.0000000000000007E-2</v>
      </c>
      <c r="V420" s="159">
        <f>ROUND(E420*U420,2)</f>
        <v>12.39</v>
      </c>
      <c r="W420" s="159"/>
      <c r="X420" s="159" t="s">
        <v>197</v>
      </c>
      <c r="Y420" s="159" t="s">
        <v>198</v>
      </c>
      <c r="Z420" s="149"/>
      <c r="AA420" s="149"/>
      <c r="AB420" s="149"/>
      <c r="AC420" s="149"/>
      <c r="AD420" s="149"/>
      <c r="AE420" s="149"/>
      <c r="AF420" s="149"/>
      <c r="AG420" s="149" t="s">
        <v>199</v>
      </c>
      <c r="AH420" s="149"/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2" x14ac:dyDescent="0.2">
      <c r="A421" s="156"/>
      <c r="B421" s="157"/>
      <c r="C421" s="191" t="s">
        <v>696</v>
      </c>
      <c r="D421" s="161"/>
      <c r="E421" s="162">
        <v>177</v>
      </c>
      <c r="F421" s="159"/>
      <c r="G421" s="159"/>
      <c r="H421" s="159"/>
      <c r="I421" s="159"/>
      <c r="J421" s="159"/>
      <c r="K421" s="159"/>
      <c r="L421" s="159"/>
      <c r="M421" s="159"/>
      <c r="N421" s="158"/>
      <c r="O421" s="158"/>
      <c r="P421" s="158"/>
      <c r="Q421" s="158"/>
      <c r="R421" s="159"/>
      <c r="S421" s="159"/>
      <c r="T421" s="159"/>
      <c r="U421" s="159"/>
      <c r="V421" s="159"/>
      <c r="W421" s="159"/>
      <c r="X421" s="159"/>
      <c r="Y421" s="159"/>
      <c r="Z421" s="149"/>
      <c r="AA421" s="149"/>
      <c r="AB421" s="149"/>
      <c r="AC421" s="149"/>
      <c r="AD421" s="149"/>
      <c r="AE421" s="149"/>
      <c r="AF421" s="149"/>
      <c r="AG421" s="149" t="s">
        <v>201</v>
      </c>
      <c r="AH421" s="149">
        <v>0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ht="22.5" outlineLevel="1" x14ac:dyDescent="0.2">
      <c r="A422" s="176">
        <v>137</v>
      </c>
      <c r="B422" s="177" t="s">
        <v>697</v>
      </c>
      <c r="C422" s="190" t="s">
        <v>698</v>
      </c>
      <c r="D422" s="178" t="s">
        <v>355</v>
      </c>
      <c r="E422" s="179">
        <v>191.16</v>
      </c>
      <c r="F422" s="180"/>
      <c r="G422" s="181">
        <f>ROUND(E422*F422,2)</f>
        <v>0</v>
      </c>
      <c r="H422" s="160"/>
      <c r="I422" s="159">
        <f>ROUND(E422*H422,2)</f>
        <v>0</v>
      </c>
      <c r="J422" s="160"/>
      <c r="K422" s="159">
        <f>ROUND(E422*J422,2)</f>
        <v>0</v>
      </c>
      <c r="L422" s="159">
        <v>21</v>
      </c>
      <c r="M422" s="159">
        <f>G422*(1+L422/100)</f>
        <v>0</v>
      </c>
      <c r="N422" s="158">
        <v>0</v>
      </c>
      <c r="O422" s="158">
        <f>ROUND(E422*N422,2)</f>
        <v>0</v>
      </c>
      <c r="P422" s="158">
        <v>0</v>
      </c>
      <c r="Q422" s="158">
        <f>ROUND(E422*P422,2)</f>
        <v>0</v>
      </c>
      <c r="R422" s="159"/>
      <c r="S422" s="159" t="s">
        <v>196</v>
      </c>
      <c r="T422" s="159" t="s">
        <v>222</v>
      </c>
      <c r="U422" s="159">
        <v>0.05</v>
      </c>
      <c r="V422" s="159">
        <f>ROUND(E422*U422,2)</f>
        <v>9.56</v>
      </c>
      <c r="W422" s="159"/>
      <c r="X422" s="159" t="s">
        <v>197</v>
      </c>
      <c r="Y422" s="159" t="s">
        <v>198</v>
      </c>
      <c r="Z422" s="149"/>
      <c r="AA422" s="149"/>
      <c r="AB422" s="149"/>
      <c r="AC422" s="149"/>
      <c r="AD422" s="149"/>
      <c r="AE422" s="149"/>
      <c r="AF422" s="149"/>
      <c r="AG422" s="149" t="s">
        <v>199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2" x14ac:dyDescent="0.2">
      <c r="A423" s="156"/>
      <c r="B423" s="157"/>
      <c r="C423" s="191" t="s">
        <v>699</v>
      </c>
      <c r="D423" s="161"/>
      <c r="E423" s="162">
        <v>191.16</v>
      </c>
      <c r="F423" s="159"/>
      <c r="G423" s="159"/>
      <c r="H423" s="159"/>
      <c r="I423" s="159"/>
      <c r="J423" s="159"/>
      <c r="K423" s="159"/>
      <c r="L423" s="159"/>
      <c r="M423" s="159"/>
      <c r="N423" s="158"/>
      <c r="O423" s="158"/>
      <c r="P423" s="158"/>
      <c r="Q423" s="158"/>
      <c r="R423" s="159"/>
      <c r="S423" s="159"/>
      <c r="T423" s="159"/>
      <c r="U423" s="159"/>
      <c r="V423" s="159"/>
      <c r="W423" s="159"/>
      <c r="X423" s="159"/>
      <c r="Y423" s="159"/>
      <c r="Z423" s="149"/>
      <c r="AA423" s="149"/>
      <c r="AB423" s="149"/>
      <c r="AC423" s="149"/>
      <c r="AD423" s="149"/>
      <c r="AE423" s="149"/>
      <c r="AF423" s="149"/>
      <c r="AG423" s="149" t="s">
        <v>201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82">
        <v>138</v>
      </c>
      <c r="B424" s="183" t="s">
        <v>700</v>
      </c>
      <c r="C424" s="192" t="s">
        <v>701</v>
      </c>
      <c r="D424" s="184" t="s">
        <v>234</v>
      </c>
      <c r="E424" s="185">
        <v>200</v>
      </c>
      <c r="F424" s="186"/>
      <c r="G424" s="187">
        <f>ROUND(E424*F424,2)</f>
        <v>0</v>
      </c>
      <c r="H424" s="160"/>
      <c r="I424" s="159">
        <f>ROUND(E424*H424,2)</f>
        <v>0</v>
      </c>
      <c r="J424" s="160"/>
      <c r="K424" s="159">
        <f>ROUND(E424*J424,2)</f>
        <v>0</v>
      </c>
      <c r="L424" s="159">
        <v>21</v>
      </c>
      <c r="M424" s="159">
        <f>G424*(1+L424/100)</f>
        <v>0</v>
      </c>
      <c r="N424" s="158">
        <v>1.0000000000000001E-5</v>
      </c>
      <c r="O424" s="158">
        <f>ROUND(E424*N424,2)</f>
        <v>0</v>
      </c>
      <c r="P424" s="158">
        <v>0</v>
      </c>
      <c r="Q424" s="158">
        <f>ROUND(E424*P424,2)</f>
        <v>0</v>
      </c>
      <c r="R424" s="159"/>
      <c r="S424" s="159" t="s">
        <v>408</v>
      </c>
      <c r="T424" s="159" t="s">
        <v>222</v>
      </c>
      <c r="U424" s="159">
        <v>0</v>
      </c>
      <c r="V424" s="159">
        <f>ROUND(E424*U424,2)</f>
        <v>0</v>
      </c>
      <c r="W424" s="159"/>
      <c r="X424" s="159" t="s">
        <v>244</v>
      </c>
      <c r="Y424" s="159" t="s">
        <v>198</v>
      </c>
      <c r="Z424" s="149"/>
      <c r="AA424" s="149"/>
      <c r="AB424" s="149"/>
      <c r="AC424" s="149"/>
      <c r="AD424" s="149"/>
      <c r="AE424" s="149"/>
      <c r="AF424" s="149"/>
      <c r="AG424" s="149" t="s">
        <v>245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82">
        <v>139</v>
      </c>
      <c r="B425" s="183" t="s">
        <v>702</v>
      </c>
      <c r="C425" s="192" t="s">
        <v>703</v>
      </c>
      <c r="D425" s="184" t="s">
        <v>355</v>
      </c>
      <c r="E425" s="185">
        <v>200</v>
      </c>
      <c r="F425" s="186"/>
      <c r="G425" s="187">
        <f>ROUND(E425*F425,2)</f>
        <v>0</v>
      </c>
      <c r="H425" s="160"/>
      <c r="I425" s="159">
        <f>ROUND(E425*H425,2)</f>
        <v>0</v>
      </c>
      <c r="J425" s="160"/>
      <c r="K425" s="159">
        <f>ROUND(E425*J425,2)</f>
        <v>0</v>
      </c>
      <c r="L425" s="159">
        <v>21</v>
      </c>
      <c r="M425" s="159">
        <f>G425*(1+L425/100)</f>
        <v>0</v>
      </c>
      <c r="N425" s="158">
        <v>0</v>
      </c>
      <c r="O425" s="158">
        <f>ROUND(E425*N425,2)</f>
        <v>0</v>
      </c>
      <c r="P425" s="158">
        <v>0</v>
      </c>
      <c r="Q425" s="158">
        <f>ROUND(E425*P425,2)</f>
        <v>0</v>
      </c>
      <c r="R425" s="159" t="s">
        <v>243</v>
      </c>
      <c r="S425" s="159" t="s">
        <v>196</v>
      </c>
      <c r="T425" s="159" t="s">
        <v>222</v>
      </c>
      <c r="U425" s="159">
        <v>0</v>
      </c>
      <c r="V425" s="159">
        <f>ROUND(E425*U425,2)</f>
        <v>0</v>
      </c>
      <c r="W425" s="159"/>
      <c r="X425" s="159" t="s">
        <v>244</v>
      </c>
      <c r="Y425" s="159" t="s">
        <v>198</v>
      </c>
      <c r="Z425" s="149"/>
      <c r="AA425" s="149"/>
      <c r="AB425" s="149"/>
      <c r="AC425" s="149"/>
      <c r="AD425" s="149"/>
      <c r="AE425" s="149"/>
      <c r="AF425" s="149"/>
      <c r="AG425" s="149" t="s">
        <v>245</v>
      </c>
      <c r="AH425" s="149"/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ht="22.5" outlineLevel="1" x14ac:dyDescent="0.2">
      <c r="A426" s="176">
        <v>140</v>
      </c>
      <c r="B426" s="177" t="s">
        <v>704</v>
      </c>
      <c r="C426" s="190" t="s">
        <v>705</v>
      </c>
      <c r="D426" s="178" t="s">
        <v>234</v>
      </c>
      <c r="E426" s="179">
        <v>41.8</v>
      </c>
      <c r="F426" s="180"/>
      <c r="G426" s="181">
        <f>ROUND(E426*F426,2)</f>
        <v>0</v>
      </c>
      <c r="H426" s="160"/>
      <c r="I426" s="159">
        <f>ROUND(E426*H426,2)</f>
        <v>0</v>
      </c>
      <c r="J426" s="160"/>
      <c r="K426" s="159">
        <f>ROUND(E426*J426,2)</f>
        <v>0</v>
      </c>
      <c r="L426" s="159">
        <v>21</v>
      </c>
      <c r="M426" s="159">
        <f>G426*(1+L426/100)</f>
        <v>0</v>
      </c>
      <c r="N426" s="158">
        <v>3.5000000000000001E-3</v>
      </c>
      <c r="O426" s="158">
        <f>ROUND(E426*N426,2)</f>
        <v>0.15</v>
      </c>
      <c r="P426" s="158">
        <v>0</v>
      </c>
      <c r="Q426" s="158">
        <f>ROUND(E426*P426,2)</f>
        <v>0</v>
      </c>
      <c r="R426" s="159"/>
      <c r="S426" s="159" t="s">
        <v>408</v>
      </c>
      <c r="T426" s="159" t="s">
        <v>222</v>
      </c>
      <c r="U426" s="159">
        <v>0</v>
      </c>
      <c r="V426" s="159">
        <f>ROUND(E426*U426,2)</f>
        <v>0</v>
      </c>
      <c r="W426" s="159"/>
      <c r="X426" s="159" t="s">
        <v>244</v>
      </c>
      <c r="Y426" s="159" t="s">
        <v>198</v>
      </c>
      <c r="Z426" s="149"/>
      <c r="AA426" s="149"/>
      <c r="AB426" s="149"/>
      <c r="AC426" s="149"/>
      <c r="AD426" s="149"/>
      <c r="AE426" s="149"/>
      <c r="AF426" s="149"/>
      <c r="AG426" s="149" t="s">
        <v>245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2" x14ac:dyDescent="0.2">
      <c r="A427" s="156"/>
      <c r="B427" s="157"/>
      <c r="C427" s="191" t="s">
        <v>706</v>
      </c>
      <c r="D427" s="161"/>
      <c r="E427" s="162">
        <v>41.8</v>
      </c>
      <c r="F427" s="159"/>
      <c r="G427" s="159"/>
      <c r="H427" s="159"/>
      <c r="I427" s="159"/>
      <c r="J427" s="159"/>
      <c r="K427" s="159"/>
      <c r="L427" s="159"/>
      <c r="M427" s="159"/>
      <c r="N427" s="158"/>
      <c r="O427" s="158"/>
      <c r="P427" s="158"/>
      <c r="Q427" s="158"/>
      <c r="R427" s="159"/>
      <c r="S427" s="159"/>
      <c r="T427" s="159"/>
      <c r="U427" s="159"/>
      <c r="V427" s="159"/>
      <c r="W427" s="159"/>
      <c r="X427" s="159"/>
      <c r="Y427" s="159"/>
      <c r="Z427" s="149"/>
      <c r="AA427" s="149"/>
      <c r="AB427" s="149"/>
      <c r="AC427" s="149"/>
      <c r="AD427" s="149"/>
      <c r="AE427" s="149"/>
      <c r="AF427" s="149"/>
      <c r="AG427" s="149" t="s">
        <v>201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76">
        <v>141</v>
      </c>
      <c r="B428" s="177" t="s">
        <v>707</v>
      </c>
      <c r="C428" s="190" t="s">
        <v>708</v>
      </c>
      <c r="D428" s="178" t="s">
        <v>195</v>
      </c>
      <c r="E428" s="179">
        <v>13.07723</v>
      </c>
      <c r="F428" s="180"/>
      <c r="G428" s="181">
        <f>ROUND(E428*F428,2)</f>
        <v>0</v>
      </c>
      <c r="H428" s="160"/>
      <c r="I428" s="159">
        <f>ROUND(E428*H428,2)</f>
        <v>0</v>
      </c>
      <c r="J428" s="160"/>
      <c r="K428" s="159">
        <f>ROUND(E428*J428,2)</f>
        <v>0</v>
      </c>
      <c r="L428" s="159">
        <v>21</v>
      </c>
      <c r="M428" s="159">
        <f>G428*(1+L428/100)</f>
        <v>0</v>
      </c>
      <c r="N428" s="158">
        <v>0.02</v>
      </c>
      <c r="O428" s="158">
        <f>ROUND(E428*N428,2)</f>
        <v>0.26</v>
      </c>
      <c r="P428" s="158">
        <v>0</v>
      </c>
      <c r="Q428" s="158">
        <f>ROUND(E428*P428,2)</f>
        <v>0</v>
      </c>
      <c r="R428" s="159"/>
      <c r="S428" s="159" t="s">
        <v>408</v>
      </c>
      <c r="T428" s="159" t="s">
        <v>222</v>
      </c>
      <c r="U428" s="159">
        <v>0</v>
      </c>
      <c r="V428" s="159">
        <f>ROUND(E428*U428,2)</f>
        <v>0</v>
      </c>
      <c r="W428" s="159"/>
      <c r="X428" s="159" t="s">
        <v>244</v>
      </c>
      <c r="Y428" s="159" t="s">
        <v>198</v>
      </c>
      <c r="Z428" s="149"/>
      <c r="AA428" s="149"/>
      <c r="AB428" s="149"/>
      <c r="AC428" s="149"/>
      <c r="AD428" s="149"/>
      <c r="AE428" s="149"/>
      <c r="AF428" s="149"/>
      <c r="AG428" s="149" t="s">
        <v>245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2" x14ac:dyDescent="0.2">
      <c r="A429" s="156"/>
      <c r="B429" s="157"/>
      <c r="C429" s="191" t="s">
        <v>709</v>
      </c>
      <c r="D429" s="161"/>
      <c r="E429" s="162"/>
      <c r="F429" s="159"/>
      <c r="G429" s="159"/>
      <c r="H429" s="159"/>
      <c r="I429" s="159"/>
      <c r="J429" s="159"/>
      <c r="K429" s="159"/>
      <c r="L429" s="159"/>
      <c r="M429" s="159"/>
      <c r="N429" s="158"/>
      <c r="O429" s="158"/>
      <c r="P429" s="158"/>
      <c r="Q429" s="158"/>
      <c r="R429" s="159"/>
      <c r="S429" s="159"/>
      <c r="T429" s="159"/>
      <c r="U429" s="159"/>
      <c r="V429" s="159"/>
      <c r="W429" s="159"/>
      <c r="X429" s="159"/>
      <c r="Y429" s="159"/>
      <c r="Z429" s="149"/>
      <c r="AA429" s="149"/>
      <c r="AB429" s="149"/>
      <c r="AC429" s="149"/>
      <c r="AD429" s="149"/>
      <c r="AE429" s="149"/>
      <c r="AF429" s="149"/>
      <c r="AG429" s="149" t="s">
        <v>201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3" x14ac:dyDescent="0.2">
      <c r="A430" s="156"/>
      <c r="B430" s="157"/>
      <c r="C430" s="193" t="s">
        <v>533</v>
      </c>
      <c r="D430" s="163"/>
      <c r="E430" s="164"/>
      <c r="F430" s="159"/>
      <c r="G430" s="159"/>
      <c r="H430" s="159"/>
      <c r="I430" s="159"/>
      <c r="J430" s="159"/>
      <c r="K430" s="159"/>
      <c r="L430" s="159"/>
      <c r="M430" s="159"/>
      <c r="N430" s="158"/>
      <c r="O430" s="158"/>
      <c r="P430" s="158"/>
      <c r="Q430" s="158"/>
      <c r="R430" s="159"/>
      <c r="S430" s="159"/>
      <c r="T430" s="159"/>
      <c r="U430" s="159"/>
      <c r="V430" s="159"/>
      <c r="W430" s="159"/>
      <c r="X430" s="159"/>
      <c r="Y430" s="159"/>
      <c r="Z430" s="149"/>
      <c r="AA430" s="149"/>
      <c r="AB430" s="149"/>
      <c r="AC430" s="149"/>
      <c r="AD430" s="149"/>
      <c r="AE430" s="149"/>
      <c r="AF430" s="149"/>
      <c r="AG430" s="149" t="s">
        <v>201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3" x14ac:dyDescent="0.2">
      <c r="A431" s="156"/>
      <c r="B431" s="157"/>
      <c r="C431" s="194" t="s">
        <v>537</v>
      </c>
      <c r="D431" s="163"/>
      <c r="E431" s="164">
        <v>1.9</v>
      </c>
      <c r="F431" s="159"/>
      <c r="G431" s="159"/>
      <c r="H431" s="159"/>
      <c r="I431" s="159"/>
      <c r="J431" s="159"/>
      <c r="K431" s="159"/>
      <c r="L431" s="159"/>
      <c r="M431" s="159"/>
      <c r="N431" s="158"/>
      <c r="O431" s="158"/>
      <c r="P431" s="158"/>
      <c r="Q431" s="158"/>
      <c r="R431" s="159"/>
      <c r="S431" s="159"/>
      <c r="T431" s="159"/>
      <c r="U431" s="159"/>
      <c r="V431" s="159"/>
      <c r="W431" s="159"/>
      <c r="X431" s="159"/>
      <c r="Y431" s="159"/>
      <c r="Z431" s="149"/>
      <c r="AA431" s="149"/>
      <c r="AB431" s="149"/>
      <c r="AC431" s="149"/>
      <c r="AD431" s="149"/>
      <c r="AE431" s="149"/>
      <c r="AF431" s="149"/>
      <c r="AG431" s="149" t="s">
        <v>201</v>
      </c>
      <c r="AH431" s="149">
        <v>2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3" x14ac:dyDescent="0.2">
      <c r="A432" s="156"/>
      <c r="B432" s="157"/>
      <c r="C432" s="194" t="s">
        <v>538</v>
      </c>
      <c r="D432" s="163"/>
      <c r="E432" s="164">
        <v>11.55</v>
      </c>
      <c r="F432" s="159"/>
      <c r="G432" s="159"/>
      <c r="H432" s="159"/>
      <c r="I432" s="159"/>
      <c r="J432" s="159"/>
      <c r="K432" s="159"/>
      <c r="L432" s="159"/>
      <c r="M432" s="159"/>
      <c r="N432" s="158"/>
      <c r="O432" s="158"/>
      <c r="P432" s="158"/>
      <c r="Q432" s="158"/>
      <c r="R432" s="159"/>
      <c r="S432" s="159"/>
      <c r="T432" s="159"/>
      <c r="U432" s="159"/>
      <c r="V432" s="159"/>
      <c r="W432" s="159"/>
      <c r="X432" s="159"/>
      <c r="Y432" s="159"/>
      <c r="Z432" s="149"/>
      <c r="AA432" s="149"/>
      <c r="AB432" s="149"/>
      <c r="AC432" s="149"/>
      <c r="AD432" s="149"/>
      <c r="AE432" s="149"/>
      <c r="AF432" s="149"/>
      <c r="AG432" s="149" t="s">
        <v>201</v>
      </c>
      <c r="AH432" s="149">
        <v>2</v>
      </c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3" x14ac:dyDescent="0.2">
      <c r="A433" s="156"/>
      <c r="B433" s="157"/>
      <c r="C433" s="195" t="s">
        <v>710</v>
      </c>
      <c r="D433" s="165"/>
      <c r="E433" s="166">
        <v>13.45</v>
      </c>
      <c r="F433" s="159"/>
      <c r="G433" s="159"/>
      <c r="H433" s="159"/>
      <c r="I433" s="159"/>
      <c r="J433" s="159"/>
      <c r="K433" s="159"/>
      <c r="L433" s="159"/>
      <c r="M433" s="159"/>
      <c r="N433" s="158"/>
      <c r="O433" s="158"/>
      <c r="P433" s="158"/>
      <c r="Q433" s="158"/>
      <c r="R433" s="159"/>
      <c r="S433" s="159"/>
      <c r="T433" s="159"/>
      <c r="U433" s="159"/>
      <c r="V433" s="159"/>
      <c r="W433" s="159"/>
      <c r="X433" s="159"/>
      <c r="Y433" s="159"/>
      <c r="Z433" s="149"/>
      <c r="AA433" s="149"/>
      <c r="AB433" s="149"/>
      <c r="AC433" s="149"/>
      <c r="AD433" s="149"/>
      <c r="AE433" s="149"/>
      <c r="AF433" s="149"/>
      <c r="AG433" s="149" t="s">
        <v>201</v>
      </c>
      <c r="AH433" s="149">
        <v>3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3" x14ac:dyDescent="0.2">
      <c r="A434" s="156"/>
      <c r="B434" s="157"/>
      <c r="C434" s="193" t="s">
        <v>541</v>
      </c>
      <c r="D434" s="163"/>
      <c r="E434" s="164"/>
      <c r="F434" s="159"/>
      <c r="G434" s="159"/>
      <c r="H434" s="159"/>
      <c r="I434" s="159"/>
      <c r="J434" s="159"/>
      <c r="K434" s="159"/>
      <c r="L434" s="159"/>
      <c r="M434" s="159"/>
      <c r="N434" s="158"/>
      <c r="O434" s="158"/>
      <c r="P434" s="158"/>
      <c r="Q434" s="158"/>
      <c r="R434" s="159"/>
      <c r="S434" s="159"/>
      <c r="T434" s="159"/>
      <c r="U434" s="159"/>
      <c r="V434" s="159"/>
      <c r="W434" s="159"/>
      <c r="X434" s="159"/>
      <c r="Y434" s="159"/>
      <c r="Z434" s="149"/>
      <c r="AA434" s="149"/>
      <c r="AB434" s="149"/>
      <c r="AC434" s="149"/>
      <c r="AD434" s="149"/>
      <c r="AE434" s="149"/>
      <c r="AF434" s="149"/>
      <c r="AG434" s="149" t="s">
        <v>201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3" x14ac:dyDescent="0.2">
      <c r="A435" s="156"/>
      <c r="B435" s="157"/>
      <c r="C435" s="191" t="s">
        <v>711</v>
      </c>
      <c r="D435" s="161"/>
      <c r="E435" s="162">
        <v>1.6947000000000001</v>
      </c>
      <c r="F435" s="159"/>
      <c r="G435" s="159"/>
      <c r="H435" s="159"/>
      <c r="I435" s="159"/>
      <c r="J435" s="159"/>
      <c r="K435" s="159"/>
      <c r="L435" s="159"/>
      <c r="M435" s="159"/>
      <c r="N435" s="158"/>
      <c r="O435" s="158"/>
      <c r="P435" s="158"/>
      <c r="Q435" s="158"/>
      <c r="R435" s="159"/>
      <c r="S435" s="159"/>
      <c r="T435" s="159"/>
      <c r="U435" s="159"/>
      <c r="V435" s="159"/>
      <c r="W435" s="159"/>
      <c r="X435" s="159"/>
      <c r="Y435" s="159"/>
      <c r="Z435" s="149"/>
      <c r="AA435" s="149"/>
      <c r="AB435" s="149"/>
      <c r="AC435" s="149"/>
      <c r="AD435" s="149"/>
      <c r="AE435" s="149"/>
      <c r="AF435" s="149"/>
      <c r="AG435" s="149" t="s">
        <v>201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3" x14ac:dyDescent="0.2">
      <c r="A436" s="156"/>
      <c r="B436" s="157"/>
      <c r="C436" s="191" t="s">
        <v>712</v>
      </c>
      <c r="D436" s="161"/>
      <c r="E436" s="162"/>
      <c r="F436" s="159"/>
      <c r="G436" s="159"/>
      <c r="H436" s="159"/>
      <c r="I436" s="159"/>
      <c r="J436" s="159"/>
      <c r="K436" s="159"/>
      <c r="L436" s="159"/>
      <c r="M436" s="159"/>
      <c r="N436" s="158"/>
      <c r="O436" s="158"/>
      <c r="P436" s="158"/>
      <c r="Q436" s="158"/>
      <c r="R436" s="159"/>
      <c r="S436" s="159"/>
      <c r="T436" s="159"/>
      <c r="U436" s="159"/>
      <c r="V436" s="159"/>
      <c r="W436" s="159"/>
      <c r="X436" s="159"/>
      <c r="Y436" s="159"/>
      <c r="Z436" s="149"/>
      <c r="AA436" s="149"/>
      <c r="AB436" s="149"/>
      <c r="AC436" s="149"/>
      <c r="AD436" s="149"/>
      <c r="AE436" s="149"/>
      <c r="AF436" s="149"/>
      <c r="AG436" s="149" t="s">
        <v>201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3" x14ac:dyDescent="0.2">
      <c r="A437" s="156"/>
      <c r="B437" s="157"/>
      <c r="C437" s="193" t="s">
        <v>533</v>
      </c>
      <c r="D437" s="163"/>
      <c r="E437" s="164"/>
      <c r="F437" s="159"/>
      <c r="G437" s="159"/>
      <c r="H437" s="159"/>
      <c r="I437" s="159"/>
      <c r="J437" s="159"/>
      <c r="K437" s="159"/>
      <c r="L437" s="159"/>
      <c r="M437" s="159"/>
      <c r="N437" s="158"/>
      <c r="O437" s="158"/>
      <c r="P437" s="158"/>
      <c r="Q437" s="158"/>
      <c r="R437" s="159"/>
      <c r="S437" s="159"/>
      <c r="T437" s="159"/>
      <c r="U437" s="159"/>
      <c r="V437" s="159"/>
      <c r="W437" s="159"/>
      <c r="X437" s="159"/>
      <c r="Y437" s="159"/>
      <c r="Z437" s="149"/>
      <c r="AA437" s="149"/>
      <c r="AB437" s="149"/>
      <c r="AC437" s="149"/>
      <c r="AD437" s="149"/>
      <c r="AE437" s="149"/>
      <c r="AF437" s="149"/>
      <c r="AG437" s="149" t="s">
        <v>201</v>
      </c>
      <c r="AH437" s="149"/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3" x14ac:dyDescent="0.2">
      <c r="A438" s="156"/>
      <c r="B438" s="157"/>
      <c r="C438" s="194" t="s">
        <v>713</v>
      </c>
      <c r="D438" s="163"/>
      <c r="E438" s="164">
        <v>4.55</v>
      </c>
      <c r="F438" s="159"/>
      <c r="G438" s="159"/>
      <c r="H438" s="159"/>
      <c r="I438" s="159"/>
      <c r="J438" s="159"/>
      <c r="K438" s="159"/>
      <c r="L438" s="159"/>
      <c r="M438" s="159"/>
      <c r="N438" s="158"/>
      <c r="O438" s="158"/>
      <c r="P438" s="158"/>
      <c r="Q438" s="158"/>
      <c r="R438" s="159"/>
      <c r="S438" s="159"/>
      <c r="T438" s="159"/>
      <c r="U438" s="159"/>
      <c r="V438" s="159"/>
      <c r="W438" s="159"/>
      <c r="X438" s="159"/>
      <c r="Y438" s="159"/>
      <c r="Z438" s="149"/>
      <c r="AA438" s="149"/>
      <c r="AB438" s="149"/>
      <c r="AC438" s="149"/>
      <c r="AD438" s="149"/>
      <c r="AE438" s="149"/>
      <c r="AF438" s="149"/>
      <c r="AG438" s="149" t="s">
        <v>201</v>
      </c>
      <c r="AH438" s="149">
        <v>2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3" x14ac:dyDescent="0.2">
      <c r="A439" s="156"/>
      <c r="B439" s="157"/>
      <c r="C439" s="194" t="s">
        <v>714</v>
      </c>
      <c r="D439" s="163"/>
      <c r="E439" s="164">
        <v>12.9</v>
      </c>
      <c r="F439" s="159"/>
      <c r="G439" s="159"/>
      <c r="H439" s="159"/>
      <c r="I439" s="159"/>
      <c r="J439" s="159"/>
      <c r="K439" s="159"/>
      <c r="L439" s="159"/>
      <c r="M439" s="159"/>
      <c r="N439" s="158"/>
      <c r="O439" s="158"/>
      <c r="P439" s="158"/>
      <c r="Q439" s="158"/>
      <c r="R439" s="159"/>
      <c r="S439" s="159"/>
      <c r="T439" s="159"/>
      <c r="U439" s="159"/>
      <c r="V439" s="159"/>
      <c r="W439" s="159"/>
      <c r="X439" s="159"/>
      <c r="Y439" s="159"/>
      <c r="Z439" s="149"/>
      <c r="AA439" s="149"/>
      <c r="AB439" s="149"/>
      <c r="AC439" s="149"/>
      <c r="AD439" s="149"/>
      <c r="AE439" s="149"/>
      <c r="AF439" s="149"/>
      <c r="AG439" s="149" t="s">
        <v>201</v>
      </c>
      <c r="AH439" s="149">
        <v>2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3" x14ac:dyDescent="0.2">
      <c r="A440" s="156"/>
      <c r="B440" s="157"/>
      <c r="C440" s="194" t="s">
        <v>715</v>
      </c>
      <c r="D440" s="163"/>
      <c r="E440" s="164">
        <v>15</v>
      </c>
      <c r="F440" s="159"/>
      <c r="G440" s="159"/>
      <c r="H440" s="159"/>
      <c r="I440" s="159"/>
      <c r="J440" s="159"/>
      <c r="K440" s="159"/>
      <c r="L440" s="159"/>
      <c r="M440" s="159"/>
      <c r="N440" s="158"/>
      <c r="O440" s="158"/>
      <c r="P440" s="158"/>
      <c r="Q440" s="158"/>
      <c r="R440" s="159"/>
      <c r="S440" s="159"/>
      <c r="T440" s="159"/>
      <c r="U440" s="159"/>
      <c r="V440" s="159"/>
      <c r="W440" s="159"/>
      <c r="X440" s="159"/>
      <c r="Y440" s="159"/>
      <c r="Z440" s="149"/>
      <c r="AA440" s="149"/>
      <c r="AB440" s="149"/>
      <c r="AC440" s="149"/>
      <c r="AD440" s="149"/>
      <c r="AE440" s="149"/>
      <c r="AF440" s="149"/>
      <c r="AG440" s="149" t="s">
        <v>201</v>
      </c>
      <c r="AH440" s="149">
        <v>2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3" x14ac:dyDescent="0.2">
      <c r="A441" s="156"/>
      <c r="B441" s="157"/>
      <c r="C441" s="194" t="s">
        <v>534</v>
      </c>
      <c r="D441" s="163"/>
      <c r="E441" s="164">
        <v>1.4</v>
      </c>
      <c r="F441" s="159"/>
      <c r="G441" s="159"/>
      <c r="H441" s="159"/>
      <c r="I441" s="159"/>
      <c r="J441" s="159"/>
      <c r="K441" s="159"/>
      <c r="L441" s="159"/>
      <c r="M441" s="159"/>
      <c r="N441" s="158"/>
      <c r="O441" s="158"/>
      <c r="P441" s="158"/>
      <c r="Q441" s="158"/>
      <c r="R441" s="159"/>
      <c r="S441" s="159"/>
      <c r="T441" s="159"/>
      <c r="U441" s="159"/>
      <c r="V441" s="159"/>
      <c r="W441" s="159"/>
      <c r="X441" s="159"/>
      <c r="Y441" s="159"/>
      <c r="Z441" s="149"/>
      <c r="AA441" s="149"/>
      <c r="AB441" s="149"/>
      <c r="AC441" s="149"/>
      <c r="AD441" s="149"/>
      <c r="AE441" s="149"/>
      <c r="AF441" s="149"/>
      <c r="AG441" s="149" t="s">
        <v>201</v>
      </c>
      <c r="AH441" s="149">
        <v>2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3" x14ac:dyDescent="0.2">
      <c r="A442" s="156"/>
      <c r="B442" s="157"/>
      <c r="C442" s="194" t="s">
        <v>535</v>
      </c>
      <c r="D442" s="163"/>
      <c r="E442" s="164">
        <v>1.95</v>
      </c>
      <c r="F442" s="159"/>
      <c r="G442" s="159"/>
      <c r="H442" s="159"/>
      <c r="I442" s="159"/>
      <c r="J442" s="159"/>
      <c r="K442" s="159"/>
      <c r="L442" s="159"/>
      <c r="M442" s="159"/>
      <c r="N442" s="158"/>
      <c r="O442" s="158"/>
      <c r="P442" s="158"/>
      <c r="Q442" s="158"/>
      <c r="R442" s="159"/>
      <c r="S442" s="159"/>
      <c r="T442" s="159"/>
      <c r="U442" s="159"/>
      <c r="V442" s="159"/>
      <c r="W442" s="159"/>
      <c r="X442" s="159"/>
      <c r="Y442" s="159"/>
      <c r="Z442" s="149"/>
      <c r="AA442" s="149"/>
      <c r="AB442" s="149"/>
      <c r="AC442" s="149"/>
      <c r="AD442" s="149"/>
      <c r="AE442" s="149"/>
      <c r="AF442" s="149"/>
      <c r="AG442" s="149" t="s">
        <v>201</v>
      </c>
      <c r="AH442" s="149">
        <v>2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3" x14ac:dyDescent="0.2">
      <c r="A443" s="156"/>
      <c r="B443" s="157"/>
      <c r="C443" s="194" t="s">
        <v>716</v>
      </c>
      <c r="D443" s="163"/>
      <c r="E443" s="164">
        <v>8.0500000000000007</v>
      </c>
      <c r="F443" s="159"/>
      <c r="G443" s="159"/>
      <c r="H443" s="159"/>
      <c r="I443" s="159"/>
      <c r="J443" s="159"/>
      <c r="K443" s="159"/>
      <c r="L443" s="159"/>
      <c r="M443" s="159"/>
      <c r="N443" s="158"/>
      <c r="O443" s="158"/>
      <c r="P443" s="158"/>
      <c r="Q443" s="158"/>
      <c r="R443" s="159"/>
      <c r="S443" s="159"/>
      <c r="T443" s="159"/>
      <c r="U443" s="159"/>
      <c r="V443" s="159"/>
      <c r="W443" s="159"/>
      <c r="X443" s="159"/>
      <c r="Y443" s="159"/>
      <c r="Z443" s="149"/>
      <c r="AA443" s="149"/>
      <c r="AB443" s="149"/>
      <c r="AC443" s="149"/>
      <c r="AD443" s="149"/>
      <c r="AE443" s="149"/>
      <c r="AF443" s="149"/>
      <c r="AG443" s="149" t="s">
        <v>201</v>
      </c>
      <c r="AH443" s="149">
        <v>2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3" x14ac:dyDescent="0.2">
      <c r="A444" s="156"/>
      <c r="B444" s="157"/>
      <c r="C444" s="194" t="s">
        <v>536</v>
      </c>
      <c r="D444" s="163"/>
      <c r="E444" s="164">
        <v>2.15</v>
      </c>
      <c r="F444" s="159"/>
      <c r="G444" s="159"/>
      <c r="H444" s="159"/>
      <c r="I444" s="159"/>
      <c r="J444" s="159"/>
      <c r="K444" s="159"/>
      <c r="L444" s="159"/>
      <c r="M444" s="159"/>
      <c r="N444" s="158"/>
      <c r="O444" s="158"/>
      <c r="P444" s="158"/>
      <c r="Q444" s="158"/>
      <c r="R444" s="159"/>
      <c r="S444" s="159"/>
      <c r="T444" s="159"/>
      <c r="U444" s="159"/>
      <c r="V444" s="159"/>
      <c r="W444" s="159"/>
      <c r="X444" s="159"/>
      <c r="Y444" s="159"/>
      <c r="Z444" s="149"/>
      <c r="AA444" s="149"/>
      <c r="AB444" s="149"/>
      <c r="AC444" s="149"/>
      <c r="AD444" s="149"/>
      <c r="AE444" s="149"/>
      <c r="AF444" s="149"/>
      <c r="AG444" s="149" t="s">
        <v>201</v>
      </c>
      <c r="AH444" s="149">
        <v>2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3" x14ac:dyDescent="0.2">
      <c r="A445" s="156"/>
      <c r="B445" s="157"/>
      <c r="C445" s="194" t="s">
        <v>717</v>
      </c>
      <c r="D445" s="163"/>
      <c r="E445" s="164">
        <v>4.75</v>
      </c>
      <c r="F445" s="159"/>
      <c r="G445" s="159"/>
      <c r="H445" s="159"/>
      <c r="I445" s="159"/>
      <c r="J445" s="159"/>
      <c r="K445" s="159"/>
      <c r="L445" s="159"/>
      <c r="M445" s="159"/>
      <c r="N445" s="158"/>
      <c r="O445" s="158"/>
      <c r="P445" s="158"/>
      <c r="Q445" s="158"/>
      <c r="R445" s="159"/>
      <c r="S445" s="159"/>
      <c r="T445" s="159"/>
      <c r="U445" s="159"/>
      <c r="V445" s="159"/>
      <c r="W445" s="159"/>
      <c r="X445" s="159"/>
      <c r="Y445" s="159"/>
      <c r="Z445" s="149"/>
      <c r="AA445" s="149"/>
      <c r="AB445" s="149"/>
      <c r="AC445" s="149"/>
      <c r="AD445" s="149"/>
      <c r="AE445" s="149"/>
      <c r="AF445" s="149"/>
      <c r="AG445" s="149" t="s">
        <v>201</v>
      </c>
      <c r="AH445" s="149">
        <v>2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3" x14ac:dyDescent="0.2">
      <c r="A446" s="156"/>
      <c r="B446" s="157"/>
      <c r="C446" s="194" t="s">
        <v>539</v>
      </c>
      <c r="D446" s="163"/>
      <c r="E446" s="164">
        <v>4.55</v>
      </c>
      <c r="F446" s="159"/>
      <c r="G446" s="159"/>
      <c r="H446" s="159"/>
      <c r="I446" s="159"/>
      <c r="J446" s="159"/>
      <c r="K446" s="159"/>
      <c r="L446" s="159"/>
      <c r="M446" s="159"/>
      <c r="N446" s="158"/>
      <c r="O446" s="158"/>
      <c r="P446" s="158"/>
      <c r="Q446" s="158"/>
      <c r="R446" s="159"/>
      <c r="S446" s="159"/>
      <c r="T446" s="159"/>
      <c r="U446" s="159"/>
      <c r="V446" s="159"/>
      <c r="W446" s="159"/>
      <c r="X446" s="159"/>
      <c r="Y446" s="159"/>
      <c r="Z446" s="149"/>
      <c r="AA446" s="149"/>
      <c r="AB446" s="149"/>
      <c r="AC446" s="149"/>
      <c r="AD446" s="149"/>
      <c r="AE446" s="149"/>
      <c r="AF446" s="149"/>
      <c r="AG446" s="149" t="s">
        <v>201</v>
      </c>
      <c r="AH446" s="149">
        <v>2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3" x14ac:dyDescent="0.2">
      <c r="A447" s="156"/>
      <c r="B447" s="157"/>
      <c r="C447" s="194" t="s">
        <v>718</v>
      </c>
      <c r="D447" s="163"/>
      <c r="E447" s="164">
        <v>2</v>
      </c>
      <c r="F447" s="159"/>
      <c r="G447" s="159"/>
      <c r="H447" s="159"/>
      <c r="I447" s="159"/>
      <c r="J447" s="159"/>
      <c r="K447" s="159"/>
      <c r="L447" s="159"/>
      <c r="M447" s="159"/>
      <c r="N447" s="158"/>
      <c r="O447" s="158"/>
      <c r="P447" s="158"/>
      <c r="Q447" s="158"/>
      <c r="R447" s="159"/>
      <c r="S447" s="159"/>
      <c r="T447" s="159"/>
      <c r="U447" s="159"/>
      <c r="V447" s="159"/>
      <c r="W447" s="159"/>
      <c r="X447" s="159"/>
      <c r="Y447" s="159"/>
      <c r="Z447" s="149"/>
      <c r="AA447" s="149"/>
      <c r="AB447" s="149"/>
      <c r="AC447" s="149"/>
      <c r="AD447" s="149"/>
      <c r="AE447" s="149"/>
      <c r="AF447" s="149"/>
      <c r="AG447" s="149" t="s">
        <v>201</v>
      </c>
      <c r="AH447" s="149">
        <v>2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3" x14ac:dyDescent="0.2">
      <c r="A448" s="156"/>
      <c r="B448" s="157"/>
      <c r="C448" s="194" t="s">
        <v>719</v>
      </c>
      <c r="D448" s="163"/>
      <c r="E448" s="164">
        <v>2.65</v>
      </c>
      <c r="F448" s="159"/>
      <c r="G448" s="159"/>
      <c r="H448" s="159"/>
      <c r="I448" s="159"/>
      <c r="J448" s="159"/>
      <c r="K448" s="159"/>
      <c r="L448" s="159"/>
      <c r="M448" s="159"/>
      <c r="N448" s="158"/>
      <c r="O448" s="158"/>
      <c r="P448" s="158"/>
      <c r="Q448" s="158"/>
      <c r="R448" s="159"/>
      <c r="S448" s="159"/>
      <c r="T448" s="159"/>
      <c r="U448" s="159"/>
      <c r="V448" s="159"/>
      <c r="W448" s="159"/>
      <c r="X448" s="159"/>
      <c r="Y448" s="159"/>
      <c r="Z448" s="149"/>
      <c r="AA448" s="149"/>
      <c r="AB448" s="149"/>
      <c r="AC448" s="149"/>
      <c r="AD448" s="149"/>
      <c r="AE448" s="149"/>
      <c r="AF448" s="149"/>
      <c r="AG448" s="149" t="s">
        <v>201</v>
      </c>
      <c r="AH448" s="149">
        <v>2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3" x14ac:dyDescent="0.2">
      <c r="A449" s="156"/>
      <c r="B449" s="157"/>
      <c r="C449" s="194" t="s">
        <v>720</v>
      </c>
      <c r="D449" s="163"/>
      <c r="E449" s="164">
        <v>21.25</v>
      </c>
      <c r="F449" s="159"/>
      <c r="G449" s="159"/>
      <c r="H449" s="159"/>
      <c r="I449" s="159"/>
      <c r="J449" s="159"/>
      <c r="K449" s="159"/>
      <c r="L449" s="159"/>
      <c r="M449" s="159"/>
      <c r="N449" s="158"/>
      <c r="O449" s="158"/>
      <c r="P449" s="158"/>
      <c r="Q449" s="158"/>
      <c r="R449" s="159"/>
      <c r="S449" s="159"/>
      <c r="T449" s="159"/>
      <c r="U449" s="159"/>
      <c r="V449" s="159"/>
      <c r="W449" s="159"/>
      <c r="X449" s="159"/>
      <c r="Y449" s="159"/>
      <c r="Z449" s="149"/>
      <c r="AA449" s="149"/>
      <c r="AB449" s="149"/>
      <c r="AC449" s="149"/>
      <c r="AD449" s="149"/>
      <c r="AE449" s="149"/>
      <c r="AF449" s="149"/>
      <c r="AG449" s="149" t="s">
        <v>201</v>
      </c>
      <c r="AH449" s="149">
        <v>2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3" x14ac:dyDescent="0.2">
      <c r="A450" s="156"/>
      <c r="B450" s="157"/>
      <c r="C450" s="194" t="s">
        <v>721</v>
      </c>
      <c r="D450" s="163"/>
      <c r="E450" s="164">
        <v>7.7</v>
      </c>
      <c r="F450" s="159"/>
      <c r="G450" s="159"/>
      <c r="H450" s="159"/>
      <c r="I450" s="159"/>
      <c r="J450" s="159"/>
      <c r="K450" s="159"/>
      <c r="L450" s="159"/>
      <c r="M450" s="159"/>
      <c r="N450" s="158"/>
      <c r="O450" s="158"/>
      <c r="P450" s="158"/>
      <c r="Q450" s="158"/>
      <c r="R450" s="159"/>
      <c r="S450" s="159"/>
      <c r="T450" s="159"/>
      <c r="U450" s="159"/>
      <c r="V450" s="159"/>
      <c r="W450" s="159"/>
      <c r="X450" s="159"/>
      <c r="Y450" s="159"/>
      <c r="Z450" s="149"/>
      <c r="AA450" s="149"/>
      <c r="AB450" s="149"/>
      <c r="AC450" s="149"/>
      <c r="AD450" s="149"/>
      <c r="AE450" s="149"/>
      <c r="AF450" s="149"/>
      <c r="AG450" s="149" t="s">
        <v>201</v>
      </c>
      <c r="AH450" s="149">
        <v>2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3" x14ac:dyDescent="0.2">
      <c r="A451" s="156"/>
      <c r="B451" s="157"/>
      <c r="C451" s="194" t="s">
        <v>722</v>
      </c>
      <c r="D451" s="163"/>
      <c r="E451" s="164">
        <v>5.4</v>
      </c>
      <c r="F451" s="159"/>
      <c r="G451" s="159"/>
      <c r="H451" s="159"/>
      <c r="I451" s="159"/>
      <c r="J451" s="159"/>
      <c r="K451" s="159"/>
      <c r="L451" s="159"/>
      <c r="M451" s="159"/>
      <c r="N451" s="158"/>
      <c r="O451" s="158"/>
      <c r="P451" s="158"/>
      <c r="Q451" s="158"/>
      <c r="R451" s="159"/>
      <c r="S451" s="159"/>
      <c r="T451" s="159"/>
      <c r="U451" s="159"/>
      <c r="V451" s="159"/>
      <c r="W451" s="159"/>
      <c r="X451" s="159"/>
      <c r="Y451" s="159"/>
      <c r="Z451" s="149"/>
      <c r="AA451" s="149"/>
      <c r="AB451" s="149"/>
      <c r="AC451" s="149"/>
      <c r="AD451" s="149"/>
      <c r="AE451" s="149"/>
      <c r="AF451" s="149"/>
      <c r="AG451" s="149" t="s">
        <v>201</v>
      </c>
      <c r="AH451" s="149">
        <v>2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3" x14ac:dyDescent="0.2">
      <c r="A452" s="156"/>
      <c r="B452" s="157"/>
      <c r="C452" s="194" t="s">
        <v>723</v>
      </c>
      <c r="D452" s="163"/>
      <c r="E452" s="164">
        <v>1.35</v>
      </c>
      <c r="F452" s="159"/>
      <c r="G452" s="159"/>
      <c r="H452" s="159"/>
      <c r="I452" s="159"/>
      <c r="J452" s="159"/>
      <c r="K452" s="159"/>
      <c r="L452" s="159"/>
      <c r="M452" s="159"/>
      <c r="N452" s="158"/>
      <c r="O452" s="158"/>
      <c r="P452" s="158"/>
      <c r="Q452" s="158"/>
      <c r="R452" s="159"/>
      <c r="S452" s="159"/>
      <c r="T452" s="159"/>
      <c r="U452" s="159"/>
      <c r="V452" s="159"/>
      <c r="W452" s="159"/>
      <c r="X452" s="159"/>
      <c r="Y452" s="159"/>
      <c r="Z452" s="149"/>
      <c r="AA452" s="149"/>
      <c r="AB452" s="149"/>
      <c r="AC452" s="149"/>
      <c r="AD452" s="149"/>
      <c r="AE452" s="149"/>
      <c r="AF452" s="149"/>
      <c r="AG452" s="149" t="s">
        <v>201</v>
      </c>
      <c r="AH452" s="149">
        <v>2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3" x14ac:dyDescent="0.2">
      <c r="A453" s="156"/>
      <c r="B453" s="157"/>
      <c r="C453" s="194" t="s">
        <v>540</v>
      </c>
      <c r="D453" s="163"/>
      <c r="E453" s="164">
        <v>2.9</v>
      </c>
      <c r="F453" s="159"/>
      <c r="G453" s="159"/>
      <c r="H453" s="159"/>
      <c r="I453" s="159"/>
      <c r="J453" s="159"/>
      <c r="K453" s="159"/>
      <c r="L453" s="159"/>
      <c r="M453" s="159"/>
      <c r="N453" s="158"/>
      <c r="O453" s="158"/>
      <c r="P453" s="158"/>
      <c r="Q453" s="158"/>
      <c r="R453" s="159"/>
      <c r="S453" s="159"/>
      <c r="T453" s="159"/>
      <c r="U453" s="159"/>
      <c r="V453" s="159"/>
      <c r="W453" s="159"/>
      <c r="X453" s="159"/>
      <c r="Y453" s="159"/>
      <c r="Z453" s="149"/>
      <c r="AA453" s="149"/>
      <c r="AB453" s="149"/>
      <c r="AC453" s="149"/>
      <c r="AD453" s="149"/>
      <c r="AE453" s="149"/>
      <c r="AF453" s="149"/>
      <c r="AG453" s="149" t="s">
        <v>201</v>
      </c>
      <c r="AH453" s="149">
        <v>2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3" x14ac:dyDescent="0.2">
      <c r="A454" s="156"/>
      <c r="B454" s="157"/>
      <c r="C454" s="195" t="s">
        <v>710</v>
      </c>
      <c r="D454" s="165"/>
      <c r="E454" s="166">
        <v>98.55</v>
      </c>
      <c r="F454" s="159"/>
      <c r="G454" s="159"/>
      <c r="H454" s="159"/>
      <c r="I454" s="159"/>
      <c r="J454" s="159"/>
      <c r="K454" s="159"/>
      <c r="L454" s="159"/>
      <c r="M454" s="159"/>
      <c r="N454" s="158"/>
      <c r="O454" s="158"/>
      <c r="P454" s="158"/>
      <c r="Q454" s="158"/>
      <c r="R454" s="159"/>
      <c r="S454" s="159"/>
      <c r="T454" s="159"/>
      <c r="U454" s="159"/>
      <c r="V454" s="159"/>
      <c r="W454" s="159"/>
      <c r="X454" s="159"/>
      <c r="Y454" s="159"/>
      <c r="Z454" s="149"/>
      <c r="AA454" s="149"/>
      <c r="AB454" s="149"/>
      <c r="AC454" s="149"/>
      <c r="AD454" s="149"/>
      <c r="AE454" s="149"/>
      <c r="AF454" s="149"/>
      <c r="AG454" s="149" t="s">
        <v>201</v>
      </c>
      <c r="AH454" s="149">
        <v>3</v>
      </c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3" x14ac:dyDescent="0.2">
      <c r="A455" s="156"/>
      <c r="B455" s="157"/>
      <c r="C455" s="193" t="s">
        <v>541</v>
      </c>
      <c r="D455" s="163"/>
      <c r="E455" s="164"/>
      <c r="F455" s="159"/>
      <c r="G455" s="159"/>
      <c r="H455" s="159"/>
      <c r="I455" s="159"/>
      <c r="J455" s="159"/>
      <c r="K455" s="159"/>
      <c r="L455" s="159"/>
      <c r="M455" s="159"/>
      <c r="N455" s="158"/>
      <c r="O455" s="158"/>
      <c r="P455" s="158"/>
      <c r="Q455" s="158"/>
      <c r="R455" s="159"/>
      <c r="S455" s="159"/>
      <c r="T455" s="159"/>
      <c r="U455" s="159"/>
      <c r="V455" s="159"/>
      <c r="W455" s="159"/>
      <c r="X455" s="159"/>
      <c r="Y455" s="159"/>
      <c r="Z455" s="149"/>
      <c r="AA455" s="149"/>
      <c r="AB455" s="149"/>
      <c r="AC455" s="149"/>
      <c r="AD455" s="149"/>
      <c r="AE455" s="149"/>
      <c r="AF455" s="149"/>
      <c r="AG455" s="149" t="s">
        <v>201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3" x14ac:dyDescent="0.2">
      <c r="A456" s="156"/>
      <c r="B456" s="157"/>
      <c r="C456" s="191" t="s">
        <v>724</v>
      </c>
      <c r="D456" s="161"/>
      <c r="E456" s="162">
        <v>11.382529999999999</v>
      </c>
      <c r="F456" s="159"/>
      <c r="G456" s="159"/>
      <c r="H456" s="159"/>
      <c r="I456" s="159"/>
      <c r="J456" s="159"/>
      <c r="K456" s="159"/>
      <c r="L456" s="159"/>
      <c r="M456" s="159"/>
      <c r="N456" s="158"/>
      <c r="O456" s="158"/>
      <c r="P456" s="158"/>
      <c r="Q456" s="158"/>
      <c r="R456" s="159"/>
      <c r="S456" s="159"/>
      <c r="T456" s="159"/>
      <c r="U456" s="159"/>
      <c r="V456" s="159"/>
      <c r="W456" s="159"/>
      <c r="X456" s="159"/>
      <c r="Y456" s="159"/>
      <c r="Z456" s="149"/>
      <c r="AA456" s="149"/>
      <c r="AB456" s="149"/>
      <c r="AC456" s="149"/>
      <c r="AD456" s="149"/>
      <c r="AE456" s="149"/>
      <c r="AF456" s="149"/>
      <c r="AG456" s="149" t="s">
        <v>201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76">
        <v>142</v>
      </c>
      <c r="B457" s="177" t="s">
        <v>725</v>
      </c>
      <c r="C457" s="190" t="s">
        <v>726</v>
      </c>
      <c r="D457" s="178" t="s">
        <v>234</v>
      </c>
      <c r="E457" s="179">
        <v>41.305</v>
      </c>
      <c r="F457" s="180"/>
      <c r="G457" s="181">
        <f>ROUND(E457*F457,2)</f>
        <v>0</v>
      </c>
      <c r="H457" s="160"/>
      <c r="I457" s="159">
        <f>ROUND(E457*H457,2)</f>
        <v>0</v>
      </c>
      <c r="J457" s="160"/>
      <c r="K457" s="159">
        <f>ROUND(E457*J457,2)</f>
        <v>0</v>
      </c>
      <c r="L457" s="159">
        <v>21</v>
      </c>
      <c r="M457" s="159">
        <f>G457*(1+L457/100)</f>
        <v>0</v>
      </c>
      <c r="N457" s="158">
        <v>2.3E-3</v>
      </c>
      <c r="O457" s="158">
        <f>ROUND(E457*N457,2)</f>
        <v>0.1</v>
      </c>
      <c r="P457" s="158">
        <v>0</v>
      </c>
      <c r="Q457" s="158">
        <f>ROUND(E457*P457,2)</f>
        <v>0</v>
      </c>
      <c r="R457" s="159"/>
      <c r="S457" s="159" t="s">
        <v>408</v>
      </c>
      <c r="T457" s="159" t="s">
        <v>222</v>
      </c>
      <c r="U457" s="159">
        <v>0</v>
      </c>
      <c r="V457" s="159">
        <f>ROUND(E457*U457,2)</f>
        <v>0</v>
      </c>
      <c r="W457" s="159"/>
      <c r="X457" s="159" t="s">
        <v>244</v>
      </c>
      <c r="Y457" s="159" t="s">
        <v>198</v>
      </c>
      <c r="Z457" s="149"/>
      <c r="AA457" s="149"/>
      <c r="AB457" s="149"/>
      <c r="AC457" s="149"/>
      <c r="AD457" s="149"/>
      <c r="AE457" s="149"/>
      <c r="AF457" s="149"/>
      <c r="AG457" s="149" t="s">
        <v>245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2" x14ac:dyDescent="0.2">
      <c r="A458" s="156"/>
      <c r="B458" s="157"/>
      <c r="C458" s="191" t="s">
        <v>727</v>
      </c>
      <c r="D458" s="161"/>
      <c r="E458" s="162">
        <v>41.305</v>
      </c>
      <c r="F458" s="159"/>
      <c r="G458" s="159"/>
      <c r="H458" s="159"/>
      <c r="I458" s="159"/>
      <c r="J458" s="159"/>
      <c r="K458" s="159"/>
      <c r="L458" s="159"/>
      <c r="M458" s="159"/>
      <c r="N458" s="158"/>
      <c r="O458" s="158"/>
      <c r="P458" s="158"/>
      <c r="Q458" s="158"/>
      <c r="R458" s="159"/>
      <c r="S458" s="159"/>
      <c r="T458" s="159"/>
      <c r="U458" s="159"/>
      <c r="V458" s="159"/>
      <c r="W458" s="159"/>
      <c r="X458" s="159"/>
      <c r="Y458" s="159"/>
      <c r="Z458" s="149"/>
      <c r="AA458" s="149"/>
      <c r="AB458" s="149"/>
      <c r="AC458" s="149"/>
      <c r="AD458" s="149"/>
      <c r="AE458" s="149"/>
      <c r="AF458" s="149"/>
      <c r="AG458" s="149" t="s">
        <v>201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76">
        <v>143</v>
      </c>
      <c r="B459" s="177" t="s">
        <v>728</v>
      </c>
      <c r="C459" s="190" t="s">
        <v>729</v>
      </c>
      <c r="D459" s="178" t="s">
        <v>195</v>
      </c>
      <c r="E459" s="179">
        <v>44.17</v>
      </c>
      <c r="F459" s="180"/>
      <c r="G459" s="181">
        <f>ROUND(E459*F459,2)</f>
        <v>0</v>
      </c>
      <c r="H459" s="160"/>
      <c r="I459" s="159">
        <f>ROUND(E459*H459,2)</f>
        <v>0</v>
      </c>
      <c r="J459" s="160"/>
      <c r="K459" s="159">
        <f>ROUND(E459*J459,2)</f>
        <v>0</v>
      </c>
      <c r="L459" s="159">
        <v>21</v>
      </c>
      <c r="M459" s="159">
        <f>G459*(1+L459/100)</f>
        <v>0</v>
      </c>
      <c r="N459" s="158">
        <v>0.02</v>
      </c>
      <c r="O459" s="158">
        <f>ROUND(E459*N459,2)</f>
        <v>0.88</v>
      </c>
      <c r="P459" s="158">
        <v>0</v>
      </c>
      <c r="Q459" s="158">
        <f>ROUND(E459*P459,2)</f>
        <v>0</v>
      </c>
      <c r="R459" s="159"/>
      <c r="S459" s="159" t="s">
        <v>408</v>
      </c>
      <c r="T459" s="159" t="s">
        <v>222</v>
      </c>
      <c r="U459" s="159">
        <v>0</v>
      </c>
      <c r="V459" s="159">
        <f>ROUND(E459*U459,2)</f>
        <v>0</v>
      </c>
      <c r="W459" s="159"/>
      <c r="X459" s="159" t="s">
        <v>244</v>
      </c>
      <c r="Y459" s="159" t="s">
        <v>198</v>
      </c>
      <c r="Z459" s="149"/>
      <c r="AA459" s="149"/>
      <c r="AB459" s="149"/>
      <c r="AC459" s="149"/>
      <c r="AD459" s="149"/>
      <c r="AE459" s="149"/>
      <c r="AF459" s="149"/>
      <c r="AG459" s="149" t="s">
        <v>245</v>
      </c>
      <c r="AH459" s="149"/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2" x14ac:dyDescent="0.2">
      <c r="A460" s="156"/>
      <c r="B460" s="157"/>
      <c r="C460" s="191" t="s">
        <v>730</v>
      </c>
      <c r="D460" s="161"/>
      <c r="E460" s="162"/>
      <c r="F460" s="159"/>
      <c r="G460" s="159"/>
      <c r="H460" s="159"/>
      <c r="I460" s="159"/>
      <c r="J460" s="159"/>
      <c r="K460" s="159"/>
      <c r="L460" s="159"/>
      <c r="M460" s="159"/>
      <c r="N460" s="158"/>
      <c r="O460" s="158"/>
      <c r="P460" s="158"/>
      <c r="Q460" s="158"/>
      <c r="R460" s="159"/>
      <c r="S460" s="159"/>
      <c r="T460" s="159"/>
      <c r="U460" s="159"/>
      <c r="V460" s="159"/>
      <c r="W460" s="159"/>
      <c r="X460" s="159"/>
      <c r="Y460" s="159"/>
      <c r="Z460" s="149"/>
      <c r="AA460" s="149"/>
      <c r="AB460" s="149"/>
      <c r="AC460" s="149"/>
      <c r="AD460" s="149"/>
      <c r="AE460" s="149"/>
      <c r="AF460" s="149"/>
      <c r="AG460" s="149" t="s">
        <v>201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3" x14ac:dyDescent="0.2">
      <c r="A461" s="156"/>
      <c r="B461" s="157"/>
      <c r="C461" s="191" t="s">
        <v>731</v>
      </c>
      <c r="D461" s="161"/>
      <c r="E461" s="162">
        <v>44.17</v>
      </c>
      <c r="F461" s="159"/>
      <c r="G461" s="159"/>
      <c r="H461" s="159"/>
      <c r="I461" s="159"/>
      <c r="J461" s="159"/>
      <c r="K461" s="159"/>
      <c r="L461" s="159"/>
      <c r="M461" s="159"/>
      <c r="N461" s="158"/>
      <c r="O461" s="158"/>
      <c r="P461" s="158"/>
      <c r="Q461" s="158"/>
      <c r="R461" s="159"/>
      <c r="S461" s="159"/>
      <c r="T461" s="159"/>
      <c r="U461" s="159"/>
      <c r="V461" s="159"/>
      <c r="W461" s="159"/>
      <c r="X461" s="159"/>
      <c r="Y461" s="159"/>
      <c r="Z461" s="149"/>
      <c r="AA461" s="149"/>
      <c r="AB461" s="149"/>
      <c r="AC461" s="149"/>
      <c r="AD461" s="149"/>
      <c r="AE461" s="149"/>
      <c r="AF461" s="149"/>
      <c r="AG461" s="149" t="s">
        <v>201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82">
        <v>144</v>
      </c>
      <c r="B462" s="183" t="s">
        <v>732</v>
      </c>
      <c r="C462" s="192" t="s">
        <v>733</v>
      </c>
      <c r="D462" s="184" t="s">
        <v>0</v>
      </c>
      <c r="E462" s="185">
        <v>3230.3083000000001</v>
      </c>
      <c r="F462" s="186"/>
      <c r="G462" s="187">
        <f>ROUND(E462*F462,2)</f>
        <v>0</v>
      </c>
      <c r="H462" s="160"/>
      <c r="I462" s="159">
        <f>ROUND(E462*H462,2)</f>
        <v>0</v>
      </c>
      <c r="J462" s="160"/>
      <c r="K462" s="159">
        <f>ROUND(E462*J462,2)</f>
        <v>0</v>
      </c>
      <c r="L462" s="159">
        <v>21</v>
      </c>
      <c r="M462" s="159">
        <f>G462*(1+L462/100)</f>
        <v>0</v>
      </c>
      <c r="N462" s="158">
        <v>0</v>
      </c>
      <c r="O462" s="158">
        <f>ROUND(E462*N462,2)</f>
        <v>0</v>
      </c>
      <c r="P462" s="158">
        <v>0</v>
      </c>
      <c r="Q462" s="158">
        <f>ROUND(E462*P462,2)</f>
        <v>0</v>
      </c>
      <c r="R462" s="159"/>
      <c r="S462" s="159" t="s">
        <v>196</v>
      </c>
      <c r="T462" s="159" t="s">
        <v>222</v>
      </c>
      <c r="U462" s="159">
        <v>0</v>
      </c>
      <c r="V462" s="159">
        <f>ROUND(E462*U462,2)</f>
        <v>0</v>
      </c>
      <c r="W462" s="159"/>
      <c r="X462" s="159" t="s">
        <v>197</v>
      </c>
      <c r="Y462" s="159" t="s">
        <v>198</v>
      </c>
      <c r="Z462" s="149"/>
      <c r="AA462" s="149"/>
      <c r="AB462" s="149"/>
      <c r="AC462" s="149"/>
      <c r="AD462" s="149"/>
      <c r="AE462" s="149"/>
      <c r="AF462" s="149"/>
      <c r="AG462" s="149" t="s">
        <v>660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x14ac:dyDescent="0.2">
      <c r="A463" s="169" t="s">
        <v>191</v>
      </c>
      <c r="B463" s="170" t="s">
        <v>145</v>
      </c>
      <c r="C463" s="189" t="s">
        <v>146</v>
      </c>
      <c r="D463" s="171"/>
      <c r="E463" s="172"/>
      <c r="F463" s="173"/>
      <c r="G463" s="174">
        <f>SUMIF(AG464:AG474,"&lt;&gt;NOR",G464:G474)</f>
        <v>0</v>
      </c>
      <c r="H463" s="168"/>
      <c r="I463" s="168">
        <f>SUM(I464:I474)</f>
        <v>0</v>
      </c>
      <c r="J463" s="168"/>
      <c r="K463" s="168">
        <f>SUM(K464:K474)</f>
        <v>0</v>
      </c>
      <c r="L463" s="168"/>
      <c r="M463" s="168">
        <f>SUM(M464:M474)</f>
        <v>0</v>
      </c>
      <c r="N463" s="167"/>
      <c r="O463" s="167">
        <f>SUM(O464:O474)</f>
        <v>0.26</v>
      </c>
      <c r="P463" s="167"/>
      <c r="Q463" s="167">
        <f>SUM(Q464:Q474)</f>
        <v>0</v>
      </c>
      <c r="R463" s="168"/>
      <c r="S463" s="168"/>
      <c r="T463" s="168"/>
      <c r="U463" s="168"/>
      <c r="V463" s="168">
        <f>SUM(V464:V474)</f>
        <v>66.8</v>
      </c>
      <c r="W463" s="168"/>
      <c r="X463" s="168"/>
      <c r="Y463" s="168"/>
      <c r="AG463" t="s">
        <v>192</v>
      </c>
    </row>
    <row r="464" spans="1:60" outlineLevel="1" x14ac:dyDescent="0.2">
      <c r="A464" s="176">
        <v>145</v>
      </c>
      <c r="B464" s="177" t="s">
        <v>734</v>
      </c>
      <c r="C464" s="190" t="s">
        <v>735</v>
      </c>
      <c r="D464" s="178" t="s">
        <v>355</v>
      </c>
      <c r="E464" s="179">
        <v>3</v>
      </c>
      <c r="F464" s="180"/>
      <c r="G464" s="181">
        <f>ROUND(E464*F464,2)</f>
        <v>0</v>
      </c>
      <c r="H464" s="160"/>
      <c r="I464" s="159">
        <f>ROUND(E464*H464,2)</f>
        <v>0</v>
      </c>
      <c r="J464" s="160"/>
      <c r="K464" s="159">
        <f>ROUND(E464*J464,2)</f>
        <v>0</v>
      </c>
      <c r="L464" s="159">
        <v>21</v>
      </c>
      <c r="M464" s="159">
        <f>G464*(1+L464/100)</f>
        <v>0</v>
      </c>
      <c r="N464" s="158">
        <v>2.64E-3</v>
      </c>
      <c r="O464" s="158">
        <f>ROUND(E464*N464,2)</f>
        <v>0.01</v>
      </c>
      <c r="P464" s="158">
        <v>0</v>
      </c>
      <c r="Q464" s="158">
        <f>ROUND(E464*P464,2)</f>
        <v>0</v>
      </c>
      <c r="R464" s="159"/>
      <c r="S464" s="159" t="s">
        <v>196</v>
      </c>
      <c r="T464" s="159" t="s">
        <v>222</v>
      </c>
      <c r="U464" s="159">
        <v>0.54305000000000003</v>
      </c>
      <c r="V464" s="159">
        <f>ROUND(E464*U464,2)</f>
        <v>1.63</v>
      </c>
      <c r="W464" s="159"/>
      <c r="X464" s="159" t="s">
        <v>197</v>
      </c>
      <c r="Y464" s="159" t="s">
        <v>198</v>
      </c>
      <c r="Z464" s="149"/>
      <c r="AA464" s="149"/>
      <c r="AB464" s="149"/>
      <c r="AC464" s="149"/>
      <c r="AD464" s="149"/>
      <c r="AE464" s="149"/>
      <c r="AF464" s="149"/>
      <c r="AG464" s="149" t="s">
        <v>199</v>
      </c>
      <c r="AH464" s="149"/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2" x14ac:dyDescent="0.2">
      <c r="A465" s="156"/>
      <c r="B465" s="157"/>
      <c r="C465" s="191" t="s">
        <v>736</v>
      </c>
      <c r="D465" s="161"/>
      <c r="E465" s="162">
        <v>3</v>
      </c>
      <c r="F465" s="159"/>
      <c r="G465" s="159"/>
      <c r="H465" s="159"/>
      <c r="I465" s="159"/>
      <c r="J465" s="159"/>
      <c r="K465" s="159"/>
      <c r="L465" s="159"/>
      <c r="M465" s="159"/>
      <c r="N465" s="158"/>
      <c r="O465" s="158"/>
      <c r="P465" s="158"/>
      <c r="Q465" s="158"/>
      <c r="R465" s="159"/>
      <c r="S465" s="159"/>
      <c r="T465" s="159"/>
      <c r="U465" s="159"/>
      <c r="V465" s="159"/>
      <c r="W465" s="159"/>
      <c r="X465" s="159"/>
      <c r="Y465" s="159"/>
      <c r="Z465" s="149"/>
      <c r="AA465" s="149"/>
      <c r="AB465" s="149"/>
      <c r="AC465" s="149"/>
      <c r="AD465" s="149"/>
      <c r="AE465" s="149"/>
      <c r="AF465" s="149"/>
      <c r="AG465" s="149" t="s">
        <v>201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ht="22.5" outlineLevel="1" x14ac:dyDescent="0.2">
      <c r="A466" s="176">
        <v>146</v>
      </c>
      <c r="B466" s="177" t="s">
        <v>737</v>
      </c>
      <c r="C466" s="190" t="s">
        <v>738</v>
      </c>
      <c r="D466" s="178" t="s">
        <v>355</v>
      </c>
      <c r="E466" s="179">
        <v>13</v>
      </c>
      <c r="F466" s="180"/>
      <c r="G466" s="181">
        <f>ROUND(E466*F466,2)</f>
        <v>0</v>
      </c>
      <c r="H466" s="160"/>
      <c r="I466" s="159">
        <f>ROUND(E466*H466,2)</f>
        <v>0</v>
      </c>
      <c r="J466" s="160"/>
      <c r="K466" s="159">
        <f>ROUND(E466*J466,2)</f>
        <v>0</v>
      </c>
      <c r="L466" s="159">
        <v>21</v>
      </c>
      <c r="M466" s="159">
        <f>G466*(1+L466/100)</f>
        <v>0</v>
      </c>
      <c r="N466" s="158">
        <v>9.7000000000000005E-4</v>
      </c>
      <c r="O466" s="158">
        <f>ROUND(E466*N466,2)</f>
        <v>0.01</v>
      </c>
      <c r="P466" s="158">
        <v>0</v>
      </c>
      <c r="Q466" s="158">
        <f>ROUND(E466*P466,2)</f>
        <v>0</v>
      </c>
      <c r="R466" s="159"/>
      <c r="S466" s="159" t="s">
        <v>408</v>
      </c>
      <c r="T466" s="159" t="s">
        <v>222</v>
      </c>
      <c r="U466" s="159">
        <v>0.73370000000000002</v>
      </c>
      <c r="V466" s="159">
        <f>ROUND(E466*U466,2)</f>
        <v>9.5399999999999991</v>
      </c>
      <c r="W466" s="159"/>
      <c r="X466" s="159" t="s">
        <v>197</v>
      </c>
      <c r="Y466" s="159" t="s">
        <v>198</v>
      </c>
      <c r="Z466" s="149"/>
      <c r="AA466" s="149"/>
      <c r="AB466" s="149"/>
      <c r="AC466" s="149"/>
      <c r="AD466" s="149"/>
      <c r="AE466" s="149"/>
      <c r="AF466" s="149"/>
      <c r="AG466" s="149" t="s">
        <v>199</v>
      </c>
      <c r="AH466" s="149"/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2" x14ac:dyDescent="0.2">
      <c r="A467" s="156"/>
      <c r="B467" s="157"/>
      <c r="C467" s="191" t="s">
        <v>572</v>
      </c>
      <c r="D467" s="161"/>
      <c r="E467" s="162">
        <v>11</v>
      </c>
      <c r="F467" s="159"/>
      <c r="G467" s="159"/>
      <c r="H467" s="159"/>
      <c r="I467" s="159"/>
      <c r="J467" s="159"/>
      <c r="K467" s="159"/>
      <c r="L467" s="159"/>
      <c r="M467" s="159"/>
      <c r="N467" s="158"/>
      <c r="O467" s="158"/>
      <c r="P467" s="158"/>
      <c r="Q467" s="158"/>
      <c r="R467" s="159"/>
      <c r="S467" s="159"/>
      <c r="T467" s="159"/>
      <c r="U467" s="159"/>
      <c r="V467" s="159"/>
      <c r="W467" s="159"/>
      <c r="X467" s="159"/>
      <c r="Y467" s="159"/>
      <c r="Z467" s="149"/>
      <c r="AA467" s="149"/>
      <c r="AB467" s="149"/>
      <c r="AC467" s="149"/>
      <c r="AD467" s="149"/>
      <c r="AE467" s="149"/>
      <c r="AF467" s="149"/>
      <c r="AG467" s="149" t="s">
        <v>201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3" x14ac:dyDescent="0.2">
      <c r="A468" s="156"/>
      <c r="B468" s="157"/>
      <c r="C468" s="191" t="s">
        <v>573</v>
      </c>
      <c r="D468" s="161"/>
      <c r="E468" s="162">
        <v>1</v>
      </c>
      <c r="F468" s="159"/>
      <c r="G468" s="159"/>
      <c r="H468" s="159"/>
      <c r="I468" s="159"/>
      <c r="J468" s="159"/>
      <c r="K468" s="159"/>
      <c r="L468" s="159"/>
      <c r="M468" s="159"/>
      <c r="N468" s="158"/>
      <c r="O468" s="158"/>
      <c r="P468" s="158"/>
      <c r="Q468" s="158"/>
      <c r="R468" s="159"/>
      <c r="S468" s="159"/>
      <c r="T468" s="159"/>
      <c r="U468" s="159"/>
      <c r="V468" s="159"/>
      <c r="W468" s="159"/>
      <c r="X468" s="159"/>
      <c r="Y468" s="159"/>
      <c r="Z468" s="149"/>
      <c r="AA468" s="149"/>
      <c r="AB468" s="149"/>
      <c r="AC468" s="149"/>
      <c r="AD468" s="149"/>
      <c r="AE468" s="149"/>
      <c r="AF468" s="149"/>
      <c r="AG468" s="149" t="s">
        <v>201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3" x14ac:dyDescent="0.2">
      <c r="A469" s="156"/>
      <c r="B469" s="157"/>
      <c r="C469" s="191" t="s">
        <v>574</v>
      </c>
      <c r="D469" s="161"/>
      <c r="E469" s="162">
        <v>1</v>
      </c>
      <c r="F469" s="159"/>
      <c r="G469" s="159"/>
      <c r="H469" s="159"/>
      <c r="I469" s="159"/>
      <c r="J469" s="159"/>
      <c r="K469" s="159"/>
      <c r="L469" s="159"/>
      <c r="M469" s="159"/>
      <c r="N469" s="158"/>
      <c r="O469" s="158"/>
      <c r="P469" s="158"/>
      <c r="Q469" s="158"/>
      <c r="R469" s="159"/>
      <c r="S469" s="159"/>
      <c r="T469" s="159"/>
      <c r="U469" s="159"/>
      <c r="V469" s="159"/>
      <c r="W469" s="159"/>
      <c r="X469" s="159"/>
      <c r="Y469" s="159"/>
      <c r="Z469" s="149"/>
      <c r="AA469" s="149"/>
      <c r="AB469" s="149"/>
      <c r="AC469" s="149"/>
      <c r="AD469" s="149"/>
      <c r="AE469" s="149"/>
      <c r="AF469" s="149"/>
      <c r="AG469" s="149" t="s">
        <v>201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ht="22.5" outlineLevel="1" x14ac:dyDescent="0.2">
      <c r="A470" s="176">
        <v>147</v>
      </c>
      <c r="B470" s="177" t="s">
        <v>739</v>
      </c>
      <c r="C470" s="190" t="s">
        <v>740</v>
      </c>
      <c r="D470" s="178" t="s">
        <v>355</v>
      </c>
      <c r="E470" s="179">
        <v>75.099999999999994</v>
      </c>
      <c r="F470" s="180"/>
      <c r="G470" s="181">
        <f>ROUND(E470*F470,2)</f>
        <v>0</v>
      </c>
      <c r="H470" s="160"/>
      <c r="I470" s="159">
        <f>ROUND(E470*H470,2)</f>
        <v>0</v>
      </c>
      <c r="J470" s="160"/>
      <c r="K470" s="159">
        <f>ROUND(E470*J470,2)</f>
        <v>0</v>
      </c>
      <c r="L470" s="159">
        <v>21</v>
      </c>
      <c r="M470" s="159">
        <f>G470*(1+L470/100)</f>
        <v>0</v>
      </c>
      <c r="N470" s="158">
        <v>2.7299999999999998E-3</v>
      </c>
      <c r="O470" s="158">
        <f>ROUND(E470*N470,2)</f>
        <v>0.21</v>
      </c>
      <c r="P470" s="158">
        <v>0</v>
      </c>
      <c r="Q470" s="158">
        <f>ROUND(E470*P470,2)</f>
        <v>0</v>
      </c>
      <c r="R470" s="159"/>
      <c r="S470" s="159" t="s">
        <v>196</v>
      </c>
      <c r="T470" s="159" t="s">
        <v>222</v>
      </c>
      <c r="U470" s="159">
        <v>0.70265</v>
      </c>
      <c r="V470" s="159">
        <f>ROUND(E470*U470,2)</f>
        <v>52.77</v>
      </c>
      <c r="W470" s="159"/>
      <c r="X470" s="159" t="s">
        <v>197</v>
      </c>
      <c r="Y470" s="159" t="s">
        <v>198</v>
      </c>
      <c r="Z470" s="149"/>
      <c r="AA470" s="149"/>
      <c r="AB470" s="149"/>
      <c r="AC470" s="149"/>
      <c r="AD470" s="149"/>
      <c r="AE470" s="149"/>
      <c r="AF470" s="149"/>
      <c r="AG470" s="149" t="s">
        <v>199</v>
      </c>
      <c r="AH470" s="149"/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2" x14ac:dyDescent="0.2">
      <c r="A471" s="156"/>
      <c r="B471" s="157"/>
      <c r="C471" s="191" t="s">
        <v>741</v>
      </c>
      <c r="D471" s="161"/>
      <c r="E471" s="162">
        <v>75.099999999999994</v>
      </c>
      <c r="F471" s="159"/>
      <c r="G471" s="159"/>
      <c r="H471" s="159"/>
      <c r="I471" s="159"/>
      <c r="J471" s="159"/>
      <c r="K471" s="159"/>
      <c r="L471" s="159"/>
      <c r="M471" s="159"/>
      <c r="N471" s="158"/>
      <c r="O471" s="158"/>
      <c r="P471" s="158"/>
      <c r="Q471" s="158"/>
      <c r="R471" s="159"/>
      <c r="S471" s="159"/>
      <c r="T471" s="159"/>
      <c r="U471" s="159"/>
      <c r="V471" s="159"/>
      <c r="W471" s="159"/>
      <c r="X471" s="159"/>
      <c r="Y471" s="159"/>
      <c r="Z471" s="149"/>
      <c r="AA471" s="149"/>
      <c r="AB471" s="149"/>
      <c r="AC471" s="149"/>
      <c r="AD471" s="149"/>
      <c r="AE471" s="149"/>
      <c r="AF471" s="149"/>
      <c r="AG471" s="149" t="s">
        <v>201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76">
        <v>148</v>
      </c>
      <c r="B472" s="177" t="s">
        <v>742</v>
      </c>
      <c r="C472" s="190" t="s">
        <v>743</v>
      </c>
      <c r="D472" s="178" t="s">
        <v>355</v>
      </c>
      <c r="E472" s="179">
        <v>11</v>
      </c>
      <c r="F472" s="180"/>
      <c r="G472" s="181">
        <f>ROUND(E472*F472,2)</f>
        <v>0</v>
      </c>
      <c r="H472" s="160"/>
      <c r="I472" s="159">
        <f>ROUND(E472*H472,2)</f>
        <v>0</v>
      </c>
      <c r="J472" s="160"/>
      <c r="K472" s="159">
        <f>ROUND(E472*J472,2)</f>
        <v>0</v>
      </c>
      <c r="L472" s="159">
        <v>21</v>
      </c>
      <c r="M472" s="159">
        <f>G472*(1+L472/100)</f>
        <v>0</v>
      </c>
      <c r="N472" s="158">
        <v>2.3999999999999998E-3</v>
      </c>
      <c r="O472" s="158">
        <f>ROUND(E472*N472,2)</f>
        <v>0.03</v>
      </c>
      <c r="P472" s="158">
        <v>0</v>
      </c>
      <c r="Q472" s="158">
        <f>ROUND(E472*P472,2)</f>
        <v>0</v>
      </c>
      <c r="R472" s="159"/>
      <c r="S472" s="159" t="s">
        <v>196</v>
      </c>
      <c r="T472" s="159" t="s">
        <v>222</v>
      </c>
      <c r="U472" s="159">
        <v>0.26</v>
      </c>
      <c r="V472" s="159">
        <f>ROUND(E472*U472,2)</f>
        <v>2.86</v>
      </c>
      <c r="W472" s="159"/>
      <c r="X472" s="159" t="s">
        <v>197</v>
      </c>
      <c r="Y472" s="159" t="s">
        <v>198</v>
      </c>
      <c r="Z472" s="149"/>
      <c r="AA472" s="149"/>
      <c r="AB472" s="149"/>
      <c r="AC472" s="149"/>
      <c r="AD472" s="149"/>
      <c r="AE472" s="149"/>
      <c r="AF472" s="149"/>
      <c r="AG472" s="149" t="s">
        <v>199</v>
      </c>
      <c r="AH472" s="149"/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2" x14ac:dyDescent="0.2">
      <c r="A473" s="156"/>
      <c r="B473" s="157"/>
      <c r="C473" s="191" t="s">
        <v>744</v>
      </c>
      <c r="D473" s="161"/>
      <c r="E473" s="162">
        <v>11</v>
      </c>
      <c r="F473" s="159"/>
      <c r="G473" s="159"/>
      <c r="H473" s="159"/>
      <c r="I473" s="159"/>
      <c r="J473" s="159"/>
      <c r="K473" s="159"/>
      <c r="L473" s="159"/>
      <c r="M473" s="159"/>
      <c r="N473" s="158"/>
      <c r="O473" s="158"/>
      <c r="P473" s="158"/>
      <c r="Q473" s="158"/>
      <c r="R473" s="159"/>
      <c r="S473" s="159"/>
      <c r="T473" s="159"/>
      <c r="U473" s="159"/>
      <c r="V473" s="159"/>
      <c r="W473" s="159"/>
      <c r="X473" s="159"/>
      <c r="Y473" s="159"/>
      <c r="Z473" s="149"/>
      <c r="AA473" s="149"/>
      <c r="AB473" s="149"/>
      <c r="AC473" s="149"/>
      <c r="AD473" s="149"/>
      <c r="AE473" s="149"/>
      <c r="AF473" s="149"/>
      <c r="AG473" s="149" t="s">
        <v>201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82">
        <v>149</v>
      </c>
      <c r="B474" s="183" t="s">
        <v>745</v>
      </c>
      <c r="C474" s="192" t="s">
        <v>746</v>
      </c>
      <c r="D474" s="184" t="s">
        <v>0</v>
      </c>
      <c r="E474" s="185">
        <v>881.76300000000003</v>
      </c>
      <c r="F474" s="186"/>
      <c r="G474" s="187">
        <f>ROUND(E474*F474,2)</f>
        <v>0</v>
      </c>
      <c r="H474" s="160"/>
      <c r="I474" s="159">
        <f>ROUND(E474*H474,2)</f>
        <v>0</v>
      </c>
      <c r="J474" s="160"/>
      <c r="K474" s="159">
        <f>ROUND(E474*J474,2)</f>
        <v>0</v>
      </c>
      <c r="L474" s="159">
        <v>21</v>
      </c>
      <c r="M474" s="159">
        <f>G474*(1+L474/100)</f>
        <v>0</v>
      </c>
      <c r="N474" s="158">
        <v>0</v>
      </c>
      <c r="O474" s="158">
        <f>ROUND(E474*N474,2)</f>
        <v>0</v>
      </c>
      <c r="P474" s="158">
        <v>0</v>
      </c>
      <c r="Q474" s="158">
        <f>ROUND(E474*P474,2)</f>
        <v>0</v>
      </c>
      <c r="R474" s="159"/>
      <c r="S474" s="159" t="s">
        <v>196</v>
      </c>
      <c r="T474" s="159" t="s">
        <v>222</v>
      </c>
      <c r="U474" s="159">
        <v>0</v>
      </c>
      <c r="V474" s="159">
        <f>ROUND(E474*U474,2)</f>
        <v>0</v>
      </c>
      <c r="W474" s="159"/>
      <c r="X474" s="159" t="s">
        <v>197</v>
      </c>
      <c r="Y474" s="159" t="s">
        <v>198</v>
      </c>
      <c r="Z474" s="149"/>
      <c r="AA474" s="149"/>
      <c r="AB474" s="149"/>
      <c r="AC474" s="149"/>
      <c r="AD474" s="149"/>
      <c r="AE474" s="149"/>
      <c r="AF474" s="149"/>
      <c r="AG474" s="149" t="s">
        <v>660</v>
      </c>
      <c r="AH474" s="149"/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x14ac:dyDescent="0.2">
      <c r="A475" s="169" t="s">
        <v>191</v>
      </c>
      <c r="B475" s="170" t="s">
        <v>147</v>
      </c>
      <c r="C475" s="189" t="s">
        <v>148</v>
      </c>
      <c r="D475" s="171"/>
      <c r="E475" s="172"/>
      <c r="F475" s="173"/>
      <c r="G475" s="174">
        <f>SUMIF(AG476:AG499,"&lt;&gt;NOR",G476:G499)</f>
        <v>0</v>
      </c>
      <c r="H475" s="168"/>
      <c r="I475" s="168">
        <f>SUM(I476:I499)</f>
        <v>0</v>
      </c>
      <c r="J475" s="168"/>
      <c r="K475" s="168">
        <f>SUM(K476:K499)</f>
        <v>0</v>
      </c>
      <c r="L475" s="168"/>
      <c r="M475" s="168">
        <f>SUM(M476:M499)</f>
        <v>0</v>
      </c>
      <c r="N475" s="167"/>
      <c r="O475" s="167">
        <f>SUM(O476:O499)</f>
        <v>0.9700000000000002</v>
      </c>
      <c r="P475" s="167"/>
      <c r="Q475" s="167">
        <f>SUM(Q476:Q499)</f>
        <v>0</v>
      </c>
      <c r="R475" s="168"/>
      <c r="S475" s="168"/>
      <c r="T475" s="168"/>
      <c r="U475" s="168"/>
      <c r="V475" s="168">
        <f>SUM(V476:V499)</f>
        <v>85.55</v>
      </c>
      <c r="W475" s="168"/>
      <c r="X475" s="168"/>
      <c r="Y475" s="168"/>
      <c r="AG475" t="s">
        <v>192</v>
      </c>
    </row>
    <row r="476" spans="1:60" ht="22.5" outlineLevel="1" x14ac:dyDescent="0.2">
      <c r="A476" s="182">
        <v>150</v>
      </c>
      <c r="B476" s="183" t="s">
        <v>747</v>
      </c>
      <c r="C476" s="192" t="s">
        <v>748</v>
      </c>
      <c r="D476" s="184" t="s">
        <v>285</v>
      </c>
      <c r="E476" s="185">
        <v>5</v>
      </c>
      <c r="F476" s="186"/>
      <c r="G476" s="187">
        <f t="shared" ref="G476:G492" si="21">ROUND(E476*F476,2)</f>
        <v>0</v>
      </c>
      <c r="H476" s="160"/>
      <c r="I476" s="159">
        <f t="shared" ref="I476:I492" si="22">ROUND(E476*H476,2)</f>
        <v>0</v>
      </c>
      <c r="J476" s="160"/>
      <c r="K476" s="159">
        <f t="shared" ref="K476:K492" si="23">ROUND(E476*J476,2)</f>
        <v>0</v>
      </c>
      <c r="L476" s="159">
        <v>21</v>
      </c>
      <c r="M476" s="159">
        <f t="shared" ref="M476:M492" si="24">G476*(1+L476/100)</f>
        <v>0</v>
      </c>
      <c r="N476" s="158">
        <v>2.5000000000000001E-4</v>
      </c>
      <c r="O476" s="158">
        <f t="shared" ref="O476:O492" si="25">ROUND(E476*N476,2)</f>
        <v>0</v>
      </c>
      <c r="P476" s="158">
        <v>0</v>
      </c>
      <c r="Q476" s="158">
        <f t="shared" ref="Q476:Q492" si="26">ROUND(E476*P476,2)</f>
        <v>0</v>
      </c>
      <c r="R476" s="159"/>
      <c r="S476" s="159" t="s">
        <v>196</v>
      </c>
      <c r="T476" s="159" t="s">
        <v>222</v>
      </c>
      <c r="U476" s="159">
        <v>1.5</v>
      </c>
      <c r="V476" s="159">
        <f t="shared" ref="V476:V492" si="27">ROUND(E476*U476,2)</f>
        <v>7.5</v>
      </c>
      <c r="W476" s="159"/>
      <c r="X476" s="159" t="s">
        <v>197</v>
      </c>
      <c r="Y476" s="159" t="s">
        <v>198</v>
      </c>
      <c r="Z476" s="149"/>
      <c r="AA476" s="149"/>
      <c r="AB476" s="149"/>
      <c r="AC476" s="149"/>
      <c r="AD476" s="149"/>
      <c r="AE476" s="149"/>
      <c r="AF476" s="149"/>
      <c r="AG476" s="149" t="s">
        <v>199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82">
        <v>151</v>
      </c>
      <c r="B477" s="183" t="s">
        <v>749</v>
      </c>
      <c r="C477" s="192" t="s">
        <v>750</v>
      </c>
      <c r="D477" s="184" t="s">
        <v>285</v>
      </c>
      <c r="E477" s="185">
        <v>5</v>
      </c>
      <c r="F477" s="186"/>
      <c r="G477" s="187">
        <f t="shared" si="21"/>
        <v>0</v>
      </c>
      <c r="H477" s="160"/>
      <c r="I477" s="159">
        <f t="shared" si="22"/>
        <v>0</v>
      </c>
      <c r="J477" s="160"/>
      <c r="K477" s="159">
        <f t="shared" si="23"/>
        <v>0</v>
      </c>
      <c r="L477" s="159">
        <v>21</v>
      </c>
      <c r="M477" s="159">
        <f t="shared" si="24"/>
        <v>0</v>
      </c>
      <c r="N477" s="158">
        <v>0</v>
      </c>
      <c r="O477" s="158">
        <f t="shared" si="25"/>
        <v>0</v>
      </c>
      <c r="P477" s="158">
        <v>0</v>
      </c>
      <c r="Q477" s="158">
        <f t="shared" si="26"/>
        <v>0</v>
      </c>
      <c r="R477" s="159"/>
      <c r="S477" s="159" t="s">
        <v>196</v>
      </c>
      <c r="T477" s="159" t="s">
        <v>222</v>
      </c>
      <c r="U477" s="159">
        <v>2.5099999999999998</v>
      </c>
      <c r="V477" s="159">
        <f t="shared" si="27"/>
        <v>12.55</v>
      </c>
      <c r="W477" s="159"/>
      <c r="X477" s="159" t="s">
        <v>197</v>
      </c>
      <c r="Y477" s="159" t="s">
        <v>198</v>
      </c>
      <c r="Z477" s="149"/>
      <c r="AA477" s="149"/>
      <c r="AB477" s="149"/>
      <c r="AC477" s="149"/>
      <c r="AD477" s="149"/>
      <c r="AE477" s="149"/>
      <c r="AF477" s="149"/>
      <c r="AG477" s="149" t="s">
        <v>199</v>
      </c>
      <c r="AH477" s="149"/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ht="22.5" outlineLevel="1" x14ac:dyDescent="0.2">
      <c r="A478" s="182">
        <v>152</v>
      </c>
      <c r="B478" s="183" t="s">
        <v>751</v>
      </c>
      <c r="C478" s="192" t="s">
        <v>752</v>
      </c>
      <c r="D478" s="184" t="s">
        <v>285</v>
      </c>
      <c r="E478" s="185">
        <v>12</v>
      </c>
      <c r="F478" s="186"/>
      <c r="G478" s="187">
        <f t="shared" si="21"/>
        <v>0</v>
      </c>
      <c r="H478" s="160"/>
      <c r="I478" s="159">
        <f t="shared" si="22"/>
        <v>0</v>
      </c>
      <c r="J478" s="160"/>
      <c r="K478" s="159">
        <f t="shared" si="23"/>
        <v>0</v>
      </c>
      <c r="L478" s="159">
        <v>21</v>
      </c>
      <c r="M478" s="159">
        <f t="shared" si="24"/>
        <v>0</v>
      </c>
      <c r="N478" s="158">
        <v>2.0000000000000002E-5</v>
      </c>
      <c r="O478" s="158">
        <f t="shared" si="25"/>
        <v>0</v>
      </c>
      <c r="P478" s="158">
        <v>0</v>
      </c>
      <c r="Q478" s="158">
        <f t="shared" si="26"/>
        <v>0</v>
      </c>
      <c r="R478" s="159"/>
      <c r="S478" s="159" t="s">
        <v>196</v>
      </c>
      <c r="T478" s="159" t="s">
        <v>222</v>
      </c>
      <c r="U478" s="159">
        <v>4.0199999999999996</v>
      </c>
      <c r="V478" s="159">
        <f t="shared" si="27"/>
        <v>48.24</v>
      </c>
      <c r="W478" s="159"/>
      <c r="X478" s="159" t="s">
        <v>197</v>
      </c>
      <c r="Y478" s="159" t="s">
        <v>198</v>
      </c>
      <c r="Z478" s="149"/>
      <c r="AA478" s="149"/>
      <c r="AB478" s="149"/>
      <c r="AC478" s="149"/>
      <c r="AD478" s="149"/>
      <c r="AE478" s="149"/>
      <c r="AF478" s="149"/>
      <c r="AG478" s="149" t="s">
        <v>199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ht="22.5" outlineLevel="1" x14ac:dyDescent="0.2">
      <c r="A479" s="182">
        <v>153</v>
      </c>
      <c r="B479" s="183" t="s">
        <v>753</v>
      </c>
      <c r="C479" s="192" t="s">
        <v>754</v>
      </c>
      <c r="D479" s="184" t="s">
        <v>285</v>
      </c>
      <c r="E479" s="185">
        <v>1</v>
      </c>
      <c r="F479" s="186"/>
      <c r="G479" s="187">
        <f t="shared" si="21"/>
        <v>0</v>
      </c>
      <c r="H479" s="160"/>
      <c r="I479" s="159">
        <f t="shared" si="22"/>
        <v>0</v>
      </c>
      <c r="J479" s="160"/>
      <c r="K479" s="159">
        <f t="shared" si="23"/>
        <v>0</v>
      </c>
      <c r="L479" s="159">
        <v>21</v>
      </c>
      <c r="M479" s="159">
        <f t="shared" si="24"/>
        <v>0</v>
      </c>
      <c r="N479" s="158">
        <v>2.0000000000000002E-5</v>
      </c>
      <c r="O479" s="158">
        <f t="shared" si="25"/>
        <v>0</v>
      </c>
      <c r="P479" s="158">
        <v>0</v>
      </c>
      <c r="Q479" s="158">
        <f t="shared" si="26"/>
        <v>0</v>
      </c>
      <c r="R479" s="159"/>
      <c r="S479" s="159" t="s">
        <v>196</v>
      </c>
      <c r="T479" s="159" t="s">
        <v>222</v>
      </c>
      <c r="U479" s="159">
        <v>4.8250000000000002</v>
      </c>
      <c r="V479" s="159">
        <f t="shared" si="27"/>
        <v>4.83</v>
      </c>
      <c r="W479" s="159"/>
      <c r="X479" s="159" t="s">
        <v>197</v>
      </c>
      <c r="Y479" s="159" t="s">
        <v>198</v>
      </c>
      <c r="Z479" s="149"/>
      <c r="AA479" s="149"/>
      <c r="AB479" s="149"/>
      <c r="AC479" s="149"/>
      <c r="AD479" s="149"/>
      <c r="AE479" s="149"/>
      <c r="AF479" s="149"/>
      <c r="AG479" s="149" t="s">
        <v>199</v>
      </c>
      <c r="AH479" s="149"/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ht="22.5" outlineLevel="1" x14ac:dyDescent="0.2">
      <c r="A480" s="182">
        <v>154</v>
      </c>
      <c r="B480" s="183" t="s">
        <v>755</v>
      </c>
      <c r="C480" s="192" t="s">
        <v>756</v>
      </c>
      <c r="D480" s="184" t="s">
        <v>757</v>
      </c>
      <c r="E480" s="185">
        <v>2</v>
      </c>
      <c r="F480" s="186"/>
      <c r="G480" s="187">
        <f t="shared" si="21"/>
        <v>0</v>
      </c>
      <c r="H480" s="160"/>
      <c r="I480" s="159">
        <f t="shared" si="22"/>
        <v>0</v>
      </c>
      <c r="J480" s="160"/>
      <c r="K480" s="159">
        <f t="shared" si="23"/>
        <v>0</v>
      </c>
      <c r="L480" s="159">
        <v>21</v>
      </c>
      <c r="M480" s="159">
        <f t="shared" si="24"/>
        <v>0</v>
      </c>
      <c r="N480" s="158">
        <v>0</v>
      </c>
      <c r="O480" s="158">
        <f t="shared" si="25"/>
        <v>0</v>
      </c>
      <c r="P480" s="158">
        <v>0</v>
      </c>
      <c r="Q480" s="158">
        <f t="shared" si="26"/>
        <v>0</v>
      </c>
      <c r="R480" s="159"/>
      <c r="S480" s="159" t="s">
        <v>408</v>
      </c>
      <c r="T480" s="159" t="s">
        <v>222</v>
      </c>
      <c r="U480" s="159">
        <v>0</v>
      </c>
      <c r="V480" s="159">
        <f t="shared" si="27"/>
        <v>0</v>
      </c>
      <c r="W480" s="159"/>
      <c r="X480" s="159" t="s">
        <v>458</v>
      </c>
      <c r="Y480" s="159" t="s">
        <v>198</v>
      </c>
      <c r="Z480" s="149"/>
      <c r="AA480" s="149"/>
      <c r="AB480" s="149"/>
      <c r="AC480" s="149"/>
      <c r="AD480" s="149"/>
      <c r="AE480" s="149"/>
      <c r="AF480" s="149"/>
      <c r="AG480" s="149" t="s">
        <v>459</v>
      </c>
      <c r="AH480" s="149"/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82">
        <v>155</v>
      </c>
      <c r="B481" s="183" t="s">
        <v>758</v>
      </c>
      <c r="C481" s="192" t="s">
        <v>759</v>
      </c>
      <c r="D481" s="184" t="s">
        <v>285</v>
      </c>
      <c r="E481" s="185">
        <v>13</v>
      </c>
      <c r="F481" s="186"/>
      <c r="G481" s="187">
        <f t="shared" si="21"/>
        <v>0</v>
      </c>
      <c r="H481" s="160"/>
      <c r="I481" s="159">
        <f t="shared" si="22"/>
        <v>0</v>
      </c>
      <c r="J481" s="160"/>
      <c r="K481" s="159">
        <f t="shared" si="23"/>
        <v>0</v>
      </c>
      <c r="L481" s="159">
        <v>21</v>
      </c>
      <c r="M481" s="159">
        <f t="shared" si="24"/>
        <v>0</v>
      </c>
      <c r="N481" s="158">
        <v>0</v>
      </c>
      <c r="O481" s="158">
        <f t="shared" si="25"/>
        <v>0</v>
      </c>
      <c r="P481" s="158">
        <v>0</v>
      </c>
      <c r="Q481" s="158">
        <f t="shared" si="26"/>
        <v>0</v>
      </c>
      <c r="R481" s="159"/>
      <c r="S481" s="159" t="s">
        <v>196</v>
      </c>
      <c r="T481" s="159" t="s">
        <v>222</v>
      </c>
      <c r="U481" s="159">
        <v>0.77500000000000002</v>
      </c>
      <c r="V481" s="159">
        <f t="shared" si="27"/>
        <v>10.08</v>
      </c>
      <c r="W481" s="159"/>
      <c r="X481" s="159" t="s">
        <v>197</v>
      </c>
      <c r="Y481" s="159" t="s">
        <v>198</v>
      </c>
      <c r="Z481" s="149"/>
      <c r="AA481" s="149"/>
      <c r="AB481" s="149"/>
      <c r="AC481" s="149"/>
      <c r="AD481" s="149"/>
      <c r="AE481" s="149"/>
      <c r="AF481" s="149"/>
      <c r="AG481" s="149" t="s">
        <v>199</v>
      </c>
      <c r="AH481" s="149"/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82">
        <v>156</v>
      </c>
      <c r="B482" s="183" t="s">
        <v>760</v>
      </c>
      <c r="C482" s="192" t="s">
        <v>761</v>
      </c>
      <c r="D482" s="184" t="s">
        <v>285</v>
      </c>
      <c r="E482" s="185">
        <v>9</v>
      </c>
      <c r="F482" s="186"/>
      <c r="G482" s="187">
        <f t="shared" si="21"/>
        <v>0</v>
      </c>
      <c r="H482" s="160"/>
      <c r="I482" s="159">
        <f t="shared" si="22"/>
        <v>0</v>
      </c>
      <c r="J482" s="160"/>
      <c r="K482" s="159">
        <f t="shared" si="23"/>
        <v>0</v>
      </c>
      <c r="L482" s="159">
        <v>21</v>
      </c>
      <c r="M482" s="159">
        <f t="shared" si="24"/>
        <v>0</v>
      </c>
      <c r="N482" s="158">
        <v>7.5000000000000002E-4</v>
      </c>
      <c r="O482" s="158">
        <f t="shared" si="25"/>
        <v>0.01</v>
      </c>
      <c r="P482" s="158">
        <v>0</v>
      </c>
      <c r="Q482" s="158">
        <f t="shared" si="26"/>
        <v>0</v>
      </c>
      <c r="R482" s="159"/>
      <c r="S482" s="159" t="s">
        <v>408</v>
      </c>
      <c r="T482" s="159" t="s">
        <v>222</v>
      </c>
      <c r="U482" s="159">
        <v>0</v>
      </c>
      <c r="V482" s="159">
        <f t="shared" si="27"/>
        <v>0</v>
      </c>
      <c r="W482" s="159"/>
      <c r="X482" s="159" t="s">
        <v>244</v>
      </c>
      <c r="Y482" s="159" t="s">
        <v>198</v>
      </c>
      <c r="Z482" s="149"/>
      <c r="AA482" s="149"/>
      <c r="AB482" s="149"/>
      <c r="AC482" s="149"/>
      <c r="AD482" s="149"/>
      <c r="AE482" s="149"/>
      <c r="AF482" s="149"/>
      <c r="AG482" s="149" t="s">
        <v>245</v>
      </c>
      <c r="AH482" s="149"/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ht="22.5" outlineLevel="1" x14ac:dyDescent="0.2">
      <c r="A483" s="182">
        <v>157</v>
      </c>
      <c r="B483" s="183" t="s">
        <v>762</v>
      </c>
      <c r="C483" s="192" t="s">
        <v>763</v>
      </c>
      <c r="D483" s="184" t="s">
        <v>285</v>
      </c>
      <c r="E483" s="185">
        <v>4</v>
      </c>
      <c r="F483" s="186"/>
      <c r="G483" s="187">
        <f t="shared" si="21"/>
        <v>0</v>
      </c>
      <c r="H483" s="160"/>
      <c r="I483" s="159">
        <f t="shared" si="22"/>
        <v>0</v>
      </c>
      <c r="J483" s="160"/>
      <c r="K483" s="159">
        <f t="shared" si="23"/>
        <v>0</v>
      </c>
      <c r="L483" s="159">
        <v>21</v>
      </c>
      <c r="M483" s="159">
        <f t="shared" si="24"/>
        <v>0</v>
      </c>
      <c r="N483" s="158">
        <v>7.5000000000000002E-4</v>
      </c>
      <c r="O483" s="158">
        <f t="shared" si="25"/>
        <v>0</v>
      </c>
      <c r="P483" s="158">
        <v>0</v>
      </c>
      <c r="Q483" s="158">
        <f t="shared" si="26"/>
        <v>0</v>
      </c>
      <c r="R483" s="159"/>
      <c r="S483" s="159" t="s">
        <v>408</v>
      </c>
      <c r="T483" s="159" t="s">
        <v>222</v>
      </c>
      <c r="U483" s="159">
        <v>0</v>
      </c>
      <c r="V483" s="159">
        <f t="shared" si="27"/>
        <v>0</v>
      </c>
      <c r="W483" s="159"/>
      <c r="X483" s="159" t="s">
        <v>244</v>
      </c>
      <c r="Y483" s="159" t="s">
        <v>198</v>
      </c>
      <c r="Z483" s="149"/>
      <c r="AA483" s="149"/>
      <c r="AB483" s="149"/>
      <c r="AC483" s="149"/>
      <c r="AD483" s="149"/>
      <c r="AE483" s="149"/>
      <c r="AF483" s="149"/>
      <c r="AG483" s="149" t="s">
        <v>245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82">
        <v>158</v>
      </c>
      <c r="B484" s="183" t="s">
        <v>764</v>
      </c>
      <c r="C484" s="192" t="s">
        <v>765</v>
      </c>
      <c r="D484" s="184" t="s">
        <v>285</v>
      </c>
      <c r="E484" s="185">
        <v>13</v>
      </c>
      <c r="F484" s="186"/>
      <c r="G484" s="187">
        <f t="shared" si="21"/>
        <v>0</v>
      </c>
      <c r="H484" s="160"/>
      <c r="I484" s="159">
        <f t="shared" si="22"/>
        <v>0</v>
      </c>
      <c r="J484" s="160"/>
      <c r="K484" s="159">
        <f t="shared" si="23"/>
        <v>0</v>
      </c>
      <c r="L484" s="159">
        <v>21</v>
      </c>
      <c r="M484" s="159">
        <f t="shared" si="24"/>
        <v>0</v>
      </c>
      <c r="N484" s="158">
        <v>4.4999999999999999E-4</v>
      </c>
      <c r="O484" s="158">
        <f t="shared" si="25"/>
        <v>0.01</v>
      </c>
      <c r="P484" s="158">
        <v>0</v>
      </c>
      <c r="Q484" s="158">
        <f t="shared" si="26"/>
        <v>0</v>
      </c>
      <c r="R484" s="159" t="s">
        <v>243</v>
      </c>
      <c r="S484" s="159" t="s">
        <v>196</v>
      </c>
      <c r="T484" s="159" t="s">
        <v>222</v>
      </c>
      <c r="U484" s="159">
        <v>0</v>
      </c>
      <c r="V484" s="159">
        <f t="shared" si="27"/>
        <v>0</v>
      </c>
      <c r="W484" s="159"/>
      <c r="X484" s="159" t="s">
        <v>244</v>
      </c>
      <c r="Y484" s="159" t="s">
        <v>198</v>
      </c>
      <c r="Z484" s="149"/>
      <c r="AA484" s="149"/>
      <c r="AB484" s="149"/>
      <c r="AC484" s="149"/>
      <c r="AD484" s="149"/>
      <c r="AE484" s="149"/>
      <c r="AF484" s="149"/>
      <c r="AG484" s="149" t="s">
        <v>245</v>
      </c>
      <c r="AH484" s="149"/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ht="22.5" outlineLevel="1" x14ac:dyDescent="0.2">
      <c r="A485" s="182">
        <v>159</v>
      </c>
      <c r="B485" s="183" t="s">
        <v>766</v>
      </c>
      <c r="C485" s="192" t="s">
        <v>767</v>
      </c>
      <c r="D485" s="184" t="s">
        <v>285</v>
      </c>
      <c r="E485" s="185">
        <v>2</v>
      </c>
      <c r="F485" s="186"/>
      <c r="G485" s="187">
        <f t="shared" si="21"/>
        <v>0</v>
      </c>
      <c r="H485" s="160"/>
      <c r="I485" s="159">
        <f t="shared" si="22"/>
        <v>0</v>
      </c>
      <c r="J485" s="160"/>
      <c r="K485" s="159">
        <f t="shared" si="23"/>
        <v>0</v>
      </c>
      <c r="L485" s="159">
        <v>21</v>
      </c>
      <c r="M485" s="159">
        <f t="shared" si="24"/>
        <v>0</v>
      </c>
      <c r="N485" s="158">
        <v>3.6999999999999998E-2</v>
      </c>
      <c r="O485" s="158">
        <f t="shared" si="25"/>
        <v>7.0000000000000007E-2</v>
      </c>
      <c r="P485" s="158">
        <v>0</v>
      </c>
      <c r="Q485" s="158">
        <f t="shared" si="26"/>
        <v>0</v>
      </c>
      <c r="R485" s="159" t="s">
        <v>243</v>
      </c>
      <c r="S485" s="159" t="s">
        <v>196</v>
      </c>
      <c r="T485" s="159" t="s">
        <v>222</v>
      </c>
      <c r="U485" s="159">
        <v>0</v>
      </c>
      <c r="V485" s="159">
        <f t="shared" si="27"/>
        <v>0</v>
      </c>
      <c r="W485" s="159"/>
      <c r="X485" s="159" t="s">
        <v>244</v>
      </c>
      <c r="Y485" s="159" t="s">
        <v>198</v>
      </c>
      <c r="Z485" s="149"/>
      <c r="AA485" s="149"/>
      <c r="AB485" s="149"/>
      <c r="AC485" s="149"/>
      <c r="AD485" s="149"/>
      <c r="AE485" s="149"/>
      <c r="AF485" s="149"/>
      <c r="AG485" s="149" t="s">
        <v>245</v>
      </c>
      <c r="AH485" s="149"/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ht="22.5" outlineLevel="1" x14ac:dyDescent="0.2">
      <c r="A486" s="182">
        <v>160</v>
      </c>
      <c r="B486" s="183" t="s">
        <v>768</v>
      </c>
      <c r="C486" s="192" t="s">
        <v>769</v>
      </c>
      <c r="D486" s="184" t="s">
        <v>285</v>
      </c>
      <c r="E486" s="185">
        <v>3</v>
      </c>
      <c r="F486" s="186"/>
      <c r="G486" s="187">
        <f t="shared" si="21"/>
        <v>0</v>
      </c>
      <c r="H486" s="160"/>
      <c r="I486" s="159">
        <f t="shared" si="22"/>
        <v>0</v>
      </c>
      <c r="J486" s="160"/>
      <c r="K486" s="159">
        <f t="shared" si="23"/>
        <v>0</v>
      </c>
      <c r="L486" s="159">
        <v>21</v>
      </c>
      <c r="M486" s="159">
        <f t="shared" si="24"/>
        <v>0</v>
      </c>
      <c r="N486" s="158">
        <v>4.2500000000000003E-2</v>
      </c>
      <c r="O486" s="158">
        <f t="shared" si="25"/>
        <v>0.13</v>
      </c>
      <c r="P486" s="158">
        <v>0</v>
      </c>
      <c r="Q486" s="158">
        <f t="shared" si="26"/>
        <v>0</v>
      </c>
      <c r="R486" s="159" t="s">
        <v>243</v>
      </c>
      <c r="S486" s="159" t="s">
        <v>196</v>
      </c>
      <c r="T486" s="159" t="s">
        <v>222</v>
      </c>
      <c r="U486" s="159">
        <v>0</v>
      </c>
      <c r="V486" s="159">
        <f t="shared" si="27"/>
        <v>0</v>
      </c>
      <c r="W486" s="159"/>
      <c r="X486" s="159" t="s">
        <v>244</v>
      </c>
      <c r="Y486" s="159" t="s">
        <v>198</v>
      </c>
      <c r="Z486" s="149"/>
      <c r="AA486" s="149"/>
      <c r="AB486" s="149"/>
      <c r="AC486" s="149"/>
      <c r="AD486" s="149"/>
      <c r="AE486" s="149"/>
      <c r="AF486" s="149"/>
      <c r="AG486" s="149" t="s">
        <v>245</v>
      </c>
      <c r="AH486" s="149"/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ht="22.5" outlineLevel="1" x14ac:dyDescent="0.2">
      <c r="A487" s="182">
        <v>161</v>
      </c>
      <c r="B487" s="183" t="s">
        <v>770</v>
      </c>
      <c r="C487" s="192" t="s">
        <v>771</v>
      </c>
      <c r="D487" s="184" t="s">
        <v>285</v>
      </c>
      <c r="E487" s="185">
        <v>8</v>
      </c>
      <c r="F487" s="186"/>
      <c r="G487" s="187">
        <f t="shared" si="21"/>
        <v>0</v>
      </c>
      <c r="H487" s="160"/>
      <c r="I487" s="159">
        <f t="shared" si="22"/>
        <v>0</v>
      </c>
      <c r="J487" s="160"/>
      <c r="K487" s="159">
        <f t="shared" si="23"/>
        <v>0</v>
      </c>
      <c r="L487" s="159">
        <v>21</v>
      </c>
      <c r="M487" s="159">
        <f t="shared" si="24"/>
        <v>0</v>
      </c>
      <c r="N487" s="158">
        <v>1.7999999999999999E-2</v>
      </c>
      <c r="O487" s="158">
        <f t="shared" si="25"/>
        <v>0.14000000000000001</v>
      </c>
      <c r="P487" s="158">
        <v>0</v>
      </c>
      <c r="Q487" s="158">
        <f t="shared" si="26"/>
        <v>0</v>
      </c>
      <c r="R487" s="159"/>
      <c r="S487" s="159" t="s">
        <v>408</v>
      </c>
      <c r="T487" s="159" t="s">
        <v>222</v>
      </c>
      <c r="U487" s="159">
        <v>0</v>
      </c>
      <c r="V487" s="159">
        <f t="shared" si="27"/>
        <v>0</v>
      </c>
      <c r="W487" s="159"/>
      <c r="X487" s="159" t="s">
        <v>244</v>
      </c>
      <c r="Y487" s="159" t="s">
        <v>198</v>
      </c>
      <c r="Z487" s="149"/>
      <c r="AA487" s="149"/>
      <c r="AB487" s="149"/>
      <c r="AC487" s="149"/>
      <c r="AD487" s="149"/>
      <c r="AE487" s="149"/>
      <c r="AF487" s="149"/>
      <c r="AG487" s="149" t="s">
        <v>245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ht="22.5" outlineLevel="1" x14ac:dyDescent="0.2">
      <c r="A488" s="182">
        <v>162</v>
      </c>
      <c r="B488" s="183" t="s">
        <v>772</v>
      </c>
      <c r="C488" s="192" t="s">
        <v>773</v>
      </c>
      <c r="D488" s="184" t="s">
        <v>285</v>
      </c>
      <c r="E488" s="185">
        <v>4</v>
      </c>
      <c r="F488" s="186"/>
      <c r="G488" s="187">
        <f t="shared" si="21"/>
        <v>0</v>
      </c>
      <c r="H488" s="160"/>
      <c r="I488" s="159">
        <f t="shared" si="22"/>
        <v>0</v>
      </c>
      <c r="J488" s="160"/>
      <c r="K488" s="159">
        <f t="shared" si="23"/>
        <v>0</v>
      </c>
      <c r="L488" s="159">
        <v>21</v>
      </c>
      <c r="M488" s="159">
        <f t="shared" si="24"/>
        <v>0</v>
      </c>
      <c r="N488" s="158">
        <v>0.02</v>
      </c>
      <c r="O488" s="158">
        <f t="shared" si="25"/>
        <v>0.08</v>
      </c>
      <c r="P488" s="158">
        <v>0</v>
      </c>
      <c r="Q488" s="158">
        <f t="shared" si="26"/>
        <v>0</v>
      </c>
      <c r="R488" s="159"/>
      <c r="S488" s="159" t="s">
        <v>408</v>
      </c>
      <c r="T488" s="159" t="s">
        <v>222</v>
      </c>
      <c r="U488" s="159">
        <v>0</v>
      </c>
      <c r="V488" s="159">
        <f t="shared" si="27"/>
        <v>0</v>
      </c>
      <c r="W488" s="159"/>
      <c r="X488" s="159" t="s">
        <v>244</v>
      </c>
      <c r="Y488" s="159" t="s">
        <v>198</v>
      </c>
      <c r="Z488" s="149"/>
      <c r="AA488" s="149"/>
      <c r="AB488" s="149"/>
      <c r="AC488" s="149"/>
      <c r="AD488" s="149"/>
      <c r="AE488" s="149"/>
      <c r="AF488" s="149"/>
      <c r="AG488" s="149" t="s">
        <v>245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ht="22.5" outlineLevel="1" x14ac:dyDescent="0.2">
      <c r="A489" s="182">
        <v>163</v>
      </c>
      <c r="B489" s="183" t="s">
        <v>774</v>
      </c>
      <c r="C489" s="192" t="s">
        <v>775</v>
      </c>
      <c r="D489" s="184" t="s">
        <v>285</v>
      </c>
      <c r="E489" s="185">
        <v>1</v>
      </c>
      <c r="F489" s="186"/>
      <c r="G489" s="187">
        <f t="shared" si="21"/>
        <v>0</v>
      </c>
      <c r="H489" s="160"/>
      <c r="I489" s="159">
        <f t="shared" si="22"/>
        <v>0</v>
      </c>
      <c r="J489" s="160"/>
      <c r="K489" s="159">
        <f t="shared" si="23"/>
        <v>0</v>
      </c>
      <c r="L489" s="159">
        <v>21</v>
      </c>
      <c r="M489" s="159">
        <f t="shared" si="24"/>
        <v>0</v>
      </c>
      <c r="N489" s="158">
        <v>4.1000000000000002E-2</v>
      </c>
      <c r="O489" s="158">
        <f t="shared" si="25"/>
        <v>0.04</v>
      </c>
      <c r="P489" s="158">
        <v>0</v>
      </c>
      <c r="Q489" s="158">
        <f t="shared" si="26"/>
        <v>0</v>
      </c>
      <c r="R489" s="159"/>
      <c r="S489" s="159" t="s">
        <v>408</v>
      </c>
      <c r="T489" s="159" t="s">
        <v>222</v>
      </c>
      <c r="U489" s="159">
        <v>0</v>
      </c>
      <c r="V489" s="159">
        <f t="shared" si="27"/>
        <v>0</v>
      </c>
      <c r="W489" s="159"/>
      <c r="X489" s="159" t="s">
        <v>244</v>
      </c>
      <c r="Y489" s="159" t="s">
        <v>198</v>
      </c>
      <c r="Z489" s="149"/>
      <c r="AA489" s="149"/>
      <c r="AB489" s="149"/>
      <c r="AC489" s="149"/>
      <c r="AD489" s="149"/>
      <c r="AE489" s="149"/>
      <c r="AF489" s="149"/>
      <c r="AG489" s="149" t="s">
        <v>245</v>
      </c>
      <c r="AH489" s="149"/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ht="22.5" outlineLevel="1" x14ac:dyDescent="0.2">
      <c r="A490" s="182">
        <v>164</v>
      </c>
      <c r="B490" s="183" t="s">
        <v>776</v>
      </c>
      <c r="C490" s="192" t="s">
        <v>777</v>
      </c>
      <c r="D490" s="184" t="s">
        <v>285</v>
      </c>
      <c r="E490" s="185">
        <v>2</v>
      </c>
      <c r="F490" s="186"/>
      <c r="G490" s="187">
        <f t="shared" si="21"/>
        <v>0</v>
      </c>
      <c r="H490" s="160"/>
      <c r="I490" s="159">
        <f t="shared" si="22"/>
        <v>0</v>
      </c>
      <c r="J490" s="160"/>
      <c r="K490" s="159">
        <f t="shared" si="23"/>
        <v>0</v>
      </c>
      <c r="L490" s="159">
        <v>21</v>
      </c>
      <c r="M490" s="159">
        <f t="shared" si="24"/>
        <v>0</v>
      </c>
      <c r="N490" s="158">
        <v>0.05</v>
      </c>
      <c r="O490" s="158">
        <f t="shared" si="25"/>
        <v>0.1</v>
      </c>
      <c r="P490" s="158">
        <v>0</v>
      </c>
      <c r="Q490" s="158">
        <f t="shared" si="26"/>
        <v>0</v>
      </c>
      <c r="R490" s="159"/>
      <c r="S490" s="159" t="s">
        <v>408</v>
      </c>
      <c r="T490" s="159" t="s">
        <v>222</v>
      </c>
      <c r="U490" s="159">
        <v>0</v>
      </c>
      <c r="V490" s="159">
        <f t="shared" si="27"/>
        <v>0</v>
      </c>
      <c r="W490" s="159"/>
      <c r="X490" s="159" t="s">
        <v>244</v>
      </c>
      <c r="Y490" s="159" t="s">
        <v>198</v>
      </c>
      <c r="Z490" s="149"/>
      <c r="AA490" s="149"/>
      <c r="AB490" s="149"/>
      <c r="AC490" s="149"/>
      <c r="AD490" s="149"/>
      <c r="AE490" s="149"/>
      <c r="AF490" s="149"/>
      <c r="AG490" s="149" t="s">
        <v>245</v>
      </c>
      <c r="AH490" s="149"/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ht="22.5" outlineLevel="1" x14ac:dyDescent="0.2">
      <c r="A491" s="182">
        <v>165</v>
      </c>
      <c r="B491" s="183" t="s">
        <v>778</v>
      </c>
      <c r="C491" s="192" t="s">
        <v>779</v>
      </c>
      <c r="D491" s="184" t="s">
        <v>285</v>
      </c>
      <c r="E491" s="185">
        <v>3</v>
      </c>
      <c r="F491" s="186"/>
      <c r="G491" s="187">
        <f t="shared" si="21"/>
        <v>0</v>
      </c>
      <c r="H491" s="160"/>
      <c r="I491" s="159">
        <f t="shared" si="22"/>
        <v>0</v>
      </c>
      <c r="J491" s="160"/>
      <c r="K491" s="159">
        <f t="shared" si="23"/>
        <v>0</v>
      </c>
      <c r="L491" s="159">
        <v>21</v>
      </c>
      <c r="M491" s="159">
        <f t="shared" si="24"/>
        <v>0</v>
      </c>
      <c r="N491" s="158">
        <v>0.05</v>
      </c>
      <c r="O491" s="158">
        <f t="shared" si="25"/>
        <v>0.15</v>
      </c>
      <c r="P491" s="158">
        <v>0</v>
      </c>
      <c r="Q491" s="158">
        <f t="shared" si="26"/>
        <v>0</v>
      </c>
      <c r="R491" s="159"/>
      <c r="S491" s="159" t="s">
        <v>408</v>
      </c>
      <c r="T491" s="159" t="s">
        <v>222</v>
      </c>
      <c r="U491" s="159">
        <v>0</v>
      </c>
      <c r="V491" s="159">
        <f t="shared" si="27"/>
        <v>0</v>
      </c>
      <c r="W491" s="159"/>
      <c r="X491" s="159" t="s">
        <v>244</v>
      </c>
      <c r="Y491" s="159" t="s">
        <v>198</v>
      </c>
      <c r="Z491" s="149"/>
      <c r="AA491" s="149"/>
      <c r="AB491" s="149"/>
      <c r="AC491" s="149"/>
      <c r="AD491" s="149"/>
      <c r="AE491" s="149"/>
      <c r="AF491" s="149"/>
      <c r="AG491" s="149" t="s">
        <v>245</v>
      </c>
      <c r="AH491" s="149"/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ht="22.5" outlineLevel="1" x14ac:dyDescent="0.2">
      <c r="A492" s="176">
        <v>166</v>
      </c>
      <c r="B492" s="177" t="s">
        <v>780</v>
      </c>
      <c r="C492" s="190" t="s">
        <v>781</v>
      </c>
      <c r="D492" s="178" t="s">
        <v>285</v>
      </c>
      <c r="E492" s="179">
        <v>8</v>
      </c>
      <c r="F492" s="180"/>
      <c r="G492" s="181">
        <f t="shared" si="21"/>
        <v>0</v>
      </c>
      <c r="H492" s="160"/>
      <c r="I492" s="159">
        <f t="shared" si="22"/>
        <v>0</v>
      </c>
      <c r="J492" s="160"/>
      <c r="K492" s="159">
        <f t="shared" si="23"/>
        <v>0</v>
      </c>
      <c r="L492" s="159">
        <v>21</v>
      </c>
      <c r="M492" s="159">
        <f t="shared" si="24"/>
        <v>0</v>
      </c>
      <c r="N492" s="158">
        <v>1.6E-2</v>
      </c>
      <c r="O492" s="158">
        <f t="shared" si="25"/>
        <v>0.13</v>
      </c>
      <c r="P492" s="158">
        <v>0</v>
      </c>
      <c r="Q492" s="158">
        <f t="shared" si="26"/>
        <v>0</v>
      </c>
      <c r="R492" s="159"/>
      <c r="S492" s="159" t="s">
        <v>408</v>
      </c>
      <c r="T492" s="159" t="s">
        <v>222</v>
      </c>
      <c r="U492" s="159">
        <v>0</v>
      </c>
      <c r="V492" s="159">
        <f t="shared" si="27"/>
        <v>0</v>
      </c>
      <c r="W492" s="159"/>
      <c r="X492" s="159" t="s">
        <v>244</v>
      </c>
      <c r="Y492" s="159" t="s">
        <v>198</v>
      </c>
      <c r="Z492" s="149"/>
      <c r="AA492" s="149"/>
      <c r="AB492" s="149"/>
      <c r="AC492" s="149"/>
      <c r="AD492" s="149"/>
      <c r="AE492" s="149"/>
      <c r="AF492" s="149"/>
      <c r="AG492" s="149" t="s">
        <v>245</v>
      </c>
      <c r="AH492" s="149"/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2" x14ac:dyDescent="0.2">
      <c r="A493" s="156"/>
      <c r="B493" s="157"/>
      <c r="C493" s="191" t="s">
        <v>782</v>
      </c>
      <c r="D493" s="161"/>
      <c r="E493" s="162">
        <v>8</v>
      </c>
      <c r="F493" s="159"/>
      <c r="G493" s="159"/>
      <c r="H493" s="159"/>
      <c r="I493" s="159"/>
      <c r="J493" s="159"/>
      <c r="K493" s="159"/>
      <c r="L493" s="159"/>
      <c r="M493" s="159"/>
      <c r="N493" s="158"/>
      <c r="O493" s="158"/>
      <c r="P493" s="158"/>
      <c r="Q493" s="158"/>
      <c r="R493" s="159"/>
      <c r="S493" s="159"/>
      <c r="T493" s="159"/>
      <c r="U493" s="159"/>
      <c r="V493" s="159"/>
      <c r="W493" s="159"/>
      <c r="X493" s="159"/>
      <c r="Y493" s="159"/>
      <c r="Z493" s="149"/>
      <c r="AA493" s="149"/>
      <c r="AB493" s="149"/>
      <c r="AC493" s="149"/>
      <c r="AD493" s="149"/>
      <c r="AE493" s="149"/>
      <c r="AF493" s="149"/>
      <c r="AG493" s="149" t="s">
        <v>201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ht="22.5" outlineLevel="1" x14ac:dyDescent="0.2">
      <c r="A494" s="176">
        <v>167</v>
      </c>
      <c r="B494" s="177" t="s">
        <v>783</v>
      </c>
      <c r="C494" s="190" t="s">
        <v>784</v>
      </c>
      <c r="D494" s="178" t="s">
        <v>285</v>
      </c>
      <c r="E494" s="179">
        <v>2</v>
      </c>
      <c r="F494" s="180"/>
      <c r="G494" s="181">
        <f>ROUND(E494*F494,2)</f>
        <v>0</v>
      </c>
      <c r="H494" s="160"/>
      <c r="I494" s="159">
        <f>ROUND(E494*H494,2)</f>
        <v>0</v>
      </c>
      <c r="J494" s="160"/>
      <c r="K494" s="159">
        <f>ROUND(E494*J494,2)</f>
        <v>0</v>
      </c>
      <c r="L494" s="159">
        <v>21</v>
      </c>
      <c r="M494" s="159">
        <f>G494*(1+L494/100)</f>
        <v>0</v>
      </c>
      <c r="N494" s="158">
        <v>1.6E-2</v>
      </c>
      <c r="O494" s="158">
        <f>ROUND(E494*N494,2)</f>
        <v>0.03</v>
      </c>
      <c r="P494" s="158">
        <v>0</v>
      </c>
      <c r="Q494" s="158">
        <f>ROUND(E494*P494,2)</f>
        <v>0</v>
      </c>
      <c r="R494" s="159"/>
      <c r="S494" s="159" t="s">
        <v>408</v>
      </c>
      <c r="T494" s="159" t="s">
        <v>222</v>
      </c>
      <c r="U494" s="159">
        <v>0</v>
      </c>
      <c r="V494" s="159">
        <f>ROUND(E494*U494,2)</f>
        <v>0</v>
      </c>
      <c r="W494" s="159"/>
      <c r="X494" s="159" t="s">
        <v>244</v>
      </c>
      <c r="Y494" s="159" t="s">
        <v>198</v>
      </c>
      <c r="Z494" s="149"/>
      <c r="AA494" s="149"/>
      <c r="AB494" s="149"/>
      <c r="AC494" s="149"/>
      <c r="AD494" s="149"/>
      <c r="AE494" s="149"/>
      <c r="AF494" s="149"/>
      <c r="AG494" s="149" t="s">
        <v>245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2" x14ac:dyDescent="0.2">
      <c r="A495" s="156"/>
      <c r="B495" s="157"/>
      <c r="C495" s="191" t="s">
        <v>785</v>
      </c>
      <c r="D495" s="161"/>
      <c r="E495" s="162">
        <v>2</v>
      </c>
      <c r="F495" s="159"/>
      <c r="G495" s="159"/>
      <c r="H495" s="159"/>
      <c r="I495" s="159"/>
      <c r="J495" s="159"/>
      <c r="K495" s="159"/>
      <c r="L495" s="159"/>
      <c r="M495" s="159"/>
      <c r="N495" s="158"/>
      <c r="O495" s="158"/>
      <c r="P495" s="158"/>
      <c r="Q495" s="158"/>
      <c r="R495" s="159"/>
      <c r="S495" s="159"/>
      <c r="T495" s="159"/>
      <c r="U495" s="159"/>
      <c r="V495" s="159"/>
      <c r="W495" s="159"/>
      <c r="X495" s="159"/>
      <c r="Y495" s="159"/>
      <c r="Z495" s="149"/>
      <c r="AA495" s="149"/>
      <c r="AB495" s="149"/>
      <c r="AC495" s="149"/>
      <c r="AD495" s="149"/>
      <c r="AE495" s="149"/>
      <c r="AF495" s="149"/>
      <c r="AG495" s="149" t="s">
        <v>201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ht="33.75" outlineLevel="1" x14ac:dyDescent="0.2">
      <c r="A496" s="176">
        <v>168</v>
      </c>
      <c r="B496" s="177" t="s">
        <v>786</v>
      </c>
      <c r="C496" s="190" t="s">
        <v>787</v>
      </c>
      <c r="D496" s="178" t="s">
        <v>285</v>
      </c>
      <c r="E496" s="179">
        <v>2</v>
      </c>
      <c r="F496" s="180"/>
      <c r="G496" s="181">
        <f>ROUND(E496*F496,2)</f>
        <v>0</v>
      </c>
      <c r="H496" s="160"/>
      <c r="I496" s="159">
        <f>ROUND(E496*H496,2)</f>
        <v>0</v>
      </c>
      <c r="J496" s="160"/>
      <c r="K496" s="159">
        <f>ROUND(E496*J496,2)</f>
        <v>0</v>
      </c>
      <c r="L496" s="159">
        <v>21</v>
      </c>
      <c r="M496" s="159">
        <f>G496*(1+L496/100)</f>
        <v>0</v>
      </c>
      <c r="N496" s="158">
        <v>0.03</v>
      </c>
      <c r="O496" s="158">
        <f>ROUND(E496*N496,2)</f>
        <v>0.06</v>
      </c>
      <c r="P496" s="158">
        <v>0</v>
      </c>
      <c r="Q496" s="158">
        <f>ROUND(E496*P496,2)</f>
        <v>0</v>
      </c>
      <c r="R496" s="159"/>
      <c r="S496" s="159" t="s">
        <v>408</v>
      </c>
      <c r="T496" s="159" t="s">
        <v>222</v>
      </c>
      <c r="U496" s="159">
        <v>0</v>
      </c>
      <c r="V496" s="159">
        <f>ROUND(E496*U496,2)</f>
        <v>0</v>
      </c>
      <c r="W496" s="159"/>
      <c r="X496" s="159" t="s">
        <v>244</v>
      </c>
      <c r="Y496" s="159" t="s">
        <v>198</v>
      </c>
      <c r="Z496" s="149"/>
      <c r="AA496" s="149"/>
      <c r="AB496" s="149"/>
      <c r="AC496" s="149"/>
      <c r="AD496" s="149"/>
      <c r="AE496" s="149"/>
      <c r="AF496" s="149"/>
      <c r="AG496" s="149" t="s">
        <v>245</v>
      </c>
      <c r="AH496" s="149"/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2" x14ac:dyDescent="0.2">
      <c r="A497" s="156"/>
      <c r="B497" s="157"/>
      <c r="C497" s="191" t="s">
        <v>788</v>
      </c>
      <c r="D497" s="161"/>
      <c r="E497" s="162">
        <v>2</v>
      </c>
      <c r="F497" s="159"/>
      <c r="G497" s="159"/>
      <c r="H497" s="159"/>
      <c r="I497" s="159"/>
      <c r="J497" s="159"/>
      <c r="K497" s="159"/>
      <c r="L497" s="159"/>
      <c r="M497" s="159"/>
      <c r="N497" s="158"/>
      <c r="O497" s="158"/>
      <c r="P497" s="158"/>
      <c r="Q497" s="158"/>
      <c r="R497" s="159"/>
      <c r="S497" s="159"/>
      <c r="T497" s="159"/>
      <c r="U497" s="159"/>
      <c r="V497" s="159"/>
      <c r="W497" s="159"/>
      <c r="X497" s="159"/>
      <c r="Y497" s="159"/>
      <c r="Z497" s="149"/>
      <c r="AA497" s="149"/>
      <c r="AB497" s="149"/>
      <c r="AC497" s="149"/>
      <c r="AD497" s="149"/>
      <c r="AE497" s="149"/>
      <c r="AF497" s="149"/>
      <c r="AG497" s="149" t="s">
        <v>201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ht="33.75" outlineLevel="1" x14ac:dyDescent="0.2">
      <c r="A498" s="182">
        <v>169</v>
      </c>
      <c r="B498" s="183" t="s">
        <v>789</v>
      </c>
      <c r="C498" s="192" t="s">
        <v>790</v>
      </c>
      <c r="D498" s="184" t="s">
        <v>285</v>
      </c>
      <c r="E498" s="185">
        <v>1</v>
      </c>
      <c r="F498" s="186"/>
      <c r="G498" s="187">
        <f>ROUND(E498*F498,2)</f>
        <v>0</v>
      </c>
      <c r="H498" s="160"/>
      <c r="I498" s="159">
        <f>ROUND(E498*H498,2)</f>
        <v>0</v>
      </c>
      <c r="J498" s="160"/>
      <c r="K498" s="159">
        <f>ROUND(E498*J498,2)</f>
        <v>0</v>
      </c>
      <c r="L498" s="159">
        <v>21</v>
      </c>
      <c r="M498" s="159">
        <f>G498*(1+L498/100)</f>
        <v>0</v>
      </c>
      <c r="N498" s="158">
        <v>1.7999999999999999E-2</v>
      </c>
      <c r="O498" s="158">
        <f>ROUND(E498*N498,2)</f>
        <v>0.02</v>
      </c>
      <c r="P498" s="158">
        <v>0</v>
      </c>
      <c r="Q498" s="158">
        <f>ROUND(E498*P498,2)</f>
        <v>0</v>
      </c>
      <c r="R498" s="159"/>
      <c r="S498" s="159" t="s">
        <v>408</v>
      </c>
      <c r="T498" s="159" t="s">
        <v>222</v>
      </c>
      <c r="U498" s="159">
        <v>0</v>
      </c>
      <c r="V498" s="159">
        <f>ROUND(E498*U498,2)</f>
        <v>0</v>
      </c>
      <c r="W498" s="159"/>
      <c r="X498" s="159" t="s">
        <v>244</v>
      </c>
      <c r="Y498" s="159" t="s">
        <v>198</v>
      </c>
      <c r="Z498" s="149"/>
      <c r="AA498" s="149"/>
      <c r="AB498" s="149"/>
      <c r="AC498" s="149"/>
      <c r="AD498" s="149"/>
      <c r="AE498" s="149"/>
      <c r="AF498" s="149"/>
      <c r="AG498" s="149" t="s">
        <v>245</v>
      </c>
      <c r="AH498" s="149"/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82">
        <v>170</v>
      </c>
      <c r="B499" s="183" t="s">
        <v>791</v>
      </c>
      <c r="C499" s="192" t="s">
        <v>792</v>
      </c>
      <c r="D499" s="184" t="s">
        <v>226</v>
      </c>
      <c r="E499" s="185">
        <v>0.97160999999999997</v>
      </c>
      <c r="F499" s="186"/>
      <c r="G499" s="187">
        <f>ROUND(E499*F499,2)</f>
        <v>0</v>
      </c>
      <c r="H499" s="160"/>
      <c r="I499" s="159">
        <f>ROUND(E499*H499,2)</f>
        <v>0</v>
      </c>
      <c r="J499" s="160"/>
      <c r="K499" s="159">
        <f>ROUND(E499*J499,2)</f>
        <v>0</v>
      </c>
      <c r="L499" s="159">
        <v>21</v>
      </c>
      <c r="M499" s="159">
        <f>G499*(1+L499/100)</f>
        <v>0</v>
      </c>
      <c r="N499" s="158">
        <v>0</v>
      </c>
      <c r="O499" s="158">
        <f>ROUND(E499*N499,2)</f>
        <v>0</v>
      </c>
      <c r="P499" s="158">
        <v>0</v>
      </c>
      <c r="Q499" s="158">
        <f>ROUND(E499*P499,2)</f>
        <v>0</v>
      </c>
      <c r="R499" s="159"/>
      <c r="S499" s="159" t="s">
        <v>196</v>
      </c>
      <c r="T499" s="159" t="s">
        <v>222</v>
      </c>
      <c r="U499" s="159">
        <v>2.4209999999999998</v>
      </c>
      <c r="V499" s="159">
        <f>ROUND(E499*U499,2)</f>
        <v>2.35</v>
      </c>
      <c r="W499" s="159"/>
      <c r="X499" s="159" t="s">
        <v>197</v>
      </c>
      <c r="Y499" s="159" t="s">
        <v>198</v>
      </c>
      <c r="Z499" s="149"/>
      <c r="AA499" s="149"/>
      <c r="AB499" s="149"/>
      <c r="AC499" s="149"/>
      <c r="AD499" s="149"/>
      <c r="AE499" s="149"/>
      <c r="AF499" s="149"/>
      <c r="AG499" s="149" t="s">
        <v>660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x14ac:dyDescent="0.2">
      <c r="A500" s="169" t="s">
        <v>191</v>
      </c>
      <c r="B500" s="170" t="s">
        <v>149</v>
      </c>
      <c r="C500" s="189" t="s">
        <v>150</v>
      </c>
      <c r="D500" s="171"/>
      <c r="E500" s="172"/>
      <c r="F500" s="173"/>
      <c r="G500" s="174">
        <f>SUMIF(AG501:AG541,"&lt;&gt;NOR",G501:G541)</f>
        <v>0</v>
      </c>
      <c r="H500" s="168"/>
      <c r="I500" s="168">
        <f>SUM(I501:I541)</f>
        <v>0</v>
      </c>
      <c r="J500" s="168"/>
      <c r="K500" s="168">
        <f>SUM(K501:K541)</f>
        <v>0</v>
      </c>
      <c r="L500" s="168"/>
      <c r="M500" s="168">
        <f>SUM(M501:M541)</f>
        <v>0</v>
      </c>
      <c r="N500" s="167"/>
      <c r="O500" s="167">
        <f>SUM(O501:O541)</f>
        <v>0.78</v>
      </c>
      <c r="P500" s="167"/>
      <c r="Q500" s="167">
        <f>SUM(Q501:Q541)</f>
        <v>0</v>
      </c>
      <c r="R500" s="168"/>
      <c r="S500" s="168"/>
      <c r="T500" s="168"/>
      <c r="U500" s="168"/>
      <c r="V500" s="168">
        <f>SUM(V501:V541)</f>
        <v>120.06000000000002</v>
      </c>
      <c r="W500" s="168"/>
      <c r="X500" s="168"/>
      <c r="Y500" s="168"/>
      <c r="AG500" t="s">
        <v>192</v>
      </c>
    </row>
    <row r="501" spans="1:60" outlineLevel="1" x14ac:dyDescent="0.2">
      <c r="A501" s="176">
        <v>171</v>
      </c>
      <c r="B501" s="177" t="s">
        <v>793</v>
      </c>
      <c r="C501" s="190" t="s">
        <v>794</v>
      </c>
      <c r="D501" s="178" t="s">
        <v>285</v>
      </c>
      <c r="E501" s="179">
        <v>9</v>
      </c>
      <c r="F501" s="180"/>
      <c r="G501" s="181">
        <f>ROUND(E501*F501,2)</f>
        <v>0</v>
      </c>
      <c r="H501" s="160"/>
      <c r="I501" s="159">
        <f>ROUND(E501*H501,2)</f>
        <v>0</v>
      </c>
      <c r="J501" s="160"/>
      <c r="K501" s="159">
        <f>ROUND(E501*J501,2)</f>
        <v>0</v>
      </c>
      <c r="L501" s="159">
        <v>21</v>
      </c>
      <c r="M501" s="159">
        <f>G501*(1+L501/100)</f>
        <v>0</v>
      </c>
      <c r="N501" s="158">
        <v>6.0000000000000002E-5</v>
      </c>
      <c r="O501" s="158">
        <f>ROUND(E501*N501,2)</f>
        <v>0</v>
      </c>
      <c r="P501" s="158">
        <v>0</v>
      </c>
      <c r="Q501" s="158">
        <f>ROUND(E501*P501,2)</f>
        <v>0</v>
      </c>
      <c r="R501" s="159"/>
      <c r="S501" s="159" t="s">
        <v>196</v>
      </c>
      <c r="T501" s="159" t="s">
        <v>222</v>
      </c>
      <c r="U501" s="159">
        <v>0.05</v>
      </c>
      <c r="V501" s="159">
        <f>ROUND(E501*U501,2)</f>
        <v>0.45</v>
      </c>
      <c r="W501" s="159"/>
      <c r="X501" s="159" t="s">
        <v>197</v>
      </c>
      <c r="Y501" s="159" t="s">
        <v>198</v>
      </c>
      <c r="Z501" s="149"/>
      <c r="AA501" s="149"/>
      <c r="AB501" s="149"/>
      <c r="AC501" s="149"/>
      <c r="AD501" s="149"/>
      <c r="AE501" s="149"/>
      <c r="AF501" s="149"/>
      <c r="AG501" s="149" t="s">
        <v>199</v>
      </c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2" x14ac:dyDescent="0.2">
      <c r="A502" s="156"/>
      <c r="B502" s="157"/>
      <c r="C502" s="191" t="s">
        <v>795</v>
      </c>
      <c r="D502" s="161"/>
      <c r="E502" s="162">
        <v>9</v>
      </c>
      <c r="F502" s="159"/>
      <c r="G502" s="159"/>
      <c r="H502" s="159"/>
      <c r="I502" s="159"/>
      <c r="J502" s="159"/>
      <c r="K502" s="159"/>
      <c r="L502" s="159"/>
      <c r="M502" s="159"/>
      <c r="N502" s="158"/>
      <c r="O502" s="158"/>
      <c r="P502" s="158"/>
      <c r="Q502" s="158"/>
      <c r="R502" s="159"/>
      <c r="S502" s="159"/>
      <c r="T502" s="159"/>
      <c r="U502" s="159"/>
      <c r="V502" s="159"/>
      <c r="W502" s="159"/>
      <c r="X502" s="159"/>
      <c r="Y502" s="159"/>
      <c r="Z502" s="149"/>
      <c r="AA502" s="149"/>
      <c r="AB502" s="149"/>
      <c r="AC502" s="149"/>
      <c r="AD502" s="149"/>
      <c r="AE502" s="149"/>
      <c r="AF502" s="149"/>
      <c r="AG502" s="149" t="s">
        <v>201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22.5" outlineLevel="1" x14ac:dyDescent="0.2">
      <c r="A503" s="176">
        <v>172</v>
      </c>
      <c r="B503" s="177" t="s">
        <v>796</v>
      </c>
      <c r="C503" s="190" t="s">
        <v>797</v>
      </c>
      <c r="D503" s="178" t="s">
        <v>234</v>
      </c>
      <c r="E503" s="179">
        <v>107.25</v>
      </c>
      <c r="F503" s="180"/>
      <c r="G503" s="181">
        <f>ROUND(E503*F503,2)</f>
        <v>0</v>
      </c>
      <c r="H503" s="160"/>
      <c r="I503" s="159">
        <f>ROUND(E503*H503,2)</f>
        <v>0</v>
      </c>
      <c r="J503" s="160"/>
      <c r="K503" s="159">
        <f>ROUND(E503*J503,2)</f>
        <v>0</v>
      </c>
      <c r="L503" s="159">
        <v>21</v>
      </c>
      <c r="M503" s="159">
        <f>G503*(1+L503/100)</f>
        <v>0</v>
      </c>
      <c r="N503" s="158">
        <v>2.48E-3</v>
      </c>
      <c r="O503" s="158">
        <f>ROUND(E503*N503,2)</f>
        <v>0.27</v>
      </c>
      <c r="P503" s="158">
        <v>0</v>
      </c>
      <c r="Q503" s="158">
        <f>ROUND(E503*P503,2)</f>
        <v>0</v>
      </c>
      <c r="R503" s="159"/>
      <c r="S503" s="159" t="s">
        <v>196</v>
      </c>
      <c r="T503" s="159" t="s">
        <v>222</v>
      </c>
      <c r="U503" s="159">
        <v>0.52</v>
      </c>
      <c r="V503" s="159">
        <f>ROUND(E503*U503,2)</f>
        <v>55.77</v>
      </c>
      <c r="W503" s="159"/>
      <c r="X503" s="159" t="s">
        <v>197</v>
      </c>
      <c r="Y503" s="159" t="s">
        <v>198</v>
      </c>
      <c r="Z503" s="149"/>
      <c r="AA503" s="149"/>
      <c r="AB503" s="149"/>
      <c r="AC503" s="149"/>
      <c r="AD503" s="149"/>
      <c r="AE503" s="149"/>
      <c r="AF503" s="149"/>
      <c r="AG503" s="149" t="s">
        <v>199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2" x14ac:dyDescent="0.2">
      <c r="A504" s="156"/>
      <c r="B504" s="157"/>
      <c r="C504" s="191" t="s">
        <v>608</v>
      </c>
      <c r="D504" s="161"/>
      <c r="E504" s="162">
        <v>4.55</v>
      </c>
      <c r="F504" s="159"/>
      <c r="G504" s="159"/>
      <c r="H504" s="159"/>
      <c r="I504" s="159"/>
      <c r="J504" s="159"/>
      <c r="K504" s="159"/>
      <c r="L504" s="159"/>
      <c r="M504" s="159"/>
      <c r="N504" s="158"/>
      <c r="O504" s="158"/>
      <c r="P504" s="158"/>
      <c r="Q504" s="158"/>
      <c r="R504" s="159"/>
      <c r="S504" s="159"/>
      <c r="T504" s="159"/>
      <c r="U504" s="159"/>
      <c r="V504" s="159"/>
      <c r="W504" s="159"/>
      <c r="X504" s="159"/>
      <c r="Y504" s="159"/>
      <c r="Z504" s="149"/>
      <c r="AA504" s="149"/>
      <c r="AB504" s="149"/>
      <c r="AC504" s="149"/>
      <c r="AD504" s="149"/>
      <c r="AE504" s="149"/>
      <c r="AF504" s="149"/>
      <c r="AG504" s="149" t="s">
        <v>201</v>
      </c>
      <c r="AH504" s="149">
        <v>0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3" x14ac:dyDescent="0.2">
      <c r="A505" s="156"/>
      <c r="B505" s="157"/>
      <c r="C505" s="191" t="s">
        <v>609</v>
      </c>
      <c r="D505" s="161"/>
      <c r="E505" s="162">
        <v>12.9</v>
      </c>
      <c r="F505" s="159"/>
      <c r="G505" s="159"/>
      <c r="H505" s="159"/>
      <c r="I505" s="159"/>
      <c r="J505" s="159"/>
      <c r="K505" s="159"/>
      <c r="L505" s="159"/>
      <c r="M505" s="159"/>
      <c r="N505" s="158"/>
      <c r="O505" s="158"/>
      <c r="P505" s="158"/>
      <c r="Q505" s="158"/>
      <c r="R505" s="159"/>
      <c r="S505" s="159"/>
      <c r="T505" s="159"/>
      <c r="U505" s="159"/>
      <c r="V505" s="159"/>
      <c r="W505" s="159"/>
      <c r="X505" s="159"/>
      <c r="Y505" s="159"/>
      <c r="Z505" s="149"/>
      <c r="AA505" s="149"/>
      <c r="AB505" s="149"/>
      <c r="AC505" s="149"/>
      <c r="AD505" s="149"/>
      <c r="AE505" s="149"/>
      <c r="AF505" s="149"/>
      <c r="AG505" s="149" t="s">
        <v>201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3" x14ac:dyDescent="0.2">
      <c r="A506" s="156"/>
      <c r="B506" s="157"/>
      <c r="C506" s="191" t="s">
        <v>610</v>
      </c>
      <c r="D506" s="161"/>
      <c r="E506" s="162">
        <v>15</v>
      </c>
      <c r="F506" s="159"/>
      <c r="G506" s="159"/>
      <c r="H506" s="159"/>
      <c r="I506" s="159"/>
      <c r="J506" s="159"/>
      <c r="K506" s="159"/>
      <c r="L506" s="159"/>
      <c r="M506" s="159"/>
      <c r="N506" s="158"/>
      <c r="O506" s="158"/>
      <c r="P506" s="158"/>
      <c r="Q506" s="158"/>
      <c r="R506" s="159"/>
      <c r="S506" s="159"/>
      <c r="T506" s="159"/>
      <c r="U506" s="159"/>
      <c r="V506" s="159"/>
      <c r="W506" s="159"/>
      <c r="X506" s="159"/>
      <c r="Y506" s="159"/>
      <c r="Z506" s="149"/>
      <c r="AA506" s="149"/>
      <c r="AB506" s="149"/>
      <c r="AC506" s="149"/>
      <c r="AD506" s="149"/>
      <c r="AE506" s="149"/>
      <c r="AF506" s="149"/>
      <c r="AG506" s="149" t="s">
        <v>201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3" x14ac:dyDescent="0.2">
      <c r="A507" s="156"/>
      <c r="B507" s="157"/>
      <c r="C507" s="191" t="s">
        <v>611</v>
      </c>
      <c r="D507" s="161"/>
      <c r="E507" s="162">
        <v>1.4</v>
      </c>
      <c r="F507" s="159"/>
      <c r="G507" s="159"/>
      <c r="H507" s="159"/>
      <c r="I507" s="159"/>
      <c r="J507" s="159"/>
      <c r="K507" s="159"/>
      <c r="L507" s="159"/>
      <c r="M507" s="159"/>
      <c r="N507" s="158"/>
      <c r="O507" s="158"/>
      <c r="P507" s="158"/>
      <c r="Q507" s="158"/>
      <c r="R507" s="159"/>
      <c r="S507" s="159"/>
      <c r="T507" s="159"/>
      <c r="U507" s="159"/>
      <c r="V507" s="159"/>
      <c r="W507" s="159"/>
      <c r="X507" s="159"/>
      <c r="Y507" s="159"/>
      <c r="Z507" s="149"/>
      <c r="AA507" s="149"/>
      <c r="AB507" s="149"/>
      <c r="AC507" s="149"/>
      <c r="AD507" s="149"/>
      <c r="AE507" s="149"/>
      <c r="AF507" s="149"/>
      <c r="AG507" s="149" t="s">
        <v>201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3" x14ac:dyDescent="0.2">
      <c r="A508" s="156"/>
      <c r="B508" s="157"/>
      <c r="C508" s="191" t="s">
        <v>612</v>
      </c>
      <c r="D508" s="161"/>
      <c r="E508" s="162">
        <v>1.95</v>
      </c>
      <c r="F508" s="159"/>
      <c r="G508" s="159"/>
      <c r="H508" s="159"/>
      <c r="I508" s="159"/>
      <c r="J508" s="159"/>
      <c r="K508" s="159"/>
      <c r="L508" s="159"/>
      <c r="M508" s="159"/>
      <c r="N508" s="158"/>
      <c r="O508" s="158"/>
      <c r="P508" s="158"/>
      <c r="Q508" s="158"/>
      <c r="R508" s="159"/>
      <c r="S508" s="159"/>
      <c r="T508" s="159"/>
      <c r="U508" s="159"/>
      <c r="V508" s="159"/>
      <c r="W508" s="159"/>
      <c r="X508" s="159"/>
      <c r="Y508" s="159"/>
      <c r="Z508" s="149"/>
      <c r="AA508" s="149"/>
      <c r="AB508" s="149"/>
      <c r="AC508" s="149"/>
      <c r="AD508" s="149"/>
      <c r="AE508" s="149"/>
      <c r="AF508" s="149"/>
      <c r="AG508" s="149" t="s">
        <v>201</v>
      </c>
      <c r="AH508" s="149">
        <v>0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3" x14ac:dyDescent="0.2">
      <c r="A509" s="156"/>
      <c r="B509" s="157"/>
      <c r="C509" s="191" t="s">
        <v>613</v>
      </c>
      <c r="D509" s="161"/>
      <c r="E509" s="162">
        <v>8.0500000000000007</v>
      </c>
      <c r="F509" s="159"/>
      <c r="G509" s="159"/>
      <c r="H509" s="159"/>
      <c r="I509" s="159"/>
      <c r="J509" s="159"/>
      <c r="K509" s="159"/>
      <c r="L509" s="159"/>
      <c r="M509" s="159"/>
      <c r="N509" s="158"/>
      <c r="O509" s="158"/>
      <c r="P509" s="158"/>
      <c r="Q509" s="158"/>
      <c r="R509" s="159"/>
      <c r="S509" s="159"/>
      <c r="T509" s="159"/>
      <c r="U509" s="159"/>
      <c r="V509" s="159"/>
      <c r="W509" s="159"/>
      <c r="X509" s="159"/>
      <c r="Y509" s="159"/>
      <c r="Z509" s="149"/>
      <c r="AA509" s="149"/>
      <c r="AB509" s="149"/>
      <c r="AC509" s="149"/>
      <c r="AD509" s="149"/>
      <c r="AE509" s="149"/>
      <c r="AF509" s="149"/>
      <c r="AG509" s="149" t="s">
        <v>201</v>
      </c>
      <c r="AH509" s="149">
        <v>0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3" x14ac:dyDescent="0.2">
      <c r="A510" s="156"/>
      <c r="B510" s="157"/>
      <c r="C510" s="191" t="s">
        <v>614</v>
      </c>
      <c r="D510" s="161"/>
      <c r="E510" s="162">
        <v>2.15</v>
      </c>
      <c r="F510" s="159"/>
      <c r="G510" s="159"/>
      <c r="H510" s="159"/>
      <c r="I510" s="159"/>
      <c r="J510" s="159"/>
      <c r="K510" s="159"/>
      <c r="L510" s="159"/>
      <c r="M510" s="159"/>
      <c r="N510" s="158"/>
      <c r="O510" s="158"/>
      <c r="P510" s="158"/>
      <c r="Q510" s="158"/>
      <c r="R510" s="159"/>
      <c r="S510" s="159"/>
      <c r="T510" s="159"/>
      <c r="U510" s="159"/>
      <c r="V510" s="159"/>
      <c r="W510" s="159"/>
      <c r="X510" s="159"/>
      <c r="Y510" s="159"/>
      <c r="Z510" s="149"/>
      <c r="AA510" s="149"/>
      <c r="AB510" s="149"/>
      <c r="AC510" s="149"/>
      <c r="AD510" s="149"/>
      <c r="AE510" s="149"/>
      <c r="AF510" s="149"/>
      <c r="AG510" s="149" t="s">
        <v>201</v>
      </c>
      <c r="AH510" s="149">
        <v>0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3" x14ac:dyDescent="0.2">
      <c r="A511" s="156"/>
      <c r="B511" s="157"/>
      <c r="C511" s="191" t="s">
        <v>616</v>
      </c>
      <c r="D511" s="161"/>
      <c r="E511" s="162">
        <v>1.9</v>
      </c>
      <c r="F511" s="159"/>
      <c r="G511" s="159"/>
      <c r="H511" s="159"/>
      <c r="I511" s="159"/>
      <c r="J511" s="159"/>
      <c r="K511" s="159"/>
      <c r="L511" s="159"/>
      <c r="M511" s="159"/>
      <c r="N511" s="158"/>
      <c r="O511" s="158"/>
      <c r="P511" s="158"/>
      <c r="Q511" s="158"/>
      <c r="R511" s="159"/>
      <c r="S511" s="159"/>
      <c r="T511" s="159"/>
      <c r="U511" s="159"/>
      <c r="V511" s="159"/>
      <c r="W511" s="159"/>
      <c r="X511" s="159"/>
      <c r="Y511" s="159"/>
      <c r="Z511" s="149"/>
      <c r="AA511" s="149"/>
      <c r="AB511" s="149"/>
      <c r="AC511" s="149"/>
      <c r="AD511" s="149"/>
      <c r="AE511" s="149"/>
      <c r="AF511" s="149"/>
      <c r="AG511" s="149" t="s">
        <v>201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3" x14ac:dyDescent="0.2">
      <c r="A512" s="156"/>
      <c r="B512" s="157"/>
      <c r="C512" s="191" t="s">
        <v>617</v>
      </c>
      <c r="D512" s="161"/>
      <c r="E512" s="162">
        <v>11.55</v>
      </c>
      <c r="F512" s="159"/>
      <c r="G512" s="159"/>
      <c r="H512" s="159"/>
      <c r="I512" s="159"/>
      <c r="J512" s="159"/>
      <c r="K512" s="159"/>
      <c r="L512" s="159"/>
      <c r="M512" s="159"/>
      <c r="N512" s="158"/>
      <c r="O512" s="158"/>
      <c r="P512" s="158"/>
      <c r="Q512" s="158"/>
      <c r="R512" s="159"/>
      <c r="S512" s="159"/>
      <c r="T512" s="159"/>
      <c r="U512" s="159"/>
      <c r="V512" s="159"/>
      <c r="W512" s="159"/>
      <c r="X512" s="159"/>
      <c r="Y512" s="159"/>
      <c r="Z512" s="149"/>
      <c r="AA512" s="149"/>
      <c r="AB512" s="149"/>
      <c r="AC512" s="149"/>
      <c r="AD512" s="149"/>
      <c r="AE512" s="149"/>
      <c r="AF512" s="149"/>
      <c r="AG512" s="149" t="s">
        <v>201</v>
      </c>
      <c r="AH512" s="149">
        <v>0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3" x14ac:dyDescent="0.2">
      <c r="A513" s="156"/>
      <c r="B513" s="157"/>
      <c r="C513" s="191" t="s">
        <v>618</v>
      </c>
      <c r="D513" s="161"/>
      <c r="E513" s="162">
        <v>4.55</v>
      </c>
      <c r="F513" s="159"/>
      <c r="G513" s="159"/>
      <c r="H513" s="159"/>
      <c r="I513" s="159"/>
      <c r="J513" s="159"/>
      <c r="K513" s="159"/>
      <c r="L513" s="159"/>
      <c r="M513" s="159"/>
      <c r="N513" s="158"/>
      <c r="O513" s="158"/>
      <c r="P513" s="158"/>
      <c r="Q513" s="158"/>
      <c r="R513" s="159"/>
      <c r="S513" s="159"/>
      <c r="T513" s="159"/>
      <c r="U513" s="159"/>
      <c r="V513" s="159"/>
      <c r="W513" s="159"/>
      <c r="X513" s="159"/>
      <c r="Y513" s="159"/>
      <c r="Z513" s="149"/>
      <c r="AA513" s="149"/>
      <c r="AB513" s="149"/>
      <c r="AC513" s="149"/>
      <c r="AD513" s="149"/>
      <c r="AE513" s="149"/>
      <c r="AF513" s="149"/>
      <c r="AG513" s="149" t="s">
        <v>201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3" x14ac:dyDescent="0.2">
      <c r="A514" s="156"/>
      <c r="B514" s="157"/>
      <c r="C514" s="191" t="s">
        <v>619</v>
      </c>
      <c r="D514" s="161"/>
      <c r="E514" s="162">
        <v>2</v>
      </c>
      <c r="F514" s="159"/>
      <c r="G514" s="159"/>
      <c r="H514" s="159"/>
      <c r="I514" s="159"/>
      <c r="J514" s="159"/>
      <c r="K514" s="159"/>
      <c r="L514" s="159"/>
      <c r="M514" s="159"/>
      <c r="N514" s="158"/>
      <c r="O514" s="158"/>
      <c r="P514" s="158"/>
      <c r="Q514" s="158"/>
      <c r="R514" s="159"/>
      <c r="S514" s="159"/>
      <c r="T514" s="159"/>
      <c r="U514" s="159"/>
      <c r="V514" s="159"/>
      <c r="W514" s="159"/>
      <c r="X514" s="159"/>
      <c r="Y514" s="159"/>
      <c r="Z514" s="149"/>
      <c r="AA514" s="149"/>
      <c r="AB514" s="149"/>
      <c r="AC514" s="149"/>
      <c r="AD514" s="149"/>
      <c r="AE514" s="149"/>
      <c r="AF514" s="149"/>
      <c r="AG514" s="149" t="s">
        <v>201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3" x14ac:dyDescent="0.2">
      <c r="A515" s="156"/>
      <c r="B515" s="157"/>
      <c r="C515" s="191" t="s">
        <v>620</v>
      </c>
      <c r="D515" s="161"/>
      <c r="E515" s="162">
        <v>2.65</v>
      </c>
      <c r="F515" s="159"/>
      <c r="G515" s="159"/>
      <c r="H515" s="159"/>
      <c r="I515" s="159"/>
      <c r="J515" s="159"/>
      <c r="K515" s="159"/>
      <c r="L515" s="159"/>
      <c r="M515" s="159"/>
      <c r="N515" s="158"/>
      <c r="O515" s="158"/>
      <c r="P515" s="158"/>
      <c r="Q515" s="158"/>
      <c r="R515" s="159"/>
      <c r="S515" s="159"/>
      <c r="T515" s="159"/>
      <c r="U515" s="159"/>
      <c r="V515" s="159"/>
      <c r="W515" s="159"/>
      <c r="X515" s="159"/>
      <c r="Y515" s="159"/>
      <c r="Z515" s="149"/>
      <c r="AA515" s="149"/>
      <c r="AB515" s="149"/>
      <c r="AC515" s="149"/>
      <c r="AD515" s="149"/>
      <c r="AE515" s="149"/>
      <c r="AF515" s="149"/>
      <c r="AG515" s="149" t="s">
        <v>201</v>
      </c>
      <c r="AH515" s="149">
        <v>0</v>
      </c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3" x14ac:dyDescent="0.2">
      <c r="A516" s="156"/>
      <c r="B516" s="157"/>
      <c r="C516" s="191" t="s">
        <v>621</v>
      </c>
      <c r="D516" s="161"/>
      <c r="E516" s="162">
        <v>21.25</v>
      </c>
      <c r="F516" s="159"/>
      <c r="G516" s="159"/>
      <c r="H516" s="159"/>
      <c r="I516" s="159"/>
      <c r="J516" s="159"/>
      <c r="K516" s="159"/>
      <c r="L516" s="159"/>
      <c r="M516" s="159"/>
      <c r="N516" s="158"/>
      <c r="O516" s="158"/>
      <c r="P516" s="158"/>
      <c r="Q516" s="158"/>
      <c r="R516" s="159"/>
      <c r="S516" s="159"/>
      <c r="T516" s="159"/>
      <c r="U516" s="159"/>
      <c r="V516" s="159"/>
      <c r="W516" s="159"/>
      <c r="X516" s="159"/>
      <c r="Y516" s="159"/>
      <c r="Z516" s="149"/>
      <c r="AA516" s="149"/>
      <c r="AB516" s="149"/>
      <c r="AC516" s="149"/>
      <c r="AD516" s="149"/>
      <c r="AE516" s="149"/>
      <c r="AF516" s="149"/>
      <c r="AG516" s="149" t="s">
        <v>201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3" x14ac:dyDescent="0.2">
      <c r="A517" s="156"/>
      <c r="B517" s="157"/>
      <c r="C517" s="191" t="s">
        <v>622</v>
      </c>
      <c r="D517" s="161"/>
      <c r="E517" s="162">
        <v>7.7</v>
      </c>
      <c r="F517" s="159"/>
      <c r="G517" s="159"/>
      <c r="H517" s="159"/>
      <c r="I517" s="159"/>
      <c r="J517" s="159"/>
      <c r="K517" s="159"/>
      <c r="L517" s="159"/>
      <c r="M517" s="159"/>
      <c r="N517" s="158"/>
      <c r="O517" s="158"/>
      <c r="P517" s="158"/>
      <c r="Q517" s="158"/>
      <c r="R517" s="159"/>
      <c r="S517" s="159"/>
      <c r="T517" s="159"/>
      <c r="U517" s="159"/>
      <c r="V517" s="159"/>
      <c r="W517" s="159"/>
      <c r="X517" s="159"/>
      <c r="Y517" s="159"/>
      <c r="Z517" s="149"/>
      <c r="AA517" s="149"/>
      <c r="AB517" s="149"/>
      <c r="AC517" s="149"/>
      <c r="AD517" s="149"/>
      <c r="AE517" s="149"/>
      <c r="AF517" s="149"/>
      <c r="AG517" s="149" t="s">
        <v>201</v>
      </c>
      <c r="AH517" s="149">
        <v>0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3" x14ac:dyDescent="0.2">
      <c r="A518" s="156"/>
      <c r="B518" s="157"/>
      <c r="C518" s="191" t="s">
        <v>623</v>
      </c>
      <c r="D518" s="161"/>
      <c r="E518" s="162">
        <v>5.4</v>
      </c>
      <c r="F518" s="159"/>
      <c r="G518" s="159"/>
      <c r="H518" s="159"/>
      <c r="I518" s="159"/>
      <c r="J518" s="159"/>
      <c r="K518" s="159"/>
      <c r="L518" s="159"/>
      <c r="M518" s="159"/>
      <c r="N518" s="158"/>
      <c r="O518" s="158"/>
      <c r="P518" s="158"/>
      <c r="Q518" s="158"/>
      <c r="R518" s="159"/>
      <c r="S518" s="159"/>
      <c r="T518" s="159"/>
      <c r="U518" s="159"/>
      <c r="V518" s="159"/>
      <c r="W518" s="159"/>
      <c r="X518" s="159"/>
      <c r="Y518" s="159"/>
      <c r="Z518" s="149"/>
      <c r="AA518" s="149"/>
      <c r="AB518" s="149"/>
      <c r="AC518" s="149"/>
      <c r="AD518" s="149"/>
      <c r="AE518" s="149"/>
      <c r="AF518" s="149"/>
      <c r="AG518" s="149" t="s">
        <v>201</v>
      </c>
      <c r="AH518" s="149">
        <v>0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3" x14ac:dyDescent="0.2">
      <c r="A519" s="156"/>
      <c r="B519" s="157"/>
      <c r="C519" s="191" t="s">
        <v>624</v>
      </c>
      <c r="D519" s="161"/>
      <c r="E519" s="162">
        <v>1.35</v>
      </c>
      <c r="F519" s="159"/>
      <c r="G519" s="159"/>
      <c r="H519" s="159"/>
      <c r="I519" s="159"/>
      <c r="J519" s="159"/>
      <c r="K519" s="159"/>
      <c r="L519" s="159"/>
      <c r="M519" s="159"/>
      <c r="N519" s="158"/>
      <c r="O519" s="158"/>
      <c r="P519" s="158"/>
      <c r="Q519" s="158"/>
      <c r="R519" s="159"/>
      <c r="S519" s="159"/>
      <c r="T519" s="159"/>
      <c r="U519" s="159"/>
      <c r="V519" s="159"/>
      <c r="W519" s="159"/>
      <c r="X519" s="159"/>
      <c r="Y519" s="159"/>
      <c r="Z519" s="149"/>
      <c r="AA519" s="149"/>
      <c r="AB519" s="149"/>
      <c r="AC519" s="149"/>
      <c r="AD519" s="149"/>
      <c r="AE519" s="149"/>
      <c r="AF519" s="149"/>
      <c r="AG519" s="149" t="s">
        <v>201</v>
      </c>
      <c r="AH519" s="149">
        <v>0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3" x14ac:dyDescent="0.2">
      <c r="A520" s="156"/>
      <c r="B520" s="157"/>
      <c r="C520" s="191" t="s">
        <v>625</v>
      </c>
      <c r="D520" s="161"/>
      <c r="E520" s="162">
        <v>2.9</v>
      </c>
      <c r="F520" s="159"/>
      <c r="G520" s="159"/>
      <c r="H520" s="159"/>
      <c r="I520" s="159"/>
      <c r="J520" s="159"/>
      <c r="K520" s="159"/>
      <c r="L520" s="159"/>
      <c r="M520" s="159"/>
      <c r="N520" s="158"/>
      <c r="O520" s="158"/>
      <c r="P520" s="158"/>
      <c r="Q520" s="158"/>
      <c r="R520" s="159"/>
      <c r="S520" s="159"/>
      <c r="T520" s="159"/>
      <c r="U520" s="159"/>
      <c r="V520" s="159"/>
      <c r="W520" s="159"/>
      <c r="X520" s="159"/>
      <c r="Y520" s="159"/>
      <c r="Z520" s="149"/>
      <c r="AA520" s="149"/>
      <c r="AB520" s="149"/>
      <c r="AC520" s="149"/>
      <c r="AD520" s="149"/>
      <c r="AE520" s="149"/>
      <c r="AF520" s="149"/>
      <c r="AG520" s="149" t="s">
        <v>201</v>
      </c>
      <c r="AH520" s="149">
        <v>0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ht="22.5" outlineLevel="1" x14ac:dyDescent="0.2">
      <c r="A521" s="176">
        <v>173</v>
      </c>
      <c r="B521" s="177" t="s">
        <v>798</v>
      </c>
      <c r="C521" s="190" t="s">
        <v>799</v>
      </c>
      <c r="D521" s="178" t="s">
        <v>234</v>
      </c>
      <c r="E521" s="179">
        <v>107.25</v>
      </c>
      <c r="F521" s="180"/>
      <c r="G521" s="181">
        <f>ROUND(E521*F521,2)</f>
        <v>0</v>
      </c>
      <c r="H521" s="160"/>
      <c r="I521" s="159">
        <f>ROUND(E521*H521,2)</f>
        <v>0</v>
      </c>
      <c r="J521" s="160"/>
      <c r="K521" s="159">
        <f>ROUND(E521*J521,2)</f>
        <v>0</v>
      </c>
      <c r="L521" s="159">
        <v>21</v>
      </c>
      <c r="M521" s="159">
        <f>G521*(1+L521/100)</f>
        <v>0</v>
      </c>
      <c r="N521" s="158">
        <v>4.1999999999999997E-3</v>
      </c>
      <c r="O521" s="158">
        <f>ROUND(E521*N521,2)</f>
        <v>0.45</v>
      </c>
      <c r="P521" s="158">
        <v>0</v>
      </c>
      <c r="Q521" s="158">
        <f>ROUND(E521*P521,2)</f>
        <v>0</v>
      </c>
      <c r="R521" s="159"/>
      <c r="S521" s="159" t="s">
        <v>196</v>
      </c>
      <c r="T521" s="159" t="s">
        <v>222</v>
      </c>
      <c r="U521" s="159">
        <v>0.42</v>
      </c>
      <c r="V521" s="159">
        <f>ROUND(E521*U521,2)</f>
        <v>45.05</v>
      </c>
      <c r="W521" s="159"/>
      <c r="X521" s="159" t="s">
        <v>197</v>
      </c>
      <c r="Y521" s="159" t="s">
        <v>198</v>
      </c>
      <c r="Z521" s="149"/>
      <c r="AA521" s="149"/>
      <c r="AB521" s="149"/>
      <c r="AC521" s="149"/>
      <c r="AD521" s="149"/>
      <c r="AE521" s="149"/>
      <c r="AF521" s="149"/>
      <c r="AG521" s="149" t="s">
        <v>199</v>
      </c>
      <c r="AH521" s="149"/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2" x14ac:dyDescent="0.2">
      <c r="A522" s="156"/>
      <c r="B522" s="157"/>
      <c r="C522" s="191" t="s">
        <v>800</v>
      </c>
      <c r="D522" s="161"/>
      <c r="E522" s="162">
        <v>107.25</v>
      </c>
      <c r="F522" s="159"/>
      <c r="G522" s="159"/>
      <c r="H522" s="159"/>
      <c r="I522" s="159"/>
      <c r="J522" s="159"/>
      <c r="K522" s="159"/>
      <c r="L522" s="159"/>
      <c r="M522" s="159"/>
      <c r="N522" s="158"/>
      <c r="O522" s="158"/>
      <c r="P522" s="158"/>
      <c r="Q522" s="158"/>
      <c r="R522" s="159"/>
      <c r="S522" s="159"/>
      <c r="T522" s="159"/>
      <c r="U522" s="159"/>
      <c r="V522" s="159"/>
      <c r="W522" s="159"/>
      <c r="X522" s="159"/>
      <c r="Y522" s="159"/>
      <c r="Z522" s="149"/>
      <c r="AA522" s="149"/>
      <c r="AB522" s="149"/>
      <c r="AC522" s="149"/>
      <c r="AD522" s="149"/>
      <c r="AE522" s="149"/>
      <c r="AF522" s="149"/>
      <c r="AG522" s="149" t="s">
        <v>201</v>
      </c>
      <c r="AH522" s="149">
        <v>0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76">
        <v>174</v>
      </c>
      <c r="B523" s="177" t="s">
        <v>801</v>
      </c>
      <c r="C523" s="190" t="s">
        <v>802</v>
      </c>
      <c r="D523" s="178" t="s">
        <v>285</v>
      </c>
      <c r="E523" s="179">
        <v>1</v>
      </c>
      <c r="F523" s="180"/>
      <c r="G523" s="181">
        <f>ROUND(E523*F523,2)</f>
        <v>0</v>
      </c>
      <c r="H523" s="160"/>
      <c r="I523" s="159">
        <f>ROUND(E523*H523,2)</f>
        <v>0</v>
      </c>
      <c r="J523" s="160"/>
      <c r="K523" s="159">
        <f>ROUND(E523*J523,2)</f>
        <v>0</v>
      </c>
      <c r="L523" s="159">
        <v>21</v>
      </c>
      <c r="M523" s="159">
        <f>G523*(1+L523/100)</f>
        <v>0</v>
      </c>
      <c r="N523" s="158">
        <v>1.0000000000000001E-5</v>
      </c>
      <c r="O523" s="158">
        <f>ROUND(E523*N523,2)</f>
        <v>0</v>
      </c>
      <c r="P523" s="158">
        <v>0</v>
      </c>
      <c r="Q523" s="158">
        <f>ROUND(E523*P523,2)</f>
        <v>0</v>
      </c>
      <c r="R523" s="159"/>
      <c r="S523" s="159" t="s">
        <v>196</v>
      </c>
      <c r="T523" s="159" t="s">
        <v>222</v>
      </c>
      <c r="U523" s="159">
        <v>0.45</v>
      </c>
      <c r="V523" s="159">
        <f>ROUND(E523*U523,2)</f>
        <v>0.45</v>
      </c>
      <c r="W523" s="159"/>
      <c r="X523" s="159" t="s">
        <v>197</v>
      </c>
      <c r="Y523" s="159" t="s">
        <v>198</v>
      </c>
      <c r="Z523" s="149"/>
      <c r="AA523" s="149"/>
      <c r="AB523" s="149"/>
      <c r="AC523" s="149"/>
      <c r="AD523" s="149"/>
      <c r="AE523" s="149"/>
      <c r="AF523" s="149"/>
      <c r="AG523" s="149" t="s">
        <v>199</v>
      </c>
      <c r="AH523" s="149"/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2" x14ac:dyDescent="0.2">
      <c r="A524" s="156"/>
      <c r="B524" s="157"/>
      <c r="C524" s="191" t="s">
        <v>803</v>
      </c>
      <c r="D524" s="161"/>
      <c r="E524" s="162">
        <v>1</v>
      </c>
      <c r="F524" s="159"/>
      <c r="G524" s="159"/>
      <c r="H524" s="159"/>
      <c r="I524" s="159"/>
      <c r="J524" s="159"/>
      <c r="K524" s="159"/>
      <c r="L524" s="159"/>
      <c r="M524" s="159"/>
      <c r="N524" s="158"/>
      <c r="O524" s="158"/>
      <c r="P524" s="158"/>
      <c r="Q524" s="158"/>
      <c r="R524" s="159"/>
      <c r="S524" s="159"/>
      <c r="T524" s="159"/>
      <c r="U524" s="159"/>
      <c r="V524" s="159"/>
      <c r="W524" s="159"/>
      <c r="X524" s="159"/>
      <c r="Y524" s="159"/>
      <c r="Z524" s="149"/>
      <c r="AA524" s="149"/>
      <c r="AB524" s="149"/>
      <c r="AC524" s="149"/>
      <c r="AD524" s="149"/>
      <c r="AE524" s="149"/>
      <c r="AF524" s="149"/>
      <c r="AG524" s="149" t="s">
        <v>201</v>
      </c>
      <c r="AH524" s="149">
        <v>0</v>
      </c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82">
        <v>175</v>
      </c>
      <c r="B525" s="183" t="s">
        <v>804</v>
      </c>
      <c r="C525" s="192" t="s">
        <v>805</v>
      </c>
      <c r="D525" s="184" t="s">
        <v>285</v>
      </c>
      <c r="E525" s="185">
        <v>1</v>
      </c>
      <c r="F525" s="186"/>
      <c r="G525" s="187">
        <f>ROUND(E525*F525,2)</f>
        <v>0</v>
      </c>
      <c r="H525" s="160"/>
      <c r="I525" s="159">
        <f>ROUND(E525*H525,2)</f>
        <v>0</v>
      </c>
      <c r="J525" s="160"/>
      <c r="K525" s="159">
        <f>ROUND(E525*J525,2)</f>
        <v>0</v>
      </c>
      <c r="L525" s="159">
        <v>21</v>
      </c>
      <c r="M525" s="159">
        <f>G525*(1+L525/100)</f>
        <v>0</v>
      </c>
      <c r="N525" s="158">
        <v>1.5499999999999999E-3</v>
      </c>
      <c r="O525" s="158">
        <f>ROUND(E525*N525,2)</f>
        <v>0</v>
      </c>
      <c r="P525" s="158">
        <v>0</v>
      </c>
      <c r="Q525" s="158">
        <f>ROUND(E525*P525,2)</f>
        <v>0</v>
      </c>
      <c r="R525" s="159"/>
      <c r="S525" s="159" t="s">
        <v>196</v>
      </c>
      <c r="T525" s="159" t="s">
        <v>222</v>
      </c>
      <c r="U525" s="159">
        <v>15.311999999999999</v>
      </c>
      <c r="V525" s="159">
        <f>ROUND(E525*U525,2)</f>
        <v>15.31</v>
      </c>
      <c r="W525" s="159"/>
      <c r="X525" s="159" t="s">
        <v>197</v>
      </c>
      <c r="Y525" s="159" t="s">
        <v>198</v>
      </c>
      <c r="Z525" s="149"/>
      <c r="AA525" s="149"/>
      <c r="AB525" s="149"/>
      <c r="AC525" s="149"/>
      <c r="AD525" s="149"/>
      <c r="AE525" s="149"/>
      <c r="AF525" s="149"/>
      <c r="AG525" s="149" t="s">
        <v>199</v>
      </c>
      <c r="AH525" s="149"/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ht="22.5" outlineLevel="1" x14ac:dyDescent="0.2">
      <c r="A526" s="182">
        <v>176</v>
      </c>
      <c r="B526" s="183" t="s">
        <v>806</v>
      </c>
      <c r="C526" s="192" t="s">
        <v>807</v>
      </c>
      <c r="D526" s="184" t="s">
        <v>757</v>
      </c>
      <c r="E526" s="185">
        <v>1</v>
      </c>
      <c r="F526" s="186"/>
      <c r="G526" s="187">
        <f>ROUND(E526*F526,2)</f>
        <v>0</v>
      </c>
      <c r="H526" s="160"/>
      <c r="I526" s="159">
        <f>ROUND(E526*H526,2)</f>
        <v>0</v>
      </c>
      <c r="J526" s="160"/>
      <c r="K526" s="159">
        <f>ROUND(E526*J526,2)</f>
        <v>0</v>
      </c>
      <c r="L526" s="159">
        <v>21</v>
      </c>
      <c r="M526" s="159">
        <f>G526*(1+L526/100)</f>
        <v>0</v>
      </c>
      <c r="N526" s="158">
        <v>0</v>
      </c>
      <c r="O526" s="158">
        <f>ROUND(E526*N526,2)</f>
        <v>0</v>
      </c>
      <c r="P526" s="158">
        <v>0</v>
      </c>
      <c r="Q526" s="158">
        <f>ROUND(E526*P526,2)</f>
        <v>0</v>
      </c>
      <c r="R526" s="159"/>
      <c r="S526" s="159" t="s">
        <v>408</v>
      </c>
      <c r="T526" s="159" t="s">
        <v>222</v>
      </c>
      <c r="U526" s="159">
        <v>0</v>
      </c>
      <c r="V526" s="159">
        <f>ROUND(E526*U526,2)</f>
        <v>0</v>
      </c>
      <c r="W526" s="159"/>
      <c r="X526" s="159" t="s">
        <v>458</v>
      </c>
      <c r="Y526" s="159" t="s">
        <v>198</v>
      </c>
      <c r="Z526" s="149"/>
      <c r="AA526" s="149"/>
      <c r="AB526" s="149"/>
      <c r="AC526" s="149"/>
      <c r="AD526" s="149"/>
      <c r="AE526" s="149"/>
      <c r="AF526" s="149"/>
      <c r="AG526" s="149" t="s">
        <v>459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ht="22.5" outlineLevel="1" x14ac:dyDescent="0.2">
      <c r="A527" s="176">
        <v>177</v>
      </c>
      <c r="B527" s="177" t="s">
        <v>808</v>
      </c>
      <c r="C527" s="190" t="s">
        <v>809</v>
      </c>
      <c r="D527" s="178" t="s">
        <v>457</v>
      </c>
      <c r="E527" s="179">
        <v>156</v>
      </c>
      <c r="F527" s="180"/>
      <c r="G527" s="181">
        <f>ROUND(E527*F527,2)</f>
        <v>0</v>
      </c>
      <c r="H527" s="160"/>
      <c r="I527" s="159">
        <f>ROUND(E527*H527,2)</f>
        <v>0</v>
      </c>
      <c r="J527" s="160"/>
      <c r="K527" s="159">
        <f>ROUND(E527*J527,2)</f>
        <v>0</v>
      </c>
      <c r="L527" s="159">
        <v>21</v>
      </c>
      <c r="M527" s="159">
        <f>G527*(1+L527/100)</f>
        <v>0</v>
      </c>
      <c r="N527" s="158">
        <v>0</v>
      </c>
      <c r="O527" s="158">
        <f>ROUND(E527*N527,2)</f>
        <v>0</v>
      </c>
      <c r="P527" s="158">
        <v>0</v>
      </c>
      <c r="Q527" s="158">
        <f>ROUND(E527*P527,2)</f>
        <v>0</v>
      </c>
      <c r="R527" s="159"/>
      <c r="S527" s="159" t="s">
        <v>408</v>
      </c>
      <c r="T527" s="159" t="s">
        <v>222</v>
      </c>
      <c r="U527" s="159">
        <v>0</v>
      </c>
      <c r="V527" s="159">
        <f>ROUND(E527*U527,2)</f>
        <v>0</v>
      </c>
      <c r="W527" s="159"/>
      <c r="X527" s="159" t="s">
        <v>458</v>
      </c>
      <c r="Y527" s="159" t="s">
        <v>198</v>
      </c>
      <c r="Z527" s="149"/>
      <c r="AA527" s="149"/>
      <c r="AB527" s="149"/>
      <c r="AC527" s="149"/>
      <c r="AD527" s="149"/>
      <c r="AE527" s="149"/>
      <c r="AF527" s="149"/>
      <c r="AG527" s="149" t="s">
        <v>459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ht="22.5" outlineLevel="2" x14ac:dyDescent="0.2">
      <c r="A528" s="156"/>
      <c r="B528" s="157"/>
      <c r="C528" s="191" t="s">
        <v>810</v>
      </c>
      <c r="D528" s="161"/>
      <c r="E528" s="162">
        <v>156</v>
      </c>
      <c r="F528" s="159"/>
      <c r="G528" s="159"/>
      <c r="H528" s="159"/>
      <c r="I528" s="159"/>
      <c r="J528" s="159"/>
      <c r="K528" s="159"/>
      <c r="L528" s="159"/>
      <c r="M528" s="159"/>
      <c r="N528" s="158"/>
      <c r="O528" s="158"/>
      <c r="P528" s="158"/>
      <c r="Q528" s="158"/>
      <c r="R528" s="159"/>
      <c r="S528" s="159"/>
      <c r="T528" s="159"/>
      <c r="U528" s="159"/>
      <c r="V528" s="159"/>
      <c r="W528" s="159"/>
      <c r="X528" s="159"/>
      <c r="Y528" s="159"/>
      <c r="Z528" s="149"/>
      <c r="AA528" s="149"/>
      <c r="AB528" s="149"/>
      <c r="AC528" s="149"/>
      <c r="AD528" s="149"/>
      <c r="AE528" s="149"/>
      <c r="AF528" s="149"/>
      <c r="AG528" s="149" t="s">
        <v>201</v>
      </c>
      <c r="AH528" s="149">
        <v>0</v>
      </c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ht="22.5" outlineLevel="3" x14ac:dyDescent="0.2">
      <c r="A529" s="156"/>
      <c r="B529" s="157"/>
      <c r="C529" s="191" t="s">
        <v>811</v>
      </c>
      <c r="D529" s="161"/>
      <c r="E529" s="162"/>
      <c r="F529" s="159"/>
      <c r="G529" s="159"/>
      <c r="H529" s="159"/>
      <c r="I529" s="159"/>
      <c r="J529" s="159"/>
      <c r="K529" s="159"/>
      <c r="L529" s="159"/>
      <c r="M529" s="159"/>
      <c r="N529" s="158"/>
      <c r="O529" s="158"/>
      <c r="P529" s="158"/>
      <c r="Q529" s="158"/>
      <c r="R529" s="159"/>
      <c r="S529" s="159"/>
      <c r="T529" s="159"/>
      <c r="U529" s="159"/>
      <c r="V529" s="159"/>
      <c r="W529" s="159"/>
      <c r="X529" s="159"/>
      <c r="Y529" s="159"/>
      <c r="Z529" s="149"/>
      <c r="AA529" s="149"/>
      <c r="AB529" s="149"/>
      <c r="AC529" s="149"/>
      <c r="AD529" s="149"/>
      <c r="AE529" s="149"/>
      <c r="AF529" s="149"/>
      <c r="AG529" s="149" t="s">
        <v>201</v>
      </c>
      <c r="AH529" s="149">
        <v>0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ht="22.5" outlineLevel="3" x14ac:dyDescent="0.2">
      <c r="A530" s="156"/>
      <c r="B530" s="157"/>
      <c r="C530" s="191" t="s">
        <v>812</v>
      </c>
      <c r="D530" s="161"/>
      <c r="E530" s="162"/>
      <c r="F530" s="159"/>
      <c r="G530" s="159"/>
      <c r="H530" s="159"/>
      <c r="I530" s="159"/>
      <c r="J530" s="159"/>
      <c r="K530" s="159"/>
      <c r="L530" s="159"/>
      <c r="M530" s="159"/>
      <c r="N530" s="158"/>
      <c r="O530" s="158"/>
      <c r="P530" s="158"/>
      <c r="Q530" s="158"/>
      <c r="R530" s="159"/>
      <c r="S530" s="159"/>
      <c r="T530" s="159"/>
      <c r="U530" s="159"/>
      <c r="V530" s="159"/>
      <c r="W530" s="159"/>
      <c r="X530" s="159"/>
      <c r="Y530" s="159"/>
      <c r="Z530" s="149"/>
      <c r="AA530" s="149"/>
      <c r="AB530" s="149"/>
      <c r="AC530" s="149"/>
      <c r="AD530" s="149"/>
      <c r="AE530" s="149"/>
      <c r="AF530" s="149"/>
      <c r="AG530" s="149" t="s">
        <v>201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3" x14ac:dyDescent="0.2">
      <c r="A531" s="156"/>
      <c r="B531" s="157"/>
      <c r="C531" s="191" t="s">
        <v>813</v>
      </c>
      <c r="D531" s="161"/>
      <c r="E531" s="162"/>
      <c r="F531" s="159"/>
      <c r="G531" s="159"/>
      <c r="H531" s="159"/>
      <c r="I531" s="159"/>
      <c r="J531" s="159"/>
      <c r="K531" s="159"/>
      <c r="L531" s="159"/>
      <c r="M531" s="159"/>
      <c r="N531" s="158"/>
      <c r="O531" s="158"/>
      <c r="P531" s="158"/>
      <c r="Q531" s="158"/>
      <c r="R531" s="159"/>
      <c r="S531" s="159"/>
      <c r="T531" s="159"/>
      <c r="U531" s="159"/>
      <c r="V531" s="159"/>
      <c r="W531" s="159"/>
      <c r="X531" s="159"/>
      <c r="Y531" s="159"/>
      <c r="Z531" s="149"/>
      <c r="AA531" s="149"/>
      <c r="AB531" s="149"/>
      <c r="AC531" s="149"/>
      <c r="AD531" s="149"/>
      <c r="AE531" s="149"/>
      <c r="AF531" s="149"/>
      <c r="AG531" s="149" t="s">
        <v>201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ht="22.5" outlineLevel="3" x14ac:dyDescent="0.2">
      <c r="A532" s="156"/>
      <c r="B532" s="157"/>
      <c r="C532" s="191" t="s">
        <v>814</v>
      </c>
      <c r="D532" s="161"/>
      <c r="E532" s="162"/>
      <c r="F532" s="159"/>
      <c r="G532" s="159"/>
      <c r="H532" s="159"/>
      <c r="I532" s="159"/>
      <c r="J532" s="159"/>
      <c r="K532" s="159"/>
      <c r="L532" s="159"/>
      <c r="M532" s="159"/>
      <c r="N532" s="158"/>
      <c r="O532" s="158"/>
      <c r="P532" s="158"/>
      <c r="Q532" s="158"/>
      <c r="R532" s="159"/>
      <c r="S532" s="159"/>
      <c r="T532" s="159"/>
      <c r="U532" s="159"/>
      <c r="V532" s="159"/>
      <c r="W532" s="159"/>
      <c r="X532" s="159"/>
      <c r="Y532" s="159"/>
      <c r="Z532" s="149"/>
      <c r="AA532" s="149"/>
      <c r="AB532" s="149"/>
      <c r="AC532" s="149"/>
      <c r="AD532" s="149"/>
      <c r="AE532" s="149"/>
      <c r="AF532" s="149"/>
      <c r="AG532" s="149" t="s">
        <v>201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ht="22.5" outlineLevel="3" x14ac:dyDescent="0.2">
      <c r="A533" s="156"/>
      <c r="B533" s="157"/>
      <c r="C533" s="191" t="s">
        <v>815</v>
      </c>
      <c r="D533" s="161"/>
      <c r="E533" s="162"/>
      <c r="F533" s="159"/>
      <c r="G533" s="159"/>
      <c r="H533" s="159"/>
      <c r="I533" s="159"/>
      <c r="J533" s="159"/>
      <c r="K533" s="159"/>
      <c r="L533" s="159"/>
      <c r="M533" s="159"/>
      <c r="N533" s="158"/>
      <c r="O533" s="158"/>
      <c r="P533" s="158"/>
      <c r="Q533" s="158"/>
      <c r="R533" s="159"/>
      <c r="S533" s="159"/>
      <c r="T533" s="159"/>
      <c r="U533" s="159"/>
      <c r="V533" s="159"/>
      <c r="W533" s="159"/>
      <c r="X533" s="159"/>
      <c r="Y533" s="159"/>
      <c r="Z533" s="149"/>
      <c r="AA533" s="149"/>
      <c r="AB533" s="149"/>
      <c r="AC533" s="149"/>
      <c r="AD533" s="149"/>
      <c r="AE533" s="149"/>
      <c r="AF533" s="149"/>
      <c r="AG533" s="149" t="s">
        <v>201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ht="22.5" outlineLevel="1" x14ac:dyDescent="0.2">
      <c r="A534" s="182">
        <v>178</v>
      </c>
      <c r="B534" s="183" t="s">
        <v>816</v>
      </c>
      <c r="C534" s="192" t="s">
        <v>817</v>
      </c>
      <c r="D534" s="184" t="s">
        <v>757</v>
      </c>
      <c r="E534" s="185">
        <v>1</v>
      </c>
      <c r="F534" s="186"/>
      <c r="G534" s="187">
        <f>ROUND(E534*F534,2)</f>
        <v>0</v>
      </c>
      <c r="H534" s="160"/>
      <c r="I534" s="159">
        <f>ROUND(E534*H534,2)</f>
        <v>0</v>
      </c>
      <c r="J534" s="160"/>
      <c r="K534" s="159">
        <f>ROUND(E534*J534,2)</f>
        <v>0</v>
      </c>
      <c r="L534" s="159">
        <v>21</v>
      </c>
      <c r="M534" s="159">
        <f>G534*(1+L534/100)</f>
        <v>0</v>
      </c>
      <c r="N534" s="158">
        <v>0</v>
      </c>
      <c r="O534" s="158">
        <f>ROUND(E534*N534,2)</f>
        <v>0</v>
      </c>
      <c r="P534" s="158">
        <v>0</v>
      </c>
      <c r="Q534" s="158">
        <f>ROUND(E534*P534,2)</f>
        <v>0</v>
      </c>
      <c r="R534" s="159"/>
      <c r="S534" s="159" t="s">
        <v>408</v>
      </c>
      <c r="T534" s="159" t="s">
        <v>222</v>
      </c>
      <c r="U534" s="159">
        <v>0</v>
      </c>
      <c r="V534" s="159">
        <f>ROUND(E534*U534,2)</f>
        <v>0</v>
      </c>
      <c r="W534" s="159"/>
      <c r="X534" s="159" t="s">
        <v>458</v>
      </c>
      <c r="Y534" s="159" t="s">
        <v>198</v>
      </c>
      <c r="Z534" s="149"/>
      <c r="AA534" s="149"/>
      <c r="AB534" s="149"/>
      <c r="AC534" s="149"/>
      <c r="AD534" s="149"/>
      <c r="AE534" s="149"/>
      <c r="AF534" s="149"/>
      <c r="AG534" s="149" t="s">
        <v>459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ht="22.5" outlineLevel="1" x14ac:dyDescent="0.2">
      <c r="A535" s="176">
        <v>179</v>
      </c>
      <c r="B535" s="177" t="s">
        <v>818</v>
      </c>
      <c r="C535" s="190" t="s">
        <v>819</v>
      </c>
      <c r="D535" s="178" t="s">
        <v>757</v>
      </c>
      <c r="E535" s="179">
        <v>1</v>
      </c>
      <c r="F535" s="180"/>
      <c r="G535" s="181">
        <f>ROUND(E535*F535,2)</f>
        <v>0</v>
      </c>
      <c r="H535" s="160"/>
      <c r="I535" s="159">
        <f>ROUND(E535*H535,2)</f>
        <v>0</v>
      </c>
      <c r="J535" s="160"/>
      <c r="K535" s="159">
        <f>ROUND(E535*J535,2)</f>
        <v>0</v>
      </c>
      <c r="L535" s="159">
        <v>21</v>
      </c>
      <c r="M535" s="159">
        <f>G535*(1+L535/100)</f>
        <v>0</v>
      </c>
      <c r="N535" s="158">
        <v>0</v>
      </c>
      <c r="O535" s="158">
        <f>ROUND(E535*N535,2)</f>
        <v>0</v>
      </c>
      <c r="P535" s="158">
        <v>0</v>
      </c>
      <c r="Q535" s="158">
        <f>ROUND(E535*P535,2)</f>
        <v>0</v>
      </c>
      <c r="R535" s="159"/>
      <c r="S535" s="159" t="s">
        <v>408</v>
      </c>
      <c r="T535" s="159" t="s">
        <v>222</v>
      </c>
      <c r="U535" s="159">
        <v>0</v>
      </c>
      <c r="V535" s="159">
        <f>ROUND(E535*U535,2)</f>
        <v>0</v>
      </c>
      <c r="W535" s="159"/>
      <c r="X535" s="159" t="s">
        <v>458</v>
      </c>
      <c r="Y535" s="159" t="s">
        <v>198</v>
      </c>
      <c r="Z535" s="149"/>
      <c r="AA535" s="149"/>
      <c r="AB535" s="149"/>
      <c r="AC535" s="149"/>
      <c r="AD535" s="149"/>
      <c r="AE535" s="149"/>
      <c r="AF535" s="149"/>
      <c r="AG535" s="149" t="s">
        <v>459</v>
      </c>
      <c r="AH535" s="149"/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ht="22.5" outlineLevel="2" x14ac:dyDescent="0.2">
      <c r="A536" s="156"/>
      <c r="B536" s="157"/>
      <c r="C536" s="191" t="s">
        <v>820</v>
      </c>
      <c r="D536" s="161"/>
      <c r="E536" s="162">
        <v>1</v>
      </c>
      <c r="F536" s="159"/>
      <c r="G536" s="159"/>
      <c r="H536" s="159"/>
      <c r="I536" s="159"/>
      <c r="J536" s="159"/>
      <c r="K536" s="159"/>
      <c r="L536" s="159"/>
      <c r="M536" s="159"/>
      <c r="N536" s="158"/>
      <c r="O536" s="158"/>
      <c r="P536" s="158"/>
      <c r="Q536" s="158"/>
      <c r="R536" s="159"/>
      <c r="S536" s="159"/>
      <c r="T536" s="159"/>
      <c r="U536" s="159"/>
      <c r="V536" s="159"/>
      <c r="W536" s="159"/>
      <c r="X536" s="159"/>
      <c r="Y536" s="159"/>
      <c r="Z536" s="149"/>
      <c r="AA536" s="149"/>
      <c r="AB536" s="149"/>
      <c r="AC536" s="149"/>
      <c r="AD536" s="149"/>
      <c r="AE536" s="149"/>
      <c r="AF536" s="149"/>
      <c r="AG536" s="149" t="s">
        <v>201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ht="33.75" outlineLevel="1" x14ac:dyDescent="0.2">
      <c r="A537" s="182">
        <v>180</v>
      </c>
      <c r="B537" s="183" t="s">
        <v>821</v>
      </c>
      <c r="C537" s="192" t="s">
        <v>822</v>
      </c>
      <c r="D537" s="184" t="s">
        <v>457</v>
      </c>
      <c r="E537" s="185">
        <v>156</v>
      </c>
      <c r="F537" s="186"/>
      <c r="G537" s="187">
        <f>ROUND(E537*F537,2)</f>
        <v>0</v>
      </c>
      <c r="H537" s="160"/>
      <c r="I537" s="159">
        <f>ROUND(E537*H537,2)</f>
        <v>0</v>
      </c>
      <c r="J537" s="160"/>
      <c r="K537" s="159">
        <f>ROUND(E537*J537,2)</f>
        <v>0</v>
      </c>
      <c r="L537" s="159">
        <v>21</v>
      </c>
      <c r="M537" s="159">
        <f>G537*(1+L537/100)</f>
        <v>0</v>
      </c>
      <c r="N537" s="158">
        <v>0</v>
      </c>
      <c r="O537" s="158">
        <f>ROUND(E537*N537,2)</f>
        <v>0</v>
      </c>
      <c r="P537" s="158">
        <v>0</v>
      </c>
      <c r="Q537" s="158">
        <f>ROUND(E537*P537,2)</f>
        <v>0</v>
      </c>
      <c r="R537" s="159"/>
      <c r="S537" s="159" t="s">
        <v>408</v>
      </c>
      <c r="T537" s="159" t="s">
        <v>222</v>
      </c>
      <c r="U537" s="159">
        <v>0</v>
      </c>
      <c r="V537" s="159">
        <f>ROUND(E537*U537,2)</f>
        <v>0</v>
      </c>
      <c r="W537" s="159"/>
      <c r="X537" s="159" t="s">
        <v>458</v>
      </c>
      <c r="Y537" s="159" t="s">
        <v>198</v>
      </c>
      <c r="Z537" s="149"/>
      <c r="AA537" s="149"/>
      <c r="AB537" s="149"/>
      <c r="AC537" s="149"/>
      <c r="AD537" s="149"/>
      <c r="AE537" s="149"/>
      <c r="AF537" s="149"/>
      <c r="AG537" s="149" t="s">
        <v>459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76">
        <v>181</v>
      </c>
      <c r="B538" s="177" t="s">
        <v>823</v>
      </c>
      <c r="C538" s="190" t="s">
        <v>824</v>
      </c>
      <c r="D538" s="178" t="s">
        <v>285</v>
      </c>
      <c r="E538" s="179">
        <v>1</v>
      </c>
      <c r="F538" s="180"/>
      <c r="G538" s="181">
        <f>ROUND(E538*F538,2)</f>
        <v>0</v>
      </c>
      <c r="H538" s="160"/>
      <c r="I538" s="159">
        <f>ROUND(E538*H538,2)</f>
        <v>0</v>
      </c>
      <c r="J538" s="160"/>
      <c r="K538" s="159">
        <f>ROUND(E538*J538,2)</f>
        <v>0</v>
      </c>
      <c r="L538" s="159">
        <v>21</v>
      </c>
      <c r="M538" s="159">
        <f>G538*(1+L538/100)</f>
        <v>0</v>
      </c>
      <c r="N538" s="158">
        <v>2.5899999999999999E-3</v>
      </c>
      <c r="O538" s="158">
        <f>ROUND(E538*N538,2)</f>
        <v>0</v>
      </c>
      <c r="P538" s="158">
        <v>0</v>
      </c>
      <c r="Q538" s="158">
        <f>ROUND(E538*P538,2)</f>
        <v>0</v>
      </c>
      <c r="R538" s="159" t="s">
        <v>243</v>
      </c>
      <c r="S538" s="159" t="s">
        <v>196</v>
      </c>
      <c r="T538" s="159" t="s">
        <v>222</v>
      </c>
      <c r="U538" s="159">
        <v>0</v>
      </c>
      <c r="V538" s="159">
        <f>ROUND(E538*U538,2)</f>
        <v>0</v>
      </c>
      <c r="W538" s="159"/>
      <c r="X538" s="159" t="s">
        <v>244</v>
      </c>
      <c r="Y538" s="159" t="s">
        <v>198</v>
      </c>
      <c r="Z538" s="149"/>
      <c r="AA538" s="149"/>
      <c r="AB538" s="149"/>
      <c r="AC538" s="149"/>
      <c r="AD538" s="149"/>
      <c r="AE538" s="149"/>
      <c r="AF538" s="149"/>
      <c r="AG538" s="149" t="s">
        <v>245</v>
      </c>
      <c r="AH538" s="149"/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2" x14ac:dyDescent="0.2">
      <c r="A539" s="156"/>
      <c r="B539" s="157"/>
      <c r="C539" s="191" t="s">
        <v>803</v>
      </c>
      <c r="D539" s="161"/>
      <c r="E539" s="162">
        <v>1</v>
      </c>
      <c r="F539" s="159"/>
      <c r="G539" s="159"/>
      <c r="H539" s="159"/>
      <c r="I539" s="159"/>
      <c r="J539" s="159"/>
      <c r="K539" s="159"/>
      <c r="L539" s="159"/>
      <c r="M539" s="159"/>
      <c r="N539" s="158"/>
      <c r="O539" s="158"/>
      <c r="P539" s="158"/>
      <c r="Q539" s="158"/>
      <c r="R539" s="159"/>
      <c r="S539" s="159"/>
      <c r="T539" s="159"/>
      <c r="U539" s="159"/>
      <c r="V539" s="159"/>
      <c r="W539" s="159"/>
      <c r="X539" s="159"/>
      <c r="Y539" s="159"/>
      <c r="Z539" s="149"/>
      <c r="AA539" s="149"/>
      <c r="AB539" s="149"/>
      <c r="AC539" s="149"/>
      <c r="AD539" s="149"/>
      <c r="AE539" s="149"/>
      <c r="AF539" s="149"/>
      <c r="AG539" s="149" t="s">
        <v>201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ht="33.75" outlineLevel="1" x14ac:dyDescent="0.2">
      <c r="A540" s="182">
        <v>182</v>
      </c>
      <c r="B540" s="183" t="s">
        <v>825</v>
      </c>
      <c r="C540" s="192" t="s">
        <v>826</v>
      </c>
      <c r="D540" s="184" t="s">
        <v>285</v>
      </c>
      <c r="E540" s="185">
        <v>1</v>
      </c>
      <c r="F540" s="186"/>
      <c r="G540" s="187">
        <f>ROUND(E540*F540,2)</f>
        <v>0</v>
      </c>
      <c r="H540" s="160"/>
      <c r="I540" s="159">
        <f>ROUND(E540*H540,2)</f>
        <v>0</v>
      </c>
      <c r="J540" s="160"/>
      <c r="K540" s="159">
        <f>ROUND(E540*J540,2)</f>
        <v>0</v>
      </c>
      <c r="L540" s="159">
        <v>21</v>
      </c>
      <c r="M540" s="159">
        <f>G540*(1+L540/100)</f>
        <v>0</v>
      </c>
      <c r="N540" s="158">
        <v>5.8400000000000001E-2</v>
      </c>
      <c r="O540" s="158">
        <f>ROUND(E540*N540,2)</f>
        <v>0.06</v>
      </c>
      <c r="P540" s="158">
        <v>0</v>
      </c>
      <c r="Q540" s="158">
        <f>ROUND(E540*P540,2)</f>
        <v>0</v>
      </c>
      <c r="R540" s="159"/>
      <c r="S540" s="159" t="s">
        <v>408</v>
      </c>
      <c r="T540" s="159" t="s">
        <v>222</v>
      </c>
      <c r="U540" s="159">
        <v>0</v>
      </c>
      <c r="V540" s="159">
        <f>ROUND(E540*U540,2)</f>
        <v>0</v>
      </c>
      <c r="W540" s="159"/>
      <c r="X540" s="159" t="s">
        <v>244</v>
      </c>
      <c r="Y540" s="159" t="s">
        <v>198</v>
      </c>
      <c r="Z540" s="149"/>
      <c r="AA540" s="149"/>
      <c r="AB540" s="149"/>
      <c r="AC540" s="149"/>
      <c r="AD540" s="149"/>
      <c r="AE540" s="149"/>
      <c r="AF540" s="149"/>
      <c r="AG540" s="149" t="s">
        <v>245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82">
        <v>183</v>
      </c>
      <c r="B541" s="183" t="s">
        <v>827</v>
      </c>
      <c r="C541" s="192" t="s">
        <v>828</v>
      </c>
      <c r="D541" s="184" t="s">
        <v>226</v>
      </c>
      <c r="E541" s="185">
        <v>0.91176999999999997</v>
      </c>
      <c r="F541" s="186"/>
      <c r="G541" s="187">
        <f>ROUND(E541*F541,2)</f>
        <v>0</v>
      </c>
      <c r="H541" s="160"/>
      <c r="I541" s="159">
        <f>ROUND(E541*H541,2)</f>
        <v>0</v>
      </c>
      <c r="J541" s="160"/>
      <c r="K541" s="159">
        <f>ROUND(E541*J541,2)</f>
        <v>0</v>
      </c>
      <c r="L541" s="159">
        <v>21</v>
      </c>
      <c r="M541" s="159">
        <f>G541*(1+L541/100)</f>
        <v>0</v>
      </c>
      <c r="N541" s="158">
        <v>0</v>
      </c>
      <c r="O541" s="158">
        <f>ROUND(E541*N541,2)</f>
        <v>0</v>
      </c>
      <c r="P541" s="158">
        <v>0</v>
      </c>
      <c r="Q541" s="158">
        <f>ROUND(E541*P541,2)</f>
        <v>0</v>
      </c>
      <c r="R541" s="159"/>
      <c r="S541" s="159" t="s">
        <v>196</v>
      </c>
      <c r="T541" s="159" t="s">
        <v>222</v>
      </c>
      <c r="U541" s="159">
        <v>3.327</v>
      </c>
      <c r="V541" s="159">
        <f>ROUND(E541*U541,2)</f>
        <v>3.03</v>
      </c>
      <c r="W541" s="159"/>
      <c r="X541" s="159" t="s">
        <v>197</v>
      </c>
      <c r="Y541" s="159" t="s">
        <v>198</v>
      </c>
      <c r="Z541" s="149"/>
      <c r="AA541" s="149"/>
      <c r="AB541" s="149"/>
      <c r="AC541" s="149"/>
      <c r="AD541" s="149"/>
      <c r="AE541" s="149"/>
      <c r="AF541" s="149"/>
      <c r="AG541" s="149" t="s">
        <v>660</v>
      </c>
      <c r="AH541" s="149"/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x14ac:dyDescent="0.2">
      <c r="A542" s="169" t="s">
        <v>191</v>
      </c>
      <c r="B542" s="170" t="s">
        <v>151</v>
      </c>
      <c r="C542" s="189" t="s">
        <v>152</v>
      </c>
      <c r="D542" s="171"/>
      <c r="E542" s="172"/>
      <c r="F542" s="173"/>
      <c r="G542" s="174">
        <f>SUMIF(AG543:AG588,"&lt;&gt;NOR",G543:G588)</f>
        <v>314412.25</v>
      </c>
      <c r="H542" s="168"/>
      <c r="I542" s="168">
        <f>SUM(I543:I588)</f>
        <v>0</v>
      </c>
      <c r="J542" s="168"/>
      <c r="K542" s="168">
        <f>SUM(K543:K588)</f>
        <v>0</v>
      </c>
      <c r="L542" s="168"/>
      <c r="M542" s="168">
        <f>SUM(M543:M588)</f>
        <v>380438.82250000001</v>
      </c>
      <c r="N542" s="167"/>
      <c r="O542" s="167">
        <f>SUM(O543:O588)</f>
        <v>4.72</v>
      </c>
      <c r="P542" s="167"/>
      <c r="Q542" s="167">
        <f>SUM(Q543:Q588)</f>
        <v>0</v>
      </c>
      <c r="R542" s="168"/>
      <c r="S542" s="168"/>
      <c r="T542" s="168"/>
      <c r="U542" s="168"/>
      <c r="V542" s="168">
        <f>SUM(V543:V588)</f>
        <v>291.58</v>
      </c>
      <c r="W542" s="168"/>
      <c r="X542" s="168"/>
      <c r="Y542" s="168"/>
      <c r="AG542" t="s">
        <v>192</v>
      </c>
    </row>
    <row r="543" spans="1:60" outlineLevel="1" x14ac:dyDescent="0.2">
      <c r="A543" s="176">
        <v>184</v>
      </c>
      <c r="B543" s="177" t="s">
        <v>829</v>
      </c>
      <c r="C543" s="190" t="s">
        <v>830</v>
      </c>
      <c r="D543" s="178" t="s">
        <v>234</v>
      </c>
      <c r="E543" s="179">
        <v>177</v>
      </c>
      <c r="F543" s="180"/>
      <c r="G543" s="181">
        <f>ROUND(E543*F543,2)</f>
        <v>0</v>
      </c>
      <c r="H543" s="160"/>
      <c r="I543" s="159">
        <f>ROUND(E543*H543,2)</f>
        <v>0</v>
      </c>
      <c r="J543" s="160"/>
      <c r="K543" s="159">
        <f>ROUND(E543*J543,2)</f>
        <v>0</v>
      </c>
      <c r="L543" s="159">
        <v>21</v>
      </c>
      <c r="M543" s="159">
        <f>G543*(1+L543/100)</f>
        <v>0</v>
      </c>
      <c r="N543" s="158">
        <v>0</v>
      </c>
      <c r="O543" s="158">
        <f>ROUND(E543*N543,2)</f>
        <v>0</v>
      </c>
      <c r="P543" s="158">
        <v>0</v>
      </c>
      <c r="Q543" s="158">
        <f>ROUND(E543*P543,2)</f>
        <v>0</v>
      </c>
      <c r="R543" s="159"/>
      <c r="S543" s="159" t="s">
        <v>196</v>
      </c>
      <c r="T543" s="159" t="s">
        <v>222</v>
      </c>
      <c r="U543" s="159">
        <v>0.05</v>
      </c>
      <c r="V543" s="159">
        <f>ROUND(E543*U543,2)</f>
        <v>8.85</v>
      </c>
      <c r="W543" s="159"/>
      <c r="X543" s="159" t="s">
        <v>197</v>
      </c>
      <c r="Y543" s="159" t="s">
        <v>198</v>
      </c>
      <c r="Z543" s="149"/>
      <c r="AA543" s="149"/>
      <c r="AB543" s="149"/>
      <c r="AC543" s="149"/>
      <c r="AD543" s="149"/>
      <c r="AE543" s="149"/>
      <c r="AF543" s="149"/>
      <c r="AG543" s="149" t="s">
        <v>199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2" x14ac:dyDescent="0.2">
      <c r="A544" s="156"/>
      <c r="B544" s="157"/>
      <c r="C544" s="191" t="s">
        <v>608</v>
      </c>
      <c r="D544" s="161"/>
      <c r="E544" s="162">
        <v>4.55</v>
      </c>
      <c r="F544" s="159"/>
      <c r="G544" s="159"/>
      <c r="H544" s="159"/>
      <c r="I544" s="159"/>
      <c r="J544" s="159"/>
      <c r="K544" s="159"/>
      <c r="L544" s="159"/>
      <c r="M544" s="159"/>
      <c r="N544" s="158"/>
      <c r="O544" s="158"/>
      <c r="P544" s="158"/>
      <c r="Q544" s="158"/>
      <c r="R544" s="159"/>
      <c r="S544" s="159"/>
      <c r="T544" s="159"/>
      <c r="U544" s="159"/>
      <c r="V544" s="159"/>
      <c r="W544" s="159"/>
      <c r="X544" s="159"/>
      <c r="Y544" s="159"/>
      <c r="Z544" s="149"/>
      <c r="AA544" s="149"/>
      <c r="AB544" s="149"/>
      <c r="AC544" s="149"/>
      <c r="AD544" s="149"/>
      <c r="AE544" s="149"/>
      <c r="AF544" s="149"/>
      <c r="AG544" s="149" t="s">
        <v>201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3" x14ac:dyDescent="0.2">
      <c r="A545" s="156"/>
      <c r="B545" s="157"/>
      <c r="C545" s="191" t="s">
        <v>609</v>
      </c>
      <c r="D545" s="161"/>
      <c r="E545" s="162">
        <v>12.9</v>
      </c>
      <c r="F545" s="159"/>
      <c r="G545" s="159"/>
      <c r="H545" s="159"/>
      <c r="I545" s="159"/>
      <c r="J545" s="159"/>
      <c r="K545" s="159"/>
      <c r="L545" s="159"/>
      <c r="M545" s="159"/>
      <c r="N545" s="158"/>
      <c r="O545" s="158"/>
      <c r="P545" s="158"/>
      <c r="Q545" s="158"/>
      <c r="R545" s="159"/>
      <c r="S545" s="159"/>
      <c r="T545" s="159"/>
      <c r="U545" s="159"/>
      <c r="V545" s="159"/>
      <c r="W545" s="159"/>
      <c r="X545" s="159"/>
      <c r="Y545" s="159"/>
      <c r="Z545" s="149"/>
      <c r="AA545" s="149"/>
      <c r="AB545" s="149"/>
      <c r="AC545" s="149"/>
      <c r="AD545" s="149"/>
      <c r="AE545" s="149"/>
      <c r="AF545" s="149"/>
      <c r="AG545" s="149" t="s">
        <v>201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3" x14ac:dyDescent="0.2">
      <c r="A546" s="156"/>
      <c r="B546" s="157"/>
      <c r="C546" s="191" t="s">
        <v>610</v>
      </c>
      <c r="D546" s="161"/>
      <c r="E546" s="162">
        <v>15</v>
      </c>
      <c r="F546" s="159"/>
      <c r="G546" s="159"/>
      <c r="H546" s="159"/>
      <c r="I546" s="159"/>
      <c r="J546" s="159"/>
      <c r="K546" s="159"/>
      <c r="L546" s="159"/>
      <c r="M546" s="159"/>
      <c r="N546" s="158"/>
      <c r="O546" s="158"/>
      <c r="P546" s="158"/>
      <c r="Q546" s="158"/>
      <c r="R546" s="159"/>
      <c r="S546" s="159"/>
      <c r="T546" s="159"/>
      <c r="U546" s="159"/>
      <c r="V546" s="159"/>
      <c r="W546" s="159"/>
      <c r="X546" s="159"/>
      <c r="Y546" s="159"/>
      <c r="Z546" s="149"/>
      <c r="AA546" s="149"/>
      <c r="AB546" s="149"/>
      <c r="AC546" s="149"/>
      <c r="AD546" s="149"/>
      <c r="AE546" s="149"/>
      <c r="AF546" s="149"/>
      <c r="AG546" s="149" t="s">
        <v>201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3" x14ac:dyDescent="0.2">
      <c r="A547" s="156"/>
      <c r="B547" s="157"/>
      <c r="C547" s="191" t="s">
        <v>611</v>
      </c>
      <c r="D547" s="161"/>
      <c r="E547" s="162">
        <v>1.4</v>
      </c>
      <c r="F547" s="159"/>
      <c r="G547" s="159"/>
      <c r="H547" s="159"/>
      <c r="I547" s="159"/>
      <c r="J547" s="159"/>
      <c r="K547" s="159"/>
      <c r="L547" s="159"/>
      <c r="M547" s="159"/>
      <c r="N547" s="158"/>
      <c r="O547" s="158"/>
      <c r="P547" s="158"/>
      <c r="Q547" s="158"/>
      <c r="R547" s="159"/>
      <c r="S547" s="159"/>
      <c r="T547" s="159"/>
      <c r="U547" s="159"/>
      <c r="V547" s="159"/>
      <c r="W547" s="159"/>
      <c r="X547" s="159"/>
      <c r="Y547" s="159"/>
      <c r="Z547" s="149"/>
      <c r="AA547" s="149"/>
      <c r="AB547" s="149"/>
      <c r="AC547" s="149"/>
      <c r="AD547" s="149"/>
      <c r="AE547" s="149"/>
      <c r="AF547" s="149"/>
      <c r="AG547" s="149" t="s">
        <v>201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3" x14ac:dyDescent="0.2">
      <c r="A548" s="156"/>
      <c r="B548" s="157"/>
      <c r="C548" s="191" t="s">
        <v>612</v>
      </c>
      <c r="D548" s="161"/>
      <c r="E548" s="162">
        <v>1.95</v>
      </c>
      <c r="F548" s="159"/>
      <c r="G548" s="159"/>
      <c r="H548" s="159"/>
      <c r="I548" s="159"/>
      <c r="J548" s="159"/>
      <c r="K548" s="159"/>
      <c r="L548" s="159"/>
      <c r="M548" s="159"/>
      <c r="N548" s="158"/>
      <c r="O548" s="158"/>
      <c r="P548" s="158"/>
      <c r="Q548" s="158"/>
      <c r="R548" s="159"/>
      <c r="S548" s="159"/>
      <c r="T548" s="159"/>
      <c r="U548" s="159"/>
      <c r="V548" s="159"/>
      <c r="W548" s="159"/>
      <c r="X548" s="159"/>
      <c r="Y548" s="159"/>
      <c r="Z548" s="149"/>
      <c r="AA548" s="149"/>
      <c r="AB548" s="149"/>
      <c r="AC548" s="149"/>
      <c r="AD548" s="149"/>
      <c r="AE548" s="149"/>
      <c r="AF548" s="149"/>
      <c r="AG548" s="149" t="s">
        <v>201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3" x14ac:dyDescent="0.2">
      <c r="A549" s="156"/>
      <c r="B549" s="157"/>
      <c r="C549" s="191" t="s">
        <v>613</v>
      </c>
      <c r="D549" s="161"/>
      <c r="E549" s="162">
        <v>8.0500000000000007</v>
      </c>
      <c r="F549" s="159"/>
      <c r="G549" s="159"/>
      <c r="H549" s="159"/>
      <c r="I549" s="159"/>
      <c r="J549" s="159"/>
      <c r="K549" s="159"/>
      <c r="L549" s="159"/>
      <c r="M549" s="159"/>
      <c r="N549" s="158"/>
      <c r="O549" s="158"/>
      <c r="P549" s="158"/>
      <c r="Q549" s="158"/>
      <c r="R549" s="159"/>
      <c r="S549" s="159"/>
      <c r="T549" s="159"/>
      <c r="U549" s="159"/>
      <c r="V549" s="159"/>
      <c r="W549" s="159"/>
      <c r="X549" s="159"/>
      <c r="Y549" s="159"/>
      <c r="Z549" s="149"/>
      <c r="AA549" s="149"/>
      <c r="AB549" s="149"/>
      <c r="AC549" s="149"/>
      <c r="AD549" s="149"/>
      <c r="AE549" s="149"/>
      <c r="AF549" s="149"/>
      <c r="AG549" s="149" t="s">
        <v>201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3" x14ac:dyDescent="0.2">
      <c r="A550" s="156"/>
      <c r="B550" s="157"/>
      <c r="C550" s="191" t="s">
        <v>614</v>
      </c>
      <c r="D550" s="161"/>
      <c r="E550" s="162">
        <v>2.15</v>
      </c>
      <c r="F550" s="159"/>
      <c r="G550" s="159"/>
      <c r="H550" s="159"/>
      <c r="I550" s="159"/>
      <c r="J550" s="159"/>
      <c r="K550" s="159"/>
      <c r="L550" s="159"/>
      <c r="M550" s="159"/>
      <c r="N550" s="158"/>
      <c r="O550" s="158"/>
      <c r="P550" s="158"/>
      <c r="Q550" s="158"/>
      <c r="R550" s="159"/>
      <c r="S550" s="159"/>
      <c r="T550" s="159"/>
      <c r="U550" s="159"/>
      <c r="V550" s="159"/>
      <c r="W550" s="159"/>
      <c r="X550" s="159"/>
      <c r="Y550" s="159"/>
      <c r="Z550" s="149"/>
      <c r="AA550" s="149"/>
      <c r="AB550" s="149"/>
      <c r="AC550" s="149"/>
      <c r="AD550" s="149"/>
      <c r="AE550" s="149"/>
      <c r="AF550" s="149"/>
      <c r="AG550" s="149" t="s">
        <v>201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3" x14ac:dyDescent="0.2">
      <c r="A551" s="156"/>
      <c r="B551" s="157"/>
      <c r="C551" s="191" t="s">
        <v>615</v>
      </c>
      <c r="D551" s="161"/>
      <c r="E551" s="162">
        <v>4.75</v>
      </c>
      <c r="F551" s="159"/>
      <c r="G551" s="159"/>
      <c r="H551" s="159"/>
      <c r="I551" s="159"/>
      <c r="J551" s="159"/>
      <c r="K551" s="159"/>
      <c r="L551" s="159"/>
      <c r="M551" s="159"/>
      <c r="N551" s="158"/>
      <c r="O551" s="158"/>
      <c r="P551" s="158"/>
      <c r="Q551" s="158"/>
      <c r="R551" s="159"/>
      <c r="S551" s="159"/>
      <c r="T551" s="159"/>
      <c r="U551" s="159"/>
      <c r="V551" s="159"/>
      <c r="W551" s="159"/>
      <c r="X551" s="159"/>
      <c r="Y551" s="159"/>
      <c r="Z551" s="149"/>
      <c r="AA551" s="149"/>
      <c r="AB551" s="149"/>
      <c r="AC551" s="149"/>
      <c r="AD551" s="149"/>
      <c r="AE551" s="149"/>
      <c r="AF551" s="149"/>
      <c r="AG551" s="149" t="s">
        <v>201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3" x14ac:dyDescent="0.2">
      <c r="A552" s="156"/>
      <c r="B552" s="157"/>
      <c r="C552" s="191" t="s">
        <v>616</v>
      </c>
      <c r="D552" s="161"/>
      <c r="E552" s="162">
        <v>1.9</v>
      </c>
      <c r="F552" s="159"/>
      <c r="G552" s="159"/>
      <c r="H552" s="159"/>
      <c r="I552" s="159"/>
      <c r="J552" s="159"/>
      <c r="K552" s="159"/>
      <c r="L552" s="159"/>
      <c r="M552" s="159"/>
      <c r="N552" s="158"/>
      <c r="O552" s="158"/>
      <c r="P552" s="158"/>
      <c r="Q552" s="158"/>
      <c r="R552" s="159"/>
      <c r="S552" s="159"/>
      <c r="T552" s="159"/>
      <c r="U552" s="159"/>
      <c r="V552" s="159"/>
      <c r="W552" s="159"/>
      <c r="X552" s="159"/>
      <c r="Y552" s="159"/>
      <c r="Z552" s="149"/>
      <c r="AA552" s="149"/>
      <c r="AB552" s="149"/>
      <c r="AC552" s="149"/>
      <c r="AD552" s="149"/>
      <c r="AE552" s="149"/>
      <c r="AF552" s="149"/>
      <c r="AG552" s="149" t="s">
        <v>201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3" x14ac:dyDescent="0.2">
      <c r="A553" s="156"/>
      <c r="B553" s="157"/>
      <c r="C553" s="191" t="s">
        <v>617</v>
      </c>
      <c r="D553" s="161"/>
      <c r="E553" s="162">
        <v>11.55</v>
      </c>
      <c r="F553" s="159"/>
      <c r="G553" s="159"/>
      <c r="H553" s="159"/>
      <c r="I553" s="159"/>
      <c r="J553" s="159"/>
      <c r="K553" s="159"/>
      <c r="L553" s="159"/>
      <c r="M553" s="159"/>
      <c r="N553" s="158"/>
      <c r="O553" s="158"/>
      <c r="P553" s="158"/>
      <c r="Q553" s="158"/>
      <c r="R553" s="159"/>
      <c r="S553" s="159"/>
      <c r="T553" s="159"/>
      <c r="U553" s="159"/>
      <c r="V553" s="159"/>
      <c r="W553" s="159"/>
      <c r="X553" s="159"/>
      <c r="Y553" s="159"/>
      <c r="Z553" s="149"/>
      <c r="AA553" s="149"/>
      <c r="AB553" s="149"/>
      <c r="AC553" s="149"/>
      <c r="AD553" s="149"/>
      <c r="AE553" s="149"/>
      <c r="AF553" s="149"/>
      <c r="AG553" s="149" t="s">
        <v>201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3" x14ac:dyDescent="0.2">
      <c r="A554" s="156"/>
      <c r="B554" s="157"/>
      <c r="C554" s="191" t="s">
        <v>618</v>
      </c>
      <c r="D554" s="161"/>
      <c r="E554" s="162">
        <v>4.55</v>
      </c>
      <c r="F554" s="159"/>
      <c r="G554" s="159"/>
      <c r="H554" s="159"/>
      <c r="I554" s="159"/>
      <c r="J554" s="159"/>
      <c r="K554" s="159"/>
      <c r="L554" s="159"/>
      <c r="M554" s="159"/>
      <c r="N554" s="158"/>
      <c r="O554" s="158"/>
      <c r="P554" s="158"/>
      <c r="Q554" s="158"/>
      <c r="R554" s="159"/>
      <c r="S554" s="159"/>
      <c r="T554" s="159"/>
      <c r="U554" s="159"/>
      <c r="V554" s="159"/>
      <c r="W554" s="159"/>
      <c r="X554" s="159"/>
      <c r="Y554" s="159"/>
      <c r="Z554" s="149"/>
      <c r="AA554" s="149"/>
      <c r="AB554" s="149"/>
      <c r="AC554" s="149"/>
      <c r="AD554" s="149"/>
      <c r="AE554" s="149"/>
      <c r="AF554" s="149"/>
      <c r="AG554" s="149" t="s">
        <v>201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3" x14ac:dyDescent="0.2">
      <c r="A555" s="156"/>
      <c r="B555" s="157"/>
      <c r="C555" s="191" t="s">
        <v>619</v>
      </c>
      <c r="D555" s="161"/>
      <c r="E555" s="162">
        <v>2</v>
      </c>
      <c r="F555" s="159"/>
      <c r="G555" s="159"/>
      <c r="H555" s="159"/>
      <c r="I555" s="159"/>
      <c r="J555" s="159"/>
      <c r="K555" s="159"/>
      <c r="L555" s="159"/>
      <c r="M555" s="159"/>
      <c r="N555" s="158"/>
      <c r="O555" s="158"/>
      <c r="P555" s="158"/>
      <c r="Q555" s="158"/>
      <c r="R555" s="159"/>
      <c r="S555" s="159"/>
      <c r="T555" s="159"/>
      <c r="U555" s="159"/>
      <c r="V555" s="159"/>
      <c r="W555" s="159"/>
      <c r="X555" s="159"/>
      <c r="Y555" s="159"/>
      <c r="Z555" s="149"/>
      <c r="AA555" s="149"/>
      <c r="AB555" s="149"/>
      <c r="AC555" s="149"/>
      <c r="AD555" s="149"/>
      <c r="AE555" s="149"/>
      <c r="AF555" s="149"/>
      <c r="AG555" s="149" t="s">
        <v>201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3" x14ac:dyDescent="0.2">
      <c r="A556" s="156"/>
      <c r="B556" s="157"/>
      <c r="C556" s="191" t="s">
        <v>620</v>
      </c>
      <c r="D556" s="161"/>
      <c r="E556" s="162">
        <v>2.65</v>
      </c>
      <c r="F556" s="159"/>
      <c r="G556" s="159"/>
      <c r="H556" s="159"/>
      <c r="I556" s="159"/>
      <c r="J556" s="159"/>
      <c r="K556" s="159"/>
      <c r="L556" s="159"/>
      <c r="M556" s="159"/>
      <c r="N556" s="158"/>
      <c r="O556" s="158"/>
      <c r="P556" s="158"/>
      <c r="Q556" s="158"/>
      <c r="R556" s="159"/>
      <c r="S556" s="159"/>
      <c r="T556" s="159"/>
      <c r="U556" s="159"/>
      <c r="V556" s="159"/>
      <c r="W556" s="159"/>
      <c r="X556" s="159"/>
      <c r="Y556" s="159"/>
      <c r="Z556" s="149"/>
      <c r="AA556" s="149"/>
      <c r="AB556" s="149"/>
      <c r="AC556" s="149"/>
      <c r="AD556" s="149"/>
      <c r="AE556" s="149"/>
      <c r="AF556" s="149"/>
      <c r="AG556" s="149" t="s">
        <v>201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3" x14ac:dyDescent="0.2">
      <c r="A557" s="156"/>
      <c r="B557" s="157"/>
      <c r="C557" s="191" t="s">
        <v>621</v>
      </c>
      <c r="D557" s="161"/>
      <c r="E557" s="162">
        <v>21.25</v>
      </c>
      <c r="F557" s="159"/>
      <c r="G557" s="159"/>
      <c r="H557" s="159"/>
      <c r="I557" s="159"/>
      <c r="J557" s="159"/>
      <c r="K557" s="159"/>
      <c r="L557" s="159"/>
      <c r="M557" s="159"/>
      <c r="N557" s="158"/>
      <c r="O557" s="158"/>
      <c r="P557" s="158"/>
      <c r="Q557" s="158"/>
      <c r="R557" s="159"/>
      <c r="S557" s="159"/>
      <c r="T557" s="159"/>
      <c r="U557" s="159"/>
      <c r="V557" s="159"/>
      <c r="W557" s="159"/>
      <c r="X557" s="159"/>
      <c r="Y557" s="159"/>
      <c r="Z557" s="149"/>
      <c r="AA557" s="149"/>
      <c r="AB557" s="149"/>
      <c r="AC557" s="149"/>
      <c r="AD557" s="149"/>
      <c r="AE557" s="149"/>
      <c r="AF557" s="149"/>
      <c r="AG557" s="149" t="s">
        <v>201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3" x14ac:dyDescent="0.2">
      <c r="A558" s="156"/>
      <c r="B558" s="157"/>
      <c r="C558" s="191" t="s">
        <v>622</v>
      </c>
      <c r="D558" s="161"/>
      <c r="E558" s="162">
        <v>7.7</v>
      </c>
      <c r="F558" s="159"/>
      <c r="G558" s="159"/>
      <c r="H558" s="159"/>
      <c r="I558" s="159"/>
      <c r="J558" s="159"/>
      <c r="K558" s="159"/>
      <c r="L558" s="159"/>
      <c r="M558" s="159"/>
      <c r="N558" s="158"/>
      <c r="O558" s="158"/>
      <c r="P558" s="158"/>
      <c r="Q558" s="158"/>
      <c r="R558" s="159"/>
      <c r="S558" s="159"/>
      <c r="T558" s="159"/>
      <c r="U558" s="159"/>
      <c r="V558" s="159"/>
      <c r="W558" s="159"/>
      <c r="X558" s="159"/>
      <c r="Y558" s="159"/>
      <c r="Z558" s="149"/>
      <c r="AA558" s="149"/>
      <c r="AB558" s="149"/>
      <c r="AC558" s="149"/>
      <c r="AD558" s="149"/>
      <c r="AE558" s="149"/>
      <c r="AF558" s="149"/>
      <c r="AG558" s="149" t="s">
        <v>201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3" x14ac:dyDescent="0.2">
      <c r="A559" s="156"/>
      <c r="B559" s="157"/>
      <c r="C559" s="191" t="s">
        <v>564</v>
      </c>
      <c r="D559" s="161"/>
      <c r="E559" s="162">
        <v>65</v>
      </c>
      <c r="F559" s="159"/>
      <c r="G559" s="159"/>
      <c r="H559" s="159"/>
      <c r="I559" s="159"/>
      <c r="J559" s="159"/>
      <c r="K559" s="159"/>
      <c r="L559" s="159"/>
      <c r="M559" s="159"/>
      <c r="N559" s="158"/>
      <c r="O559" s="158"/>
      <c r="P559" s="158"/>
      <c r="Q559" s="158"/>
      <c r="R559" s="159"/>
      <c r="S559" s="159"/>
      <c r="T559" s="159"/>
      <c r="U559" s="159"/>
      <c r="V559" s="159"/>
      <c r="W559" s="159"/>
      <c r="X559" s="159"/>
      <c r="Y559" s="159"/>
      <c r="Z559" s="149"/>
      <c r="AA559" s="149"/>
      <c r="AB559" s="149"/>
      <c r="AC559" s="149"/>
      <c r="AD559" s="149"/>
      <c r="AE559" s="149"/>
      <c r="AF559" s="149"/>
      <c r="AG559" s="149" t="s">
        <v>201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3" x14ac:dyDescent="0.2">
      <c r="A560" s="156"/>
      <c r="B560" s="157"/>
      <c r="C560" s="191" t="s">
        <v>623</v>
      </c>
      <c r="D560" s="161"/>
      <c r="E560" s="162">
        <v>5.4</v>
      </c>
      <c r="F560" s="159"/>
      <c r="G560" s="159"/>
      <c r="H560" s="159"/>
      <c r="I560" s="159"/>
      <c r="J560" s="159"/>
      <c r="K560" s="159"/>
      <c r="L560" s="159"/>
      <c r="M560" s="159"/>
      <c r="N560" s="158"/>
      <c r="O560" s="158"/>
      <c r="P560" s="158"/>
      <c r="Q560" s="158"/>
      <c r="R560" s="159"/>
      <c r="S560" s="159"/>
      <c r="T560" s="159"/>
      <c r="U560" s="159"/>
      <c r="V560" s="159"/>
      <c r="W560" s="159"/>
      <c r="X560" s="159"/>
      <c r="Y560" s="159"/>
      <c r="Z560" s="149"/>
      <c r="AA560" s="149"/>
      <c r="AB560" s="149"/>
      <c r="AC560" s="149"/>
      <c r="AD560" s="149"/>
      <c r="AE560" s="149"/>
      <c r="AF560" s="149"/>
      <c r="AG560" s="149" t="s">
        <v>201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3" x14ac:dyDescent="0.2">
      <c r="A561" s="156"/>
      <c r="B561" s="157"/>
      <c r="C561" s="191" t="s">
        <v>624</v>
      </c>
      <c r="D561" s="161"/>
      <c r="E561" s="162">
        <v>1.35</v>
      </c>
      <c r="F561" s="159"/>
      <c r="G561" s="159"/>
      <c r="H561" s="159"/>
      <c r="I561" s="159"/>
      <c r="J561" s="159"/>
      <c r="K561" s="159"/>
      <c r="L561" s="159"/>
      <c r="M561" s="159"/>
      <c r="N561" s="158"/>
      <c r="O561" s="158"/>
      <c r="P561" s="158"/>
      <c r="Q561" s="158"/>
      <c r="R561" s="159"/>
      <c r="S561" s="159"/>
      <c r="T561" s="159"/>
      <c r="U561" s="159"/>
      <c r="V561" s="159"/>
      <c r="W561" s="159"/>
      <c r="X561" s="159"/>
      <c r="Y561" s="159"/>
      <c r="Z561" s="149"/>
      <c r="AA561" s="149"/>
      <c r="AB561" s="149"/>
      <c r="AC561" s="149"/>
      <c r="AD561" s="149"/>
      <c r="AE561" s="149"/>
      <c r="AF561" s="149"/>
      <c r="AG561" s="149" t="s">
        <v>201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3" x14ac:dyDescent="0.2">
      <c r="A562" s="156"/>
      <c r="B562" s="157"/>
      <c r="C562" s="191" t="s">
        <v>625</v>
      </c>
      <c r="D562" s="161"/>
      <c r="E562" s="162">
        <v>2.9</v>
      </c>
      <c r="F562" s="159"/>
      <c r="G562" s="159"/>
      <c r="H562" s="159"/>
      <c r="I562" s="159"/>
      <c r="J562" s="159"/>
      <c r="K562" s="159"/>
      <c r="L562" s="159"/>
      <c r="M562" s="159"/>
      <c r="N562" s="158"/>
      <c r="O562" s="158"/>
      <c r="P562" s="158"/>
      <c r="Q562" s="158"/>
      <c r="R562" s="159"/>
      <c r="S562" s="159"/>
      <c r="T562" s="159"/>
      <c r="U562" s="159"/>
      <c r="V562" s="159"/>
      <c r="W562" s="159"/>
      <c r="X562" s="159"/>
      <c r="Y562" s="159"/>
      <c r="Z562" s="149"/>
      <c r="AA562" s="149"/>
      <c r="AB562" s="149"/>
      <c r="AC562" s="149"/>
      <c r="AD562" s="149"/>
      <c r="AE562" s="149"/>
      <c r="AF562" s="149"/>
      <c r="AG562" s="149" t="s">
        <v>201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ht="22.5" outlineLevel="1" x14ac:dyDescent="0.2">
      <c r="A563" s="176">
        <v>185</v>
      </c>
      <c r="B563" s="177" t="s">
        <v>831</v>
      </c>
      <c r="C563" s="190" t="s">
        <v>832</v>
      </c>
      <c r="D563" s="178" t="s">
        <v>234</v>
      </c>
      <c r="E563" s="179">
        <v>177</v>
      </c>
      <c r="F563" s="180"/>
      <c r="G563" s="181">
        <f>ROUND(E563*F563,2)</f>
        <v>0</v>
      </c>
      <c r="H563" s="160"/>
      <c r="I563" s="159">
        <f>ROUND(E563*H563,2)</f>
        <v>0</v>
      </c>
      <c r="J563" s="160"/>
      <c r="K563" s="159">
        <f>ROUND(E563*J563,2)</f>
        <v>0</v>
      </c>
      <c r="L563" s="159">
        <v>21</v>
      </c>
      <c r="M563" s="159">
        <f>G563*(1+L563/100)</f>
        <v>0</v>
      </c>
      <c r="N563" s="158">
        <v>0</v>
      </c>
      <c r="O563" s="158">
        <f>ROUND(E563*N563,2)</f>
        <v>0</v>
      </c>
      <c r="P563" s="158">
        <v>0</v>
      </c>
      <c r="Q563" s="158">
        <f>ROUND(E563*P563,2)</f>
        <v>0</v>
      </c>
      <c r="R563" s="159"/>
      <c r="S563" s="159" t="s">
        <v>196</v>
      </c>
      <c r="T563" s="159" t="s">
        <v>222</v>
      </c>
      <c r="U563" s="159">
        <v>1.6E-2</v>
      </c>
      <c r="V563" s="159">
        <f>ROUND(E563*U563,2)</f>
        <v>2.83</v>
      </c>
      <c r="W563" s="159"/>
      <c r="X563" s="159" t="s">
        <v>197</v>
      </c>
      <c r="Y563" s="159" t="s">
        <v>198</v>
      </c>
      <c r="Z563" s="149"/>
      <c r="AA563" s="149"/>
      <c r="AB563" s="149"/>
      <c r="AC563" s="149"/>
      <c r="AD563" s="149"/>
      <c r="AE563" s="149"/>
      <c r="AF563" s="149"/>
      <c r="AG563" s="149" t="s">
        <v>199</v>
      </c>
      <c r="AH563" s="149"/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2" x14ac:dyDescent="0.2">
      <c r="A564" s="156"/>
      <c r="B564" s="157"/>
      <c r="C564" s="191" t="s">
        <v>833</v>
      </c>
      <c r="D564" s="161"/>
      <c r="E564" s="162">
        <v>177</v>
      </c>
      <c r="F564" s="159"/>
      <c r="G564" s="159"/>
      <c r="H564" s="159"/>
      <c r="I564" s="159"/>
      <c r="J564" s="159"/>
      <c r="K564" s="159"/>
      <c r="L564" s="159"/>
      <c r="M564" s="159"/>
      <c r="N564" s="158"/>
      <c r="O564" s="158"/>
      <c r="P564" s="158"/>
      <c r="Q564" s="158"/>
      <c r="R564" s="159"/>
      <c r="S564" s="159"/>
      <c r="T564" s="159"/>
      <c r="U564" s="159"/>
      <c r="V564" s="159"/>
      <c r="W564" s="159"/>
      <c r="X564" s="159"/>
      <c r="Y564" s="159"/>
      <c r="Z564" s="149"/>
      <c r="AA564" s="149"/>
      <c r="AB564" s="149"/>
      <c r="AC564" s="149"/>
      <c r="AD564" s="149"/>
      <c r="AE564" s="149"/>
      <c r="AF564" s="149"/>
      <c r="AG564" s="149" t="s">
        <v>201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76">
        <v>186</v>
      </c>
      <c r="B565" s="177" t="s">
        <v>834</v>
      </c>
      <c r="C565" s="190" t="s">
        <v>835</v>
      </c>
      <c r="D565" s="178" t="s">
        <v>355</v>
      </c>
      <c r="E565" s="179">
        <v>135.90700000000001</v>
      </c>
      <c r="F565" s="180"/>
      <c r="G565" s="181">
        <f>ROUND(E565*F565,2)</f>
        <v>0</v>
      </c>
      <c r="H565" s="160"/>
      <c r="I565" s="159">
        <f>ROUND(E565*H565,2)</f>
        <v>0</v>
      </c>
      <c r="J565" s="160"/>
      <c r="K565" s="159">
        <f>ROUND(E565*J565,2)</f>
        <v>0</v>
      </c>
      <c r="L565" s="159">
        <v>21</v>
      </c>
      <c r="M565" s="159">
        <f>G565*(1+L565/100)</f>
        <v>0</v>
      </c>
      <c r="N565" s="158">
        <v>0</v>
      </c>
      <c r="O565" s="158">
        <f>ROUND(E565*N565,2)</f>
        <v>0</v>
      </c>
      <c r="P565" s="158">
        <v>0</v>
      </c>
      <c r="Q565" s="158">
        <f>ROUND(E565*P565,2)</f>
        <v>0</v>
      </c>
      <c r="R565" s="159"/>
      <c r="S565" s="159" t="s">
        <v>196</v>
      </c>
      <c r="T565" s="159" t="s">
        <v>222</v>
      </c>
      <c r="U565" s="159">
        <v>0.23599999999999999</v>
      </c>
      <c r="V565" s="159">
        <f>ROUND(E565*U565,2)</f>
        <v>32.07</v>
      </c>
      <c r="W565" s="159"/>
      <c r="X565" s="159" t="s">
        <v>197</v>
      </c>
      <c r="Y565" s="159" t="s">
        <v>198</v>
      </c>
      <c r="Z565" s="149"/>
      <c r="AA565" s="149"/>
      <c r="AB565" s="149"/>
      <c r="AC565" s="149"/>
      <c r="AD565" s="149"/>
      <c r="AE565" s="149"/>
      <c r="AF565" s="149"/>
      <c r="AG565" s="149" t="s">
        <v>199</v>
      </c>
      <c r="AH565" s="149"/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2" x14ac:dyDescent="0.2">
      <c r="A566" s="156"/>
      <c r="B566" s="157"/>
      <c r="C566" s="191" t="s">
        <v>836</v>
      </c>
      <c r="D566" s="161"/>
      <c r="E566" s="162">
        <v>6.1</v>
      </c>
      <c r="F566" s="159"/>
      <c r="G566" s="159"/>
      <c r="H566" s="159"/>
      <c r="I566" s="159"/>
      <c r="J566" s="159"/>
      <c r="K566" s="159"/>
      <c r="L566" s="159"/>
      <c r="M566" s="159"/>
      <c r="N566" s="158"/>
      <c r="O566" s="158"/>
      <c r="P566" s="158"/>
      <c r="Q566" s="158"/>
      <c r="R566" s="159"/>
      <c r="S566" s="159"/>
      <c r="T566" s="159"/>
      <c r="U566" s="159"/>
      <c r="V566" s="159"/>
      <c r="W566" s="159"/>
      <c r="X566" s="159"/>
      <c r="Y566" s="159"/>
      <c r="Z566" s="149"/>
      <c r="AA566" s="149"/>
      <c r="AB566" s="149"/>
      <c r="AC566" s="149"/>
      <c r="AD566" s="149"/>
      <c r="AE566" s="149"/>
      <c r="AF566" s="149"/>
      <c r="AG566" s="149" t="s">
        <v>201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3" x14ac:dyDescent="0.2">
      <c r="A567" s="156"/>
      <c r="B567" s="157"/>
      <c r="C567" s="191" t="s">
        <v>837</v>
      </c>
      <c r="D567" s="161"/>
      <c r="E567" s="162">
        <v>13.15</v>
      </c>
      <c r="F567" s="159"/>
      <c r="G567" s="159"/>
      <c r="H567" s="159"/>
      <c r="I567" s="159"/>
      <c r="J567" s="159"/>
      <c r="K567" s="159"/>
      <c r="L567" s="159"/>
      <c r="M567" s="159"/>
      <c r="N567" s="158"/>
      <c r="O567" s="158"/>
      <c r="P567" s="158"/>
      <c r="Q567" s="158"/>
      <c r="R567" s="159"/>
      <c r="S567" s="159"/>
      <c r="T567" s="159"/>
      <c r="U567" s="159"/>
      <c r="V567" s="159"/>
      <c r="W567" s="159"/>
      <c r="X567" s="159"/>
      <c r="Y567" s="159"/>
      <c r="Z567" s="149"/>
      <c r="AA567" s="149"/>
      <c r="AB567" s="149"/>
      <c r="AC567" s="149"/>
      <c r="AD567" s="149"/>
      <c r="AE567" s="149"/>
      <c r="AF567" s="149"/>
      <c r="AG567" s="149" t="s">
        <v>201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3" x14ac:dyDescent="0.2">
      <c r="A568" s="156"/>
      <c r="B568" s="157"/>
      <c r="C568" s="191" t="s">
        <v>838</v>
      </c>
      <c r="D568" s="161"/>
      <c r="E568" s="162">
        <v>14.4</v>
      </c>
      <c r="F568" s="159"/>
      <c r="G568" s="159"/>
      <c r="H568" s="159"/>
      <c r="I568" s="159"/>
      <c r="J568" s="159"/>
      <c r="K568" s="159"/>
      <c r="L568" s="159"/>
      <c r="M568" s="159"/>
      <c r="N568" s="158"/>
      <c r="O568" s="158"/>
      <c r="P568" s="158"/>
      <c r="Q568" s="158"/>
      <c r="R568" s="159"/>
      <c r="S568" s="159"/>
      <c r="T568" s="159"/>
      <c r="U568" s="159"/>
      <c r="V568" s="159"/>
      <c r="W568" s="159"/>
      <c r="X568" s="159"/>
      <c r="Y568" s="159"/>
      <c r="Z568" s="149"/>
      <c r="AA568" s="149"/>
      <c r="AB568" s="149"/>
      <c r="AC568" s="149"/>
      <c r="AD568" s="149"/>
      <c r="AE568" s="149"/>
      <c r="AF568" s="149"/>
      <c r="AG568" s="149" t="s">
        <v>201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3" x14ac:dyDescent="0.2">
      <c r="A569" s="156"/>
      <c r="B569" s="157"/>
      <c r="C569" s="191" t="s">
        <v>839</v>
      </c>
      <c r="D569" s="161"/>
      <c r="E569" s="162">
        <v>11</v>
      </c>
      <c r="F569" s="159"/>
      <c r="G569" s="159"/>
      <c r="H569" s="159"/>
      <c r="I569" s="159"/>
      <c r="J569" s="159"/>
      <c r="K569" s="159"/>
      <c r="L569" s="159"/>
      <c r="M569" s="159"/>
      <c r="N569" s="158"/>
      <c r="O569" s="158"/>
      <c r="P569" s="158"/>
      <c r="Q569" s="158"/>
      <c r="R569" s="159"/>
      <c r="S569" s="159"/>
      <c r="T569" s="159"/>
      <c r="U569" s="159"/>
      <c r="V569" s="159"/>
      <c r="W569" s="159"/>
      <c r="X569" s="159"/>
      <c r="Y569" s="159"/>
      <c r="Z569" s="149"/>
      <c r="AA569" s="149"/>
      <c r="AB569" s="149"/>
      <c r="AC569" s="149"/>
      <c r="AD569" s="149"/>
      <c r="AE569" s="149"/>
      <c r="AF569" s="149"/>
      <c r="AG569" s="149" t="s">
        <v>201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3" x14ac:dyDescent="0.2">
      <c r="A570" s="156"/>
      <c r="B570" s="157"/>
      <c r="C570" s="191" t="s">
        <v>840</v>
      </c>
      <c r="D570" s="161"/>
      <c r="E570" s="162">
        <v>8</v>
      </c>
      <c r="F570" s="159"/>
      <c r="G570" s="159"/>
      <c r="H570" s="159"/>
      <c r="I570" s="159"/>
      <c r="J570" s="159"/>
      <c r="K570" s="159"/>
      <c r="L570" s="159"/>
      <c r="M570" s="159"/>
      <c r="N570" s="158"/>
      <c r="O570" s="158"/>
      <c r="P570" s="158"/>
      <c r="Q570" s="158"/>
      <c r="R570" s="159"/>
      <c r="S570" s="159"/>
      <c r="T570" s="159"/>
      <c r="U570" s="159"/>
      <c r="V570" s="159"/>
      <c r="W570" s="159"/>
      <c r="X570" s="159"/>
      <c r="Y570" s="159"/>
      <c r="Z570" s="149"/>
      <c r="AA570" s="149"/>
      <c r="AB570" s="149"/>
      <c r="AC570" s="149"/>
      <c r="AD570" s="149"/>
      <c r="AE570" s="149"/>
      <c r="AF570" s="149"/>
      <c r="AG570" s="149" t="s">
        <v>201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ht="22.5" outlineLevel="3" x14ac:dyDescent="0.2">
      <c r="A571" s="156"/>
      <c r="B571" s="157"/>
      <c r="C571" s="191" t="s">
        <v>841</v>
      </c>
      <c r="D571" s="161"/>
      <c r="E571" s="162">
        <v>16.5</v>
      </c>
      <c r="F571" s="159"/>
      <c r="G571" s="159"/>
      <c r="H571" s="159"/>
      <c r="I571" s="159"/>
      <c r="J571" s="159"/>
      <c r="K571" s="159"/>
      <c r="L571" s="159"/>
      <c r="M571" s="159"/>
      <c r="N571" s="158"/>
      <c r="O571" s="158"/>
      <c r="P571" s="158"/>
      <c r="Q571" s="158"/>
      <c r="R571" s="159"/>
      <c r="S571" s="159"/>
      <c r="T571" s="159"/>
      <c r="U571" s="159"/>
      <c r="V571" s="159"/>
      <c r="W571" s="159"/>
      <c r="X571" s="159"/>
      <c r="Y571" s="159"/>
      <c r="Z571" s="149"/>
      <c r="AA571" s="149"/>
      <c r="AB571" s="149"/>
      <c r="AC571" s="149"/>
      <c r="AD571" s="149"/>
      <c r="AE571" s="149"/>
      <c r="AF571" s="149"/>
      <c r="AG571" s="149" t="s">
        <v>201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3" x14ac:dyDescent="0.2">
      <c r="A572" s="156"/>
      <c r="B572" s="157"/>
      <c r="C572" s="191" t="s">
        <v>842</v>
      </c>
      <c r="D572" s="161"/>
      <c r="E572" s="162">
        <v>20.94</v>
      </c>
      <c r="F572" s="159"/>
      <c r="G572" s="159"/>
      <c r="H572" s="159"/>
      <c r="I572" s="159"/>
      <c r="J572" s="159"/>
      <c r="K572" s="159"/>
      <c r="L572" s="159"/>
      <c r="M572" s="159"/>
      <c r="N572" s="158"/>
      <c r="O572" s="158"/>
      <c r="P572" s="158"/>
      <c r="Q572" s="158"/>
      <c r="R572" s="159"/>
      <c r="S572" s="159"/>
      <c r="T572" s="159"/>
      <c r="U572" s="159"/>
      <c r="V572" s="159"/>
      <c r="W572" s="159"/>
      <c r="X572" s="159"/>
      <c r="Y572" s="159"/>
      <c r="Z572" s="149"/>
      <c r="AA572" s="149"/>
      <c r="AB572" s="149"/>
      <c r="AC572" s="149"/>
      <c r="AD572" s="149"/>
      <c r="AE572" s="149"/>
      <c r="AF572" s="149"/>
      <c r="AG572" s="149" t="s">
        <v>201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3" x14ac:dyDescent="0.2">
      <c r="A573" s="156"/>
      <c r="B573" s="157"/>
      <c r="C573" s="191" t="s">
        <v>843</v>
      </c>
      <c r="D573" s="161"/>
      <c r="E573" s="162">
        <v>10.6</v>
      </c>
      <c r="F573" s="159"/>
      <c r="G573" s="159"/>
      <c r="H573" s="159"/>
      <c r="I573" s="159"/>
      <c r="J573" s="159"/>
      <c r="K573" s="159"/>
      <c r="L573" s="159"/>
      <c r="M573" s="159"/>
      <c r="N573" s="158"/>
      <c r="O573" s="158"/>
      <c r="P573" s="158"/>
      <c r="Q573" s="158"/>
      <c r="R573" s="159"/>
      <c r="S573" s="159"/>
      <c r="T573" s="159"/>
      <c r="U573" s="159"/>
      <c r="V573" s="159"/>
      <c r="W573" s="159"/>
      <c r="X573" s="159"/>
      <c r="Y573" s="159"/>
      <c r="Z573" s="149"/>
      <c r="AA573" s="149"/>
      <c r="AB573" s="149"/>
      <c r="AC573" s="149"/>
      <c r="AD573" s="149"/>
      <c r="AE573" s="149"/>
      <c r="AF573" s="149"/>
      <c r="AG573" s="149" t="s">
        <v>201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3" x14ac:dyDescent="0.2">
      <c r="A574" s="156"/>
      <c r="B574" s="157"/>
      <c r="C574" s="191" t="s">
        <v>844</v>
      </c>
      <c r="D574" s="161"/>
      <c r="E574" s="162">
        <v>29.681999999999999</v>
      </c>
      <c r="F574" s="159"/>
      <c r="G574" s="159"/>
      <c r="H574" s="159"/>
      <c r="I574" s="159"/>
      <c r="J574" s="159"/>
      <c r="K574" s="159"/>
      <c r="L574" s="159"/>
      <c r="M574" s="159"/>
      <c r="N574" s="158"/>
      <c r="O574" s="158"/>
      <c r="P574" s="158"/>
      <c r="Q574" s="158"/>
      <c r="R574" s="159"/>
      <c r="S574" s="159"/>
      <c r="T574" s="159"/>
      <c r="U574" s="159"/>
      <c r="V574" s="159"/>
      <c r="W574" s="159"/>
      <c r="X574" s="159"/>
      <c r="Y574" s="159"/>
      <c r="Z574" s="149"/>
      <c r="AA574" s="149"/>
      <c r="AB574" s="149"/>
      <c r="AC574" s="149"/>
      <c r="AD574" s="149"/>
      <c r="AE574" s="149"/>
      <c r="AF574" s="149"/>
      <c r="AG574" s="149" t="s">
        <v>201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3" x14ac:dyDescent="0.2">
      <c r="A575" s="156"/>
      <c r="B575" s="157"/>
      <c r="C575" s="191" t="s">
        <v>845</v>
      </c>
      <c r="D575" s="161"/>
      <c r="E575" s="162">
        <v>5.5350000000000001</v>
      </c>
      <c r="F575" s="159"/>
      <c r="G575" s="159"/>
      <c r="H575" s="159"/>
      <c r="I575" s="159"/>
      <c r="J575" s="159"/>
      <c r="K575" s="159"/>
      <c r="L575" s="159"/>
      <c r="M575" s="159"/>
      <c r="N575" s="158"/>
      <c r="O575" s="158"/>
      <c r="P575" s="158"/>
      <c r="Q575" s="158"/>
      <c r="R575" s="159"/>
      <c r="S575" s="159"/>
      <c r="T575" s="159"/>
      <c r="U575" s="159"/>
      <c r="V575" s="159"/>
      <c r="W575" s="159"/>
      <c r="X575" s="159"/>
      <c r="Y575" s="159"/>
      <c r="Z575" s="149"/>
      <c r="AA575" s="149"/>
      <c r="AB575" s="149"/>
      <c r="AC575" s="149"/>
      <c r="AD575" s="149"/>
      <c r="AE575" s="149"/>
      <c r="AF575" s="149"/>
      <c r="AG575" s="149" t="s">
        <v>201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ht="22.5" outlineLevel="1" x14ac:dyDescent="0.2">
      <c r="A576" s="176">
        <v>187</v>
      </c>
      <c r="B576" s="177" t="s">
        <v>846</v>
      </c>
      <c r="C576" s="190" t="s">
        <v>847</v>
      </c>
      <c r="D576" s="178" t="s">
        <v>234</v>
      </c>
      <c r="E576" s="179">
        <v>177</v>
      </c>
      <c r="F576" s="180"/>
      <c r="G576" s="181">
        <f>ROUND(E576*F576,2)</f>
        <v>0</v>
      </c>
      <c r="H576" s="160"/>
      <c r="I576" s="159">
        <f>ROUND(E576*H576,2)</f>
        <v>0</v>
      </c>
      <c r="J576" s="160"/>
      <c r="K576" s="159">
        <f>ROUND(E576*J576,2)</f>
        <v>0</v>
      </c>
      <c r="L576" s="159">
        <v>21</v>
      </c>
      <c r="M576" s="159">
        <f>G576*(1+L576/100)</f>
        <v>0</v>
      </c>
      <c r="N576" s="158">
        <v>3.7799999999999999E-3</v>
      </c>
      <c r="O576" s="158">
        <f>ROUND(E576*N576,2)</f>
        <v>0.67</v>
      </c>
      <c r="P576" s="158">
        <v>0</v>
      </c>
      <c r="Q576" s="158">
        <f>ROUND(E576*P576,2)</f>
        <v>0</v>
      </c>
      <c r="R576" s="159"/>
      <c r="S576" s="159" t="s">
        <v>196</v>
      </c>
      <c r="T576" s="159" t="s">
        <v>222</v>
      </c>
      <c r="U576" s="159">
        <v>1.3466</v>
      </c>
      <c r="V576" s="159">
        <f>ROUND(E576*U576,2)</f>
        <v>238.35</v>
      </c>
      <c r="W576" s="159"/>
      <c r="X576" s="159" t="s">
        <v>197</v>
      </c>
      <c r="Y576" s="159" t="s">
        <v>198</v>
      </c>
      <c r="Z576" s="149"/>
      <c r="AA576" s="149"/>
      <c r="AB576" s="149"/>
      <c r="AC576" s="149"/>
      <c r="AD576" s="149"/>
      <c r="AE576" s="149"/>
      <c r="AF576" s="149"/>
      <c r="AG576" s="149" t="s">
        <v>199</v>
      </c>
      <c r="AH576" s="149"/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2" x14ac:dyDescent="0.2">
      <c r="A577" s="156"/>
      <c r="B577" s="157"/>
      <c r="C577" s="191" t="s">
        <v>833</v>
      </c>
      <c r="D577" s="161"/>
      <c r="E577" s="162">
        <v>177</v>
      </c>
      <c r="F577" s="159"/>
      <c r="G577" s="159"/>
      <c r="H577" s="159"/>
      <c r="I577" s="159"/>
      <c r="J577" s="159"/>
      <c r="K577" s="159"/>
      <c r="L577" s="159"/>
      <c r="M577" s="159"/>
      <c r="N577" s="158"/>
      <c r="O577" s="158"/>
      <c r="P577" s="158"/>
      <c r="Q577" s="158"/>
      <c r="R577" s="159"/>
      <c r="S577" s="159"/>
      <c r="T577" s="159"/>
      <c r="U577" s="159"/>
      <c r="V577" s="159"/>
      <c r="W577" s="159"/>
      <c r="X577" s="159"/>
      <c r="Y577" s="159"/>
      <c r="Z577" s="149"/>
      <c r="AA577" s="149"/>
      <c r="AB577" s="149"/>
      <c r="AC577" s="149"/>
      <c r="AD577" s="149"/>
      <c r="AE577" s="149"/>
      <c r="AF577" s="149"/>
      <c r="AG577" s="149" t="s">
        <v>201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ht="22.5" outlineLevel="1" x14ac:dyDescent="0.2">
      <c r="A578" s="176">
        <v>188</v>
      </c>
      <c r="B578" s="177" t="s">
        <v>848</v>
      </c>
      <c r="C578" s="190" t="s">
        <v>849</v>
      </c>
      <c r="D578" s="178" t="s">
        <v>355</v>
      </c>
      <c r="E578" s="179">
        <v>27.792999999999999</v>
      </c>
      <c r="F578" s="180"/>
      <c r="G578" s="181">
        <f>ROUND(E578*F578,2)</f>
        <v>0</v>
      </c>
      <c r="H578" s="160"/>
      <c r="I578" s="159">
        <f>ROUND(E578*H578,2)</f>
        <v>0</v>
      </c>
      <c r="J578" s="160"/>
      <c r="K578" s="159">
        <f>ROUND(E578*J578,2)</f>
        <v>0</v>
      </c>
      <c r="L578" s="159">
        <v>21</v>
      </c>
      <c r="M578" s="159">
        <f>G578*(1+L578/100)</f>
        <v>0</v>
      </c>
      <c r="N578" s="158">
        <v>4.0000000000000003E-5</v>
      </c>
      <c r="O578" s="158">
        <f>ROUND(E578*N578,2)</f>
        <v>0</v>
      </c>
      <c r="P578" s="158">
        <v>0</v>
      </c>
      <c r="Q578" s="158">
        <f>ROUND(E578*P578,2)</f>
        <v>0</v>
      </c>
      <c r="R578" s="159"/>
      <c r="S578" s="159" t="s">
        <v>196</v>
      </c>
      <c r="T578" s="159" t="s">
        <v>222</v>
      </c>
      <c r="U578" s="159">
        <v>7.0000000000000007E-2</v>
      </c>
      <c r="V578" s="159">
        <f>ROUND(E578*U578,2)</f>
        <v>1.95</v>
      </c>
      <c r="W578" s="159"/>
      <c r="X578" s="159" t="s">
        <v>197</v>
      </c>
      <c r="Y578" s="159" t="s">
        <v>198</v>
      </c>
      <c r="Z578" s="149"/>
      <c r="AA578" s="149"/>
      <c r="AB578" s="149"/>
      <c r="AC578" s="149"/>
      <c r="AD578" s="149"/>
      <c r="AE578" s="149"/>
      <c r="AF578" s="149"/>
      <c r="AG578" s="149" t="s">
        <v>199</v>
      </c>
      <c r="AH578" s="149"/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2" x14ac:dyDescent="0.2">
      <c r="A579" s="156"/>
      <c r="B579" s="157"/>
      <c r="C579" s="191" t="s">
        <v>850</v>
      </c>
      <c r="D579" s="161"/>
      <c r="E579" s="162">
        <v>5.58</v>
      </c>
      <c r="F579" s="159"/>
      <c r="G579" s="159"/>
      <c r="H579" s="159"/>
      <c r="I579" s="159"/>
      <c r="J579" s="159"/>
      <c r="K579" s="159"/>
      <c r="L579" s="159"/>
      <c r="M579" s="159"/>
      <c r="N579" s="158"/>
      <c r="O579" s="158"/>
      <c r="P579" s="158"/>
      <c r="Q579" s="158"/>
      <c r="R579" s="159"/>
      <c r="S579" s="159"/>
      <c r="T579" s="159"/>
      <c r="U579" s="159"/>
      <c r="V579" s="159"/>
      <c r="W579" s="159"/>
      <c r="X579" s="159"/>
      <c r="Y579" s="159"/>
      <c r="Z579" s="149"/>
      <c r="AA579" s="149"/>
      <c r="AB579" s="149"/>
      <c r="AC579" s="149"/>
      <c r="AD579" s="149"/>
      <c r="AE579" s="149"/>
      <c r="AF579" s="149"/>
      <c r="AG579" s="149" t="s">
        <v>201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3" x14ac:dyDescent="0.2">
      <c r="A580" s="156"/>
      <c r="B580" s="157"/>
      <c r="C580" s="191" t="s">
        <v>851</v>
      </c>
      <c r="D580" s="161"/>
      <c r="E580" s="162">
        <v>7.16</v>
      </c>
      <c r="F580" s="159"/>
      <c r="G580" s="159"/>
      <c r="H580" s="159"/>
      <c r="I580" s="159"/>
      <c r="J580" s="159"/>
      <c r="K580" s="159"/>
      <c r="L580" s="159"/>
      <c r="M580" s="159"/>
      <c r="N580" s="158"/>
      <c r="O580" s="158"/>
      <c r="P580" s="158"/>
      <c r="Q580" s="158"/>
      <c r="R580" s="159"/>
      <c r="S580" s="159"/>
      <c r="T580" s="159"/>
      <c r="U580" s="159"/>
      <c r="V580" s="159"/>
      <c r="W580" s="159"/>
      <c r="X580" s="159"/>
      <c r="Y580" s="159"/>
      <c r="Z580" s="149"/>
      <c r="AA580" s="149"/>
      <c r="AB580" s="149"/>
      <c r="AC580" s="149"/>
      <c r="AD580" s="149"/>
      <c r="AE580" s="149"/>
      <c r="AF580" s="149"/>
      <c r="AG580" s="149" t="s">
        <v>201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3" x14ac:dyDescent="0.2">
      <c r="A581" s="156"/>
      <c r="B581" s="157"/>
      <c r="C581" s="191" t="s">
        <v>852</v>
      </c>
      <c r="D581" s="161"/>
      <c r="E581" s="162">
        <v>6.1</v>
      </c>
      <c r="F581" s="159"/>
      <c r="G581" s="159"/>
      <c r="H581" s="159"/>
      <c r="I581" s="159"/>
      <c r="J581" s="159"/>
      <c r="K581" s="159"/>
      <c r="L581" s="159"/>
      <c r="M581" s="159"/>
      <c r="N581" s="158"/>
      <c r="O581" s="158"/>
      <c r="P581" s="158"/>
      <c r="Q581" s="158"/>
      <c r="R581" s="159"/>
      <c r="S581" s="159"/>
      <c r="T581" s="159"/>
      <c r="U581" s="159"/>
      <c r="V581" s="159"/>
      <c r="W581" s="159"/>
      <c r="X581" s="159"/>
      <c r="Y581" s="159"/>
      <c r="Z581" s="149"/>
      <c r="AA581" s="149"/>
      <c r="AB581" s="149"/>
      <c r="AC581" s="149"/>
      <c r="AD581" s="149"/>
      <c r="AE581" s="149"/>
      <c r="AF581" s="149"/>
      <c r="AG581" s="149" t="s">
        <v>201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ht="33.75" outlineLevel="3" x14ac:dyDescent="0.2">
      <c r="A582" s="156"/>
      <c r="B582" s="157"/>
      <c r="C582" s="191" t="s">
        <v>853</v>
      </c>
      <c r="D582" s="161"/>
      <c r="E582" s="162">
        <v>8.9529999999999994</v>
      </c>
      <c r="F582" s="159"/>
      <c r="G582" s="159"/>
      <c r="H582" s="159"/>
      <c r="I582" s="159"/>
      <c r="J582" s="159"/>
      <c r="K582" s="159"/>
      <c r="L582" s="159"/>
      <c r="M582" s="159"/>
      <c r="N582" s="158"/>
      <c r="O582" s="158"/>
      <c r="P582" s="158"/>
      <c r="Q582" s="158"/>
      <c r="R582" s="159"/>
      <c r="S582" s="159"/>
      <c r="T582" s="159"/>
      <c r="U582" s="159"/>
      <c r="V582" s="159"/>
      <c r="W582" s="159"/>
      <c r="X582" s="159"/>
      <c r="Y582" s="159"/>
      <c r="Z582" s="149"/>
      <c r="AA582" s="149"/>
      <c r="AB582" s="149"/>
      <c r="AC582" s="149"/>
      <c r="AD582" s="149"/>
      <c r="AE582" s="149"/>
      <c r="AF582" s="149"/>
      <c r="AG582" s="149" t="s">
        <v>201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ht="22.5" outlineLevel="1" x14ac:dyDescent="0.2">
      <c r="A583" s="176">
        <v>189</v>
      </c>
      <c r="B583" s="177" t="s">
        <v>854</v>
      </c>
      <c r="C583" s="190" t="s">
        <v>855</v>
      </c>
      <c r="D583" s="178" t="s">
        <v>234</v>
      </c>
      <c r="E583" s="179">
        <v>194.7</v>
      </c>
      <c r="F583" s="201">
        <v>1100</v>
      </c>
      <c r="G583" s="181">
        <f>ROUND(E583*F583,2)</f>
        <v>214170</v>
      </c>
      <c r="H583" s="160"/>
      <c r="I583" s="159">
        <f>ROUND(E583*H583,2)</f>
        <v>0</v>
      </c>
      <c r="J583" s="160"/>
      <c r="K583" s="159">
        <f>ROUND(E583*J583,2)</f>
        <v>0</v>
      </c>
      <c r="L583" s="159">
        <v>21</v>
      </c>
      <c r="M583" s="159">
        <f>G583*(1+L583/100)</f>
        <v>259145.69999999998</v>
      </c>
      <c r="N583" s="158">
        <v>1.9199999999999998E-2</v>
      </c>
      <c r="O583" s="158">
        <f>ROUND(E583*N583,2)</f>
        <v>3.74</v>
      </c>
      <c r="P583" s="158">
        <v>0</v>
      </c>
      <c r="Q583" s="158">
        <f>ROUND(E583*P583,2)</f>
        <v>0</v>
      </c>
      <c r="R583" s="159" t="s">
        <v>243</v>
      </c>
      <c r="S583" s="159" t="s">
        <v>196</v>
      </c>
      <c r="T583" s="159" t="s">
        <v>222</v>
      </c>
      <c r="U583" s="159">
        <v>0</v>
      </c>
      <c r="V583" s="159">
        <f>ROUND(E583*U583,2)</f>
        <v>0</v>
      </c>
      <c r="W583" s="159"/>
      <c r="X583" s="159" t="s">
        <v>244</v>
      </c>
      <c r="Y583" s="159" t="s">
        <v>198</v>
      </c>
      <c r="Z583" s="149"/>
      <c r="AA583" s="149"/>
      <c r="AB583" s="149"/>
      <c r="AC583" s="149"/>
      <c r="AD583" s="149"/>
      <c r="AE583" s="149"/>
      <c r="AF583" s="149"/>
      <c r="AG583" s="149" t="s">
        <v>245</v>
      </c>
      <c r="AH583" s="149"/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2" x14ac:dyDescent="0.2">
      <c r="A584" s="156"/>
      <c r="B584" s="157"/>
      <c r="C584" s="191" t="s">
        <v>856</v>
      </c>
      <c r="D584" s="161"/>
      <c r="E584" s="162">
        <v>194.7</v>
      </c>
      <c r="F584" s="159"/>
      <c r="G584" s="159"/>
      <c r="H584" s="159"/>
      <c r="I584" s="159"/>
      <c r="J584" s="159"/>
      <c r="K584" s="159"/>
      <c r="L584" s="159"/>
      <c r="M584" s="159"/>
      <c r="N584" s="158"/>
      <c r="O584" s="158"/>
      <c r="P584" s="158"/>
      <c r="Q584" s="158"/>
      <c r="R584" s="159"/>
      <c r="S584" s="159"/>
      <c r="T584" s="159"/>
      <c r="U584" s="159"/>
      <c r="V584" s="159"/>
      <c r="W584" s="159"/>
      <c r="X584" s="159"/>
      <c r="Y584" s="159"/>
      <c r="Z584" s="149"/>
      <c r="AA584" s="149"/>
      <c r="AB584" s="149"/>
      <c r="AC584" s="149"/>
      <c r="AD584" s="149"/>
      <c r="AE584" s="149"/>
      <c r="AF584" s="149"/>
      <c r="AG584" s="149" t="s">
        <v>201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ht="22.5" outlineLevel="1" x14ac:dyDescent="0.2">
      <c r="A585" s="176">
        <v>190</v>
      </c>
      <c r="B585" s="177" t="s">
        <v>857</v>
      </c>
      <c r="C585" s="190" t="s">
        <v>858</v>
      </c>
      <c r="D585" s="178" t="s">
        <v>285</v>
      </c>
      <c r="E585" s="179">
        <v>250.60561999999999</v>
      </c>
      <c r="F585" s="201">
        <v>400</v>
      </c>
      <c r="G585" s="181">
        <f>ROUND(E585*F585,2)</f>
        <v>100242.25</v>
      </c>
      <c r="H585" s="160"/>
      <c r="I585" s="159">
        <f>ROUND(E585*H585,2)</f>
        <v>0</v>
      </c>
      <c r="J585" s="160"/>
      <c r="K585" s="159">
        <f>ROUND(E585*J585,2)</f>
        <v>0</v>
      </c>
      <c r="L585" s="159">
        <v>21</v>
      </c>
      <c r="M585" s="159">
        <f>G585*(1+L585/100)</f>
        <v>121293.1225</v>
      </c>
      <c r="N585" s="158">
        <v>1.2199999999999999E-3</v>
      </c>
      <c r="O585" s="158">
        <f>ROUND(E585*N585,2)</f>
        <v>0.31</v>
      </c>
      <c r="P585" s="158">
        <v>0</v>
      </c>
      <c r="Q585" s="158">
        <f>ROUND(E585*P585,2)</f>
        <v>0</v>
      </c>
      <c r="R585" s="159" t="s">
        <v>243</v>
      </c>
      <c r="S585" s="159" t="s">
        <v>196</v>
      </c>
      <c r="T585" s="159" t="s">
        <v>222</v>
      </c>
      <c r="U585" s="159">
        <v>0</v>
      </c>
      <c r="V585" s="159">
        <f>ROUND(E585*U585,2)</f>
        <v>0</v>
      </c>
      <c r="W585" s="159"/>
      <c r="X585" s="159" t="s">
        <v>244</v>
      </c>
      <c r="Y585" s="159" t="s">
        <v>198</v>
      </c>
      <c r="Z585" s="149"/>
      <c r="AA585" s="149"/>
      <c r="AB585" s="149"/>
      <c r="AC585" s="149"/>
      <c r="AD585" s="149"/>
      <c r="AE585" s="149"/>
      <c r="AF585" s="149"/>
      <c r="AG585" s="149" t="s">
        <v>245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2" x14ac:dyDescent="0.2">
      <c r="A586" s="156"/>
      <c r="B586" s="157"/>
      <c r="C586" s="191" t="s">
        <v>859</v>
      </c>
      <c r="D586" s="161"/>
      <c r="E586" s="162">
        <v>225.60561999999999</v>
      </c>
      <c r="F586" s="159"/>
      <c r="G586" s="159"/>
      <c r="H586" s="159"/>
      <c r="I586" s="159"/>
      <c r="J586" s="159"/>
      <c r="K586" s="159"/>
      <c r="L586" s="159"/>
      <c r="M586" s="159"/>
      <c r="N586" s="158"/>
      <c r="O586" s="158"/>
      <c r="P586" s="158"/>
      <c r="Q586" s="158"/>
      <c r="R586" s="159"/>
      <c r="S586" s="159"/>
      <c r="T586" s="159"/>
      <c r="U586" s="159"/>
      <c r="V586" s="159"/>
      <c r="W586" s="159"/>
      <c r="X586" s="159"/>
      <c r="Y586" s="159"/>
      <c r="Z586" s="149"/>
      <c r="AA586" s="149"/>
      <c r="AB586" s="149"/>
      <c r="AC586" s="149"/>
      <c r="AD586" s="149"/>
      <c r="AE586" s="149"/>
      <c r="AF586" s="149"/>
      <c r="AG586" s="149" t="s">
        <v>201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3" x14ac:dyDescent="0.2">
      <c r="A587" s="156"/>
      <c r="B587" s="157"/>
      <c r="C587" s="191" t="s">
        <v>860</v>
      </c>
      <c r="D587" s="161"/>
      <c r="E587" s="162">
        <v>25</v>
      </c>
      <c r="F587" s="159"/>
      <c r="G587" s="159"/>
      <c r="H587" s="159"/>
      <c r="I587" s="159"/>
      <c r="J587" s="159"/>
      <c r="K587" s="159"/>
      <c r="L587" s="159"/>
      <c r="M587" s="159"/>
      <c r="N587" s="158"/>
      <c r="O587" s="158"/>
      <c r="P587" s="158"/>
      <c r="Q587" s="158"/>
      <c r="R587" s="159"/>
      <c r="S587" s="159"/>
      <c r="T587" s="159"/>
      <c r="U587" s="159"/>
      <c r="V587" s="159"/>
      <c r="W587" s="159"/>
      <c r="X587" s="159"/>
      <c r="Y587" s="159"/>
      <c r="Z587" s="149"/>
      <c r="AA587" s="149"/>
      <c r="AB587" s="149"/>
      <c r="AC587" s="149"/>
      <c r="AD587" s="149"/>
      <c r="AE587" s="149"/>
      <c r="AF587" s="149"/>
      <c r="AG587" s="149" t="s">
        <v>201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82">
        <v>191</v>
      </c>
      <c r="B588" s="183" t="s">
        <v>861</v>
      </c>
      <c r="C588" s="192" t="s">
        <v>862</v>
      </c>
      <c r="D588" s="184" t="s">
        <v>226</v>
      </c>
      <c r="E588" s="185">
        <v>4.7141500000000001</v>
      </c>
      <c r="F588" s="186"/>
      <c r="G588" s="187">
        <f>ROUND(E588*F588,2)</f>
        <v>0</v>
      </c>
      <c r="H588" s="160"/>
      <c r="I588" s="159">
        <f>ROUND(E588*H588,2)</f>
        <v>0</v>
      </c>
      <c r="J588" s="160"/>
      <c r="K588" s="159">
        <f>ROUND(E588*J588,2)</f>
        <v>0</v>
      </c>
      <c r="L588" s="159">
        <v>21</v>
      </c>
      <c r="M588" s="159">
        <f>G588*(1+L588/100)</f>
        <v>0</v>
      </c>
      <c r="N588" s="158">
        <v>0</v>
      </c>
      <c r="O588" s="158">
        <f>ROUND(E588*N588,2)</f>
        <v>0</v>
      </c>
      <c r="P588" s="158">
        <v>0</v>
      </c>
      <c r="Q588" s="158">
        <f>ROUND(E588*P588,2)</f>
        <v>0</v>
      </c>
      <c r="R588" s="159"/>
      <c r="S588" s="159" t="s">
        <v>196</v>
      </c>
      <c r="T588" s="159" t="s">
        <v>222</v>
      </c>
      <c r="U588" s="159">
        <v>1.5980000000000001</v>
      </c>
      <c r="V588" s="159">
        <f>ROUND(E588*U588,2)</f>
        <v>7.53</v>
      </c>
      <c r="W588" s="159"/>
      <c r="X588" s="159" t="s">
        <v>197</v>
      </c>
      <c r="Y588" s="159" t="s">
        <v>198</v>
      </c>
      <c r="Z588" s="149"/>
      <c r="AA588" s="149"/>
      <c r="AB588" s="149"/>
      <c r="AC588" s="149"/>
      <c r="AD588" s="149"/>
      <c r="AE588" s="149"/>
      <c r="AF588" s="149"/>
      <c r="AG588" s="149" t="s">
        <v>660</v>
      </c>
      <c r="AH588" s="149"/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x14ac:dyDescent="0.2">
      <c r="A589" s="169" t="s">
        <v>191</v>
      </c>
      <c r="B589" s="170" t="s">
        <v>153</v>
      </c>
      <c r="C589" s="189" t="s">
        <v>154</v>
      </c>
      <c r="D589" s="171"/>
      <c r="E589" s="172"/>
      <c r="F589" s="173"/>
      <c r="G589" s="174">
        <f>SUMIF(AG590:AG608,"&lt;&gt;NOR",G590:G608)</f>
        <v>187414.34</v>
      </c>
      <c r="H589" s="168"/>
      <c r="I589" s="168">
        <f>SUM(I590:I608)</f>
        <v>0</v>
      </c>
      <c r="J589" s="168"/>
      <c r="K589" s="168">
        <f>SUM(K590:K608)</f>
        <v>0</v>
      </c>
      <c r="L589" s="168"/>
      <c r="M589" s="168">
        <f>SUM(M590:M608)</f>
        <v>226771.35139999999</v>
      </c>
      <c r="N589" s="167"/>
      <c r="O589" s="167">
        <f>SUM(O590:O608)</f>
        <v>2.52</v>
      </c>
      <c r="P589" s="167"/>
      <c r="Q589" s="167">
        <f>SUM(Q590:Q608)</f>
        <v>0</v>
      </c>
      <c r="R589" s="168"/>
      <c r="S589" s="168"/>
      <c r="T589" s="168"/>
      <c r="U589" s="168"/>
      <c r="V589" s="168">
        <f>SUM(V590:V608)</f>
        <v>143.27000000000001</v>
      </c>
      <c r="W589" s="168"/>
      <c r="X589" s="168"/>
      <c r="Y589" s="168"/>
      <c r="AG589" t="s">
        <v>192</v>
      </c>
    </row>
    <row r="590" spans="1:60" outlineLevel="1" x14ac:dyDescent="0.2">
      <c r="A590" s="176">
        <v>192</v>
      </c>
      <c r="B590" s="177" t="s">
        <v>863</v>
      </c>
      <c r="C590" s="190" t="s">
        <v>864</v>
      </c>
      <c r="D590" s="178" t="s">
        <v>234</v>
      </c>
      <c r="E590" s="179">
        <v>97.358099999999993</v>
      </c>
      <c r="F590" s="180"/>
      <c r="G590" s="181">
        <f>ROUND(E590*F590,2)</f>
        <v>0</v>
      </c>
      <c r="H590" s="160"/>
      <c r="I590" s="159">
        <f>ROUND(E590*H590,2)</f>
        <v>0</v>
      </c>
      <c r="J590" s="160"/>
      <c r="K590" s="159">
        <f>ROUND(E590*J590,2)</f>
        <v>0</v>
      </c>
      <c r="L590" s="159">
        <v>21</v>
      </c>
      <c r="M590" s="159">
        <f>G590*(1+L590/100)</f>
        <v>0</v>
      </c>
      <c r="N590" s="158">
        <v>2.1000000000000001E-4</v>
      </c>
      <c r="O590" s="158">
        <f>ROUND(E590*N590,2)</f>
        <v>0.02</v>
      </c>
      <c r="P590" s="158">
        <v>0</v>
      </c>
      <c r="Q590" s="158">
        <f>ROUND(E590*P590,2)</f>
        <v>0</v>
      </c>
      <c r="R590" s="159"/>
      <c r="S590" s="159" t="s">
        <v>196</v>
      </c>
      <c r="T590" s="159" t="s">
        <v>222</v>
      </c>
      <c r="U590" s="159">
        <v>0.05</v>
      </c>
      <c r="V590" s="159">
        <f>ROUND(E590*U590,2)</f>
        <v>4.87</v>
      </c>
      <c r="W590" s="159"/>
      <c r="X590" s="159" t="s">
        <v>197</v>
      </c>
      <c r="Y590" s="159" t="s">
        <v>198</v>
      </c>
      <c r="Z590" s="149"/>
      <c r="AA590" s="149"/>
      <c r="AB590" s="149"/>
      <c r="AC590" s="149"/>
      <c r="AD590" s="149"/>
      <c r="AE590" s="149"/>
      <c r="AF590" s="149"/>
      <c r="AG590" s="149" t="s">
        <v>199</v>
      </c>
      <c r="AH590" s="149"/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2" x14ac:dyDescent="0.2">
      <c r="A591" s="156"/>
      <c r="B591" s="157"/>
      <c r="C591" s="191" t="s">
        <v>865</v>
      </c>
      <c r="D591" s="161"/>
      <c r="E591" s="162">
        <v>7.0919999999999996</v>
      </c>
      <c r="F591" s="159"/>
      <c r="G591" s="159"/>
      <c r="H591" s="159"/>
      <c r="I591" s="159"/>
      <c r="J591" s="159"/>
      <c r="K591" s="159"/>
      <c r="L591" s="159"/>
      <c r="M591" s="159"/>
      <c r="N591" s="158"/>
      <c r="O591" s="158"/>
      <c r="P591" s="158"/>
      <c r="Q591" s="158"/>
      <c r="R591" s="159"/>
      <c r="S591" s="159"/>
      <c r="T591" s="159"/>
      <c r="U591" s="159"/>
      <c r="V591" s="159"/>
      <c r="W591" s="159"/>
      <c r="X591" s="159"/>
      <c r="Y591" s="159"/>
      <c r="Z591" s="149"/>
      <c r="AA591" s="149"/>
      <c r="AB591" s="149"/>
      <c r="AC591" s="149"/>
      <c r="AD591" s="149"/>
      <c r="AE591" s="149"/>
      <c r="AF591" s="149"/>
      <c r="AG591" s="149" t="s">
        <v>201</v>
      </c>
      <c r="AH591" s="149">
        <v>0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3" x14ac:dyDescent="0.2">
      <c r="A592" s="156"/>
      <c r="B592" s="157"/>
      <c r="C592" s="191" t="s">
        <v>866</v>
      </c>
      <c r="D592" s="161"/>
      <c r="E592" s="162">
        <v>8.82</v>
      </c>
      <c r="F592" s="159"/>
      <c r="G592" s="159"/>
      <c r="H592" s="159"/>
      <c r="I592" s="159"/>
      <c r="J592" s="159"/>
      <c r="K592" s="159"/>
      <c r="L592" s="159"/>
      <c r="M592" s="159"/>
      <c r="N592" s="158"/>
      <c r="O592" s="158"/>
      <c r="P592" s="158"/>
      <c r="Q592" s="158"/>
      <c r="R592" s="159"/>
      <c r="S592" s="159"/>
      <c r="T592" s="159"/>
      <c r="U592" s="159"/>
      <c r="V592" s="159"/>
      <c r="W592" s="159"/>
      <c r="X592" s="159"/>
      <c r="Y592" s="159"/>
      <c r="Z592" s="149"/>
      <c r="AA592" s="149"/>
      <c r="AB592" s="149"/>
      <c r="AC592" s="149"/>
      <c r="AD592" s="149"/>
      <c r="AE592" s="149"/>
      <c r="AF592" s="149"/>
      <c r="AG592" s="149" t="s">
        <v>201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3" x14ac:dyDescent="0.2">
      <c r="A593" s="156"/>
      <c r="B593" s="157"/>
      <c r="C593" s="191" t="s">
        <v>867</v>
      </c>
      <c r="D593" s="161"/>
      <c r="E593" s="162">
        <v>11.718</v>
      </c>
      <c r="F593" s="159"/>
      <c r="G593" s="159"/>
      <c r="H593" s="159"/>
      <c r="I593" s="159"/>
      <c r="J593" s="159"/>
      <c r="K593" s="159"/>
      <c r="L593" s="159"/>
      <c r="M593" s="159"/>
      <c r="N593" s="158"/>
      <c r="O593" s="158"/>
      <c r="P593" s="158"/>
      <c r="Q593" s="158"/>
      <c r="R593" s="159"/>
      <c r="S593" s="159"/>
      <c r="T593" s="159"/>
      <c r="U593" s="159"/>
      <c r="V593" s="159"/>
      <c r="W593" s="159"/>
      <c r="X593" s="159"/>
      <c r="Y593" s="159"/>
      <c r="Z593" s="149"/>
      <c r="AA593" s="149"/>
      <c r="AB593" s="149"/>
      <c r="AC593" s="149"/>
      <c r="AD593" s="149"/>
      <c r="AE593" s="149"/>
      <c r="AF593" s="149"/>
      <c r="AG593" s="149" t="s">
        <v>201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3" x14ac:dyDescent="0.2">
      <c r="A594" s="156"/>
      <c r="B594" s="157"/>
      <c r="C594" s="191" t="s">
        <v>868</v>
      </c>
      <c r="D594" s="161"/>
      <c r="E594" s="162">
        <v>8.4060000000000006</v>
      </c>
      <c r="F594" s="159"/>
      <c r="G594" s="159"/>
      <c r="H594" s="159"/>
      <c r="I594" s="159"/>
      <c r="J594" s="159"/>
      <c r="K594" s="159"/>
      <c r="L594" s="159"/>
      <c r="M594" s="159"/>
      <c r="N594" s="158"/>
      <c r="O594" s="158"/>
      <c r="P594" s="158"/>
      <c r="Q594" s="158"/>
      <c r="R594" s="159"/>
      <c r="S594" s="159"/>
      <c r="T594" s="159"/>
      <c r="U594" s="159"/>
      <c r="V594" s="159"/>
      <c r="W594" s="159"/>
      <c r="X594" s="159"/>
      <c r="Y594" s="159"/>
      <c r="Z594" s="149"/>
      <c r="AA594" s="149"/>
      <c r="AB594" s="149"/>
      <c r="AC594" s="149"/>
      <c r="AD594" s="149"/>
      <c r="AE594" s="149"/>
      <c r="AF594" s="149"/>
      <c r="AG594" s="149" t="s">
        <v>201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3" x14ac:dyDescent="0.2">
      <c r="A595" s="156"/>
      <c r="B595" s="157"/>
      <c r="C595" s="191" t="s">
        <v>869</v>
      </c>
      <c r="D595" s="161"/>
      <c r="E595" s="162">
        <v>12.888</v>
      </c>
      <c r="F595" s="159"/>
      <c r="G595" s="159"/>
      <c r="H595" s="159"/>
      <c r="I595" s="159"/>
      <c r="J595" s="159"/>
      <c r="K595" s="159"/>
      <c r="L595" s="159"/>
      <c r="M595" s="159"/>
      <c r="N595" s="158"/>
      <c r="O595" s="158"/>
      <c r="P595" s="158"/>
      <c r="Q595" s="158"/>
      <c r="R595" s="159"/>
      <c r="S595" s="159"/>
      <c r="T595" s="159"/>
      <c r="U595" s="159"/>
      <c r="V595" s="159"/>
      <c r="W595" s="159"/>
      <c r="X595" s="159"/>
      <c r="Y595" s="159"/>
      <c r="Z595" s="149"/>
      <c r="AA595" s="149"/>
      <c r="AB595" s="149"/>
      <c r="AC595" s="149"/>
      <c r="AD595" s="149"/>
      <c r="AE595" s="149"/>
      <c r="AF595" s="149"/>
      <c r="AG595" s="149" t="s">
        <v>201</v>
      </c>
      <c r="AH595" s="149">
        <v>0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3" x14ac:dyDescent="0.2">
      <c r="A596" s="156"/>
      <c r="B596" s="157"/>
      <c r="C596" s="191" t="s">
        <v>870</v>
      </c>
      <c r="D596" s="161"/>
      <c r="E596" s="162">
        <v>9.5399999999999991</v>
      </c>
      <c r="F596" s="159"/>
      <c r="G596" s="159"/>
      <c r="H596" s="159"/>
      <c r="I596" s="159"/>
      <c r="J596" s="159"/>
      <c r="K596" s="159"/>
      <c r="L596" s="159"/>
      <c r="M596" s="159"/>
      <c r="N596" s="158"/>
      <c r="O596" s="158"/>
      <c r="P596" s="158"/>
      <c r="Q596" s="158"/>
      <c r="R596" s="159"/>
      <c r="S596" s="159"/>
      <c r="T596" s="159"/>
      <c r="U596" s="159"/>
      <c r="V596" s="159"/>
      <c r="W596" s="159"/>
      <c r="X596" s="159"/>
      <c r="Y596" s="159"/>
      <c r="Z596" s="149"/>
      <c r="AA596" s="149"/>
      <c r="AB596" s="149"/>
      <c r="AC596" s="149"/>
      <c r="AD596" s="149"/>
      <c r="AE596" s="149"/>
      <c r="AF596" s="149"/>
      <c r="AG596" s="149" t="s">
        <v>201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3" x14ac:dyDescent="0.2">
      <c r="A597" s="156"/>
      <c r="B597" s="157"/>
      <c r="C597" s="191" t="s">
        <v>871</v>
      </c>
      <c r="D597" s="161"/>
      <c r="E597" s="162">
        <v>12.81</v>
      </c>
      <c r="F597" s="159"/>
      <c r="G597" s="159"/>
      <c r="H597" s="159"/>
      <c r="I597" s="159"/>
      <c r="J597" s="159"/>
      <c r="K597" s="159"/>
      <c r="L597" s="159"/>
      <c r="M597" s="159"/>
      <c r="N597" s="158"/>
      <c r="O597" s="158"/>
      <c r="P597" s="158"/>
      <c r="Q597" s="158"/>
      <c r="R597" s="159"/>
      <c r="S597" s="159"/>
      <c r="T597" s="159"/>
      <c r="U597" s="159"/>
      <c r="V597" s="159"/>
      <c r="W597" s="159"/>
      <c r="X597" s="159"/>
      <c r="Y597" s="159"/>
      <c r="Z597" s="149"/>
      <c r="AA597" s="149"/>
      <c r="AB597" s="149"/>
      <c r="AC597" s="149"/>
      <c r="AD597" s="149"/>
      <c r="AE597" s="149"/>
      <c r="AF597" s="149"/>
      <c r="AG597" s="149" t="s">
        <v>201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ht="33.75" outlineLevel="3" x14ac:dyDescent="0.2">
      <c r="A598" s="156"/>
      <c r="B598" s="157"/>
      <c r="C598" s="191" t="s">
        <v>872</v>
      </c>
      <c r="D598" s="161"/>
      <c r="E598" s="162">
        <v>18.801300000000001</v>
      </c>
      <c r="F598" s="159"/>
      <c r="G598" s="159"/>
      <c r="H598" s="159"/>
      <c r="I598" s="159"/>
      <c r="J598" s="159"/>
      <c r="K598" s="159"/>
      <c r="L598" s="159"/>
      <c r="M598" s="159"/>
      <c r="N598" s="158"/>
      <c r="O598" s="158"/>
      <c r="P598" s="158"/>
      <c r="Q598" s="158"/>
      <c r="R598" s="159"/>
      <c r="S598" s="159"/>
      <c r="T598" s="159"/>
      <c r="U598" s="159"/>
      <c r="V598" s="159"/>
      <c r="W598" s="159"/>
      <c r="X598" s="159"/>
      <c r="Y598" s="159"/>
      <c r="Z598" s="149"/>
      <c r="AA598" s="149"/>
      <c r="AB598" s="149"/>
      <c r="AC598" s="149"/>
      <c r="AD598" s="149"/>
      <c r="AE598" s="149"/>
      <c r="AF598" s="149"/>
      <c r="AG598" s="149" t="s">
        <v>201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3" x14ac:dyDescent="0.2">
      <c r="A599" s="156"/>
      <c r="B599" s="157"/>
      <c r="C599" s="191" t="s">
        <v>873</v>
      </c>
      <c r="D599" s="161"/>
      <c r="E599" s="162">
        <v>7.2827999999999999</v>
      </c>
      <c r="F599" s="159"/>
      <c r="G599" s="159"/>
      <c r="H599" s="159"/>
      <c r="I599" s="159"/>
      <c r="J599" s="159"/>
      <c r="K599" s="159"/>
      <c r="L599" s="159"/>
      <c r="M599" s="159"/>
      <c r="N599" s="158"/>
      <c r="O599" s="158"/>
      <c r="P599" s="158"/>
      <c r="Q599" s="158"/>
      <c r="R599" s="159"/>
      <c r="S599" s="159"/>
      <c r="T599" s="159"/>
      <c r="U599" s="159"/>
      <c r="V599" s="159"/>
      <c r="W599" s="159"/>
      <c r="X599" s="159"/>
      <c r="Y599" s="159"/>
      <c r="Z599" s="149"/>
      <c r="AA599" s="149"/>
      <c r="AB599" s="149"/>
      <c r="AC599" s="149"/>
      <c r="AD599" s="149"/>
      <c r="AE599" s="149"/>
      <c r="AF599" s="149"/>
      <c r="AG599" s="149" t="s">
        <v>201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ht="22.5" outlineLevel="1" x14ac:dyDescent="0.2">
      <c r="A600" s="176">
        <v>193</v>
      </c>
      <c r="B600" s="177" t="s">
        <v>874</v>
      </c>
      <c r="C600" s="190" t="s">
        <v>875</v>
      </c>
      <c r="D600" s="178" t="s">
        <v>355</v>
      </c>
      <c r="E600" s="179">
        <v>9.7358100000000007</v>
      </c>
      <c r="F600" s="180"/>
      <c r="G600" s="181">
        <f>ROUND(E600*F600,2)</f>
        <v>0</v>
      </c>
      <c r="H600" s="160"/>
      <c r="I600" s="159">
        <f>ROUND(E600*H600,2)</f>
        <v>0</v>
      </c>
      <c r="J600" s="160"/>
      <c r="K600" s="159">
        <f>ROUND(E600*J600,2)</f>
        <v>0</v>
      </c>
      <c r="L600" s="159">
        <v>21</v>
      </c>
      <c r="M600" s="159">
        <f>G600*(1+L600/100)</f>
        <v>0</v>
      </c>
      <c r="N600" s="158">
        <v>0</v>
      </c>
      <c r="O600" s="158">
        <f>ROUND(E600*N600,2)</f>
        <v>0</v>
      </c>
      <c r="P600" s="158">
        <v>0</v>
      </c>
      <c r="Q600" s="158">
        <f>ROUND(E600*P600,2)</f>
        <v>0</v>
      </c>
      <c r="R600" s="159"/>
      <c r="S600" s="159" t="s">
        <v>196</v>
      </c>
      <c r="T600" s="159" t="s">
        <v>222</v>
      </c>
      <c r="U600" s="159">
        <v>0.5</v>
      </c>
      <c r="V600" s="159">
        <f>ROUND(E600*U600,2)</f>
        <v>4.87</v>
      </c>
      <c r="W600" s="159"/>
      <c r="X600" s="159" t="s">
        <v>197</v>
      </c>
      <c r="Y600" s="159" t="s">
        <v>198</v>
      </c>
      <c r="Z600" s="149"/>
      <c r="AA600" s="149"/>
      <c r="AB600" s="149"/>
      <c r="AC600" s="149"/>
      <c r="AD600" s="149"/>
      <c r="AE600" s="149"/>
      <c r="AF600" s="149"/>
      <c r="AG600" s="149" t="s">
        <v>199</v>
      </c>
      <c r="AH600" s="149"/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2" x14ac:dyDescent="0.2">
      <c r="A601" s="156"/>
      <c r="B601" s="157"/>
      <c r="C601" s="191" t="s">
        <v>876</v>
      </c>
      <c r="D601" s="161"/>
      <c r="E601" s="162">
        <v>9.7358100000000007</v>
      </c>
      <c r="F601" s="159"/>
      <c r="G601" s="159"/>
      <c r="H601" s="159"/>
      <c r="I601" s="159"/>
      <c r="J601" s="159"/>
      <c r="K601" s="159"/>
      <c r="L601" s="159"/>
      <c r="M601" s="159"/>
      <c r="N601" s="158"/>
      <c r="O601" s="158"/>
      <c r="P601" s="158"/>
      <c r="Q601" s="158"/>
      <c r="R601" s="159"/>
      <c r="S601" s="159"/>
      <c r="T601" s="159"/>
      <c r="U601" s="159"/>
      <c r="V601" s="159"/>
      <c r="W601" s="159"/>
      <c r="X601" s="159"/>
      <c r="Y601" s="159"/>
      <c r="Z601" s="149"/>
      <c r="AA601" s="149"/>
      <c r="AB601" s="149"/>
      <c r="AC601" s="149"/>
      <c r="AD601" s="149"/>
      <c r="AE601" s="149"/>
      <c r="AF601" s="149"/>
      <c r="AG601" s="149" t="s">
        <v>201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ht="22.5" outlineLevel="1" x14ac:dyDescent="0.2">
      <c r="A602" s="182">
        <v>194</v>
      </c>
      <c r="B602" s="183" t="s">
        <v>877</v>
      </c>
      <c r="C602" s="192" t="s">
        <v>878</v>
      </c>
      <c r="D602" s="184" t="s">
        <v>285</v>
      </c>
      <c r="E602" s="185">
        <v>30</v>
      </c>
      <c r="F602" s="186"/>
      <c r="G602" s="187">
        <f>ROUND(E602*F602,2)</f>
        <v>0</v>
      </c>
      <c r="H602" s="160"/>
      <c r="I602" s="159">
        <f>ROUND(E602*H602,2)</f>
        <v>0</v>
      </c>
      <c r="J602" s="160"/>
      <c r="K602" s="159">
        <f>ROUND(E602*J602,2)</f>
        <v>0</v>
      </c>
      <c r="L602" s="159">
        <v>21</v>
      </c>
      <c r="M602" s="159">
        <f>G602*(1+L602/100)</f>
        <v>0</v>
      </c>
      <c r="N602" s="158">
        <v>0</v>
      </c>
      <c r="O602" s="158">
        <f>ROUND(E602*N602,2)</f>
        <v>0</v>
      </c>
      <c r="P602" s="158">
        <v>0</v>
      </c>
      <c r="Q602" s="158">
        <f>ROUND(E602*P602,2)</f>
        <v>0</v>
      </c>
      <c r="R602" s="159"/>
      <c r="S602" s="159" t="s">
        <v>196</v>
      </c>
      <c r="T602" s="159" t="s">
        <v>222</v>
      </c>
      <c r="U602" s="159">
        <v>0.1</v>
      </c>
      <c r="V602" s="159">
        <f>ROUND(E602*U602,2)</f>
        <v>3</v>
      </c>
      <c r="W602" s="159"/>
      <c r="X602" s="159" t="s">
        <v>197</v>
      </c>
      <c r="Y602" s="159" t="s">
        <v>198</v>
      </c>
      <c r="Z602" s="149"/>
      <c r="AA602" s="149"/>
      <c r="AB602" s="149"/>
      <c r="AC602" s="149"/>
      <c r="AD602" s="149"/>
      <c r="AE602" s="149"/>
      <c r="AF602" s="149"/>
      <c r="AG602" s="149" t="s">
        <v>199</v>
      </c>
      <c r="AH602" s="149"/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ht="22.5" outlineLevel="1" x14ac:dyDescent="0.2">
      <c r="A603" s="182">
        <v>195</v>
      </c>
      <c r="B603" s="183" t="s">
        <v>879</v>
      </c>
      <c r="C603" s="192" t="s">
        <v>880</v>
      </c>
      <c r="D603" s="184" t="s">
        <v>285</v>
      </c>
      <c r="E603" s="185">
        <v>10</v>
      </c>
      <c r="F603" s="186"/>
      <c r="G603" s="187">
        <f>ROUND(E603*F603,2)</f>
        <v>0</v>
      </c>
      <c r="H603" s="160"/>
      <c r="I603" s="159">
        <f>ROUND(E603*H603,2)</f>
        <v>0</v>
      </c>
      <c r="J603" s="160"/>
      <c r="K603" s="159">
        <f>ROUND(E603*J603,2)</f>
        <v>0</v>
      </c>
      <c r="L603" s="159">
        <v>21</v>
      </c>
      <c r="M603" s="159">
        <f>G603*(1+L603/100)</f>
        <v>0</v>
      </c>
      <c r="N603" s="158">
        <v>1.0000000000000001E-5</v>
      </c>
      <c r="O603" s="158">
        <f>ROUND(E603*N603,2)</f>
        <v>0</v>
      </c>
      <c r="P603" s="158">
        <v>0</v>
      </c>
      <c r="Q603" s="158">
        <f>ROUND(E603*P603,2)</f>
        <v>0</v>
      </c>
      <c r="R603" s="159"/>
      <c r="S603" s="159" t="s">
        <v>196</v>
      </c>
      <c r="T603" s="159" t="s">
        <v>222</v>
      </c>
      <c r="U603" s="159">
        <v>0.11</v>
      </c>
      <c r="V603" s="159">
        <f>ROUND(E603*U603,2)</f>
        <v>1.1000000000000001</v>
      </c>
      <c r="W603" s="159"/>
      <c r="X603" s="159" t="s">
        <v>197</v>
      </c>
      <c r="Y603" s="159" t="s">
        <v>198</v>
      </c>
      <c r="Z603" s="149"/>
      <c r="AA603" s="149"/>
      <c r="AB603" s="149"/>
      <c r="AC603" s="149"/>
      <c r="AD603" s="149"/>
      <c r="AE603" s="149"/>
      <c r="AF603" s="149"/>
      <c r="AG603" s="149" t="s">
        <v>199</v>
      </c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ht="22.5" outlineLevel="1" x14ac:dyDescent="0.2">
      <c r="A604" s="176">
        <v>196</v>
      </c>
      <c r="B604" s="177" t="s">
        <v>881</v>
      </c>
      <c r="C604" s="190" t="s">
        <v>882</v>
      </c>
      <c r="D604" s="178" t="s">
        <v>234</v>
      </c>
      <c r="E604" s="179">
        <v>97.358099999999993</v>
      </c>
      <c r="F604" s="201">
        <v>1100</v>
      </c>
      <c r="G604" s="181">
        <f>ROUND(E604*F604,2)</f>
        <v>107093.91</v>
      </c>
      <c r="H604" s="160"/>
      <c r="I604" s="159">
        <f>ROUND(E604*H604,2)</f>
        <v>0</v>
      </c>
      <c r="J604" s="160"/>
      <c r="K604" s="159">
        <f>ROUND(E604*J604,2)</f>
        <v>0</v>
      </c>
      <c r="L604" s="159">
        <v>21</v>
      </c>
      <c r="M604" s="159">
        <f>G604*(1+L604/100)</f>
        <v>129583.6311</v>
      </c>
      <c r="N604" s="158">
        <v>5.3499999999999997E-3</v>
      </c>
      <c r="O604" s="158">
        <f>ROUND(E604*N604,2)</f>
        <v>0.52</v>
      </c>
      <c r="P604" s="158">
        <v>0</v>
      </c>
      <c r="Q604" s="158">
        <f>ROUND(E604*P604,2)</f>
        <v>0</v>
      </c>
      <c r="R604" s="159"/>
      <c r="S604" s="159" t="s">
        <v>196</v>
      </c>
      <c r="T604" s="159" t="s">
        <v>222</v>
      </c>
      <c r="U604" s="159">
        <v>1.288</v>
      </c>
      <c r="V604" s="159">
        <f>ROUND(E604*U604,2)</f>
        <v>125.4</v>
      </c>
      <c r="W604" s="159"/>
      <c r="X604" s="159" t="s">
        <v>197</v>
      </c>
      <c r="Y604" s="159" t="s">
        <v>198</v>
      </c>
      <c r="Z604" s="149"/>
      <c r="AA604" s="149"/>
      <c r="AB604" s="149"/>
      <c r="AC604" s="149"/>
      <c r="AD604" s="149"/>
      <c r="AE604" s="149"/>
      <c r="AF604" s="149"/>
      <c r="AG604" s="149" t="s">
        <v>199</v>
      </c>
      <c r="AH604" s="149"/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2" x14ac:dyDescent="0.2">
      <c r="A605" s="156"/>
      <c r="B605" s="157"/>
      <c r="C605" s="191" t="s">
        <v>883</v>
      </c>
      <c r="D605" s="161"/>
      <c r="E605" s="162">
        <v>97.358099999999993</v>
      </c>
      <c r="F605" s="159"/>
      <c r="G605" s="159"/>
      <c r="H605" s="159"/>
      <c r="I605" s="159"/>
      <c r="J605" s="159"/>
      <c r="K605" s="159"/>
      <c r="L605" s="159"/>
      <c r="M605" s="159"/>
      <c r="N605" s="158"/>
      <c r="O605" s="158"/>
      <c r="P605" s="158"/>
      <c r="Q605" s="158"/>
      <c r="R605" s="159"/>
      <c r="S605" s="159"/>
      <c r="T605" s="159"/>
      <c r="U605" s="159"/>
      <c r="V605" s="159"/>
      <c r="W605" s="159"/>
      <c r="X605" s="159"/>
      <c r="Y605" s="159"/>
      <c r="Z605" s="149"/>
      <c r="AA605" s="149"/>
      <c r="AB605" s="149"/>
      <c r="AC605" s="149"/>
      <c r="AD605" s="149"/>
      <c r="AE605" s="149"/>
      <c r="AF605" s="149"/>
      <c r="AG605" s="149" t="s">
        <v>201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ht="22.5" outlineLevel="1" x14ac:dyDescent="0.2">
      <c r="A606" s="176">
        <v>197</v>
      </c>
      <c r="B606" s="177" t="s">
        <v>884</v>
      </c>
      <c r="C606" s="190" t="s">
        <v>885</v>
      </c>
      <c r="D606" s="178" t="s">
        <v>234</v>
      </c>
      <c r="E606" s="179">
        <v>107.09390999999999</v>
      </c>
      <c r="F606" s="201">
        <v>750</v>
      </c>
      <c r="G606" s="181">
        <f>ROUND(E606*F606,2)</f>
        <v>80320.429999999993</v>
      </c>
      <c r="H606" s="160"/>
      <c r="I606" s="159">
        <f>ROUND(E606*H606,2)</f>
        <v>0</v>
      </c>
      <c r="J606" s="160"/>
      <c r="K606" s="159">
        <f>ROUND(E606*J606,2)</f>
        <v>0</v>
      </c>
      <c r="L606" s="159">
        <v>21</v>
      </c>
      <c r="M606" s="159">
        <f>G606*(1+L606/100)</f>
        <v>97187.720299999986</v>
      </c>
      <c r="N606" s="158">
        <v>1.8499999999999999E-2</v>
      </c>
      <c r="O606" s="158">
        <f>ROUND(E606*N606,2)</f>
        <v>1.98</v>
      </c>
      <c r="P606" s="158">
        <v>0</v>
      </c>
      <c r="Q606" s="158">
        <f>ROUND(E606*P606,2)</f>
        <v>0</v>
      </c>
      <c r="R606" s="159"/>
      <c r="S606" s="159" t="s">
        <v>408</v>
      </c>
      <c r="T606" s="159" t="s">
        <v>222</v>
      </c>
      <c r="U606" s="159">
        <v>0</v>
      </c>
      <c r="V606" s="159">
        <f>ROUND(E606*U606,2)</f>
        <v>0</v>
      </c>
      <c r="W606" s="159"/>
      <c r="X606" s="159" t="s">
        <v>244</v>
      </c>
      <c r="Y606" s="159" t="s">
        <v>198</v>
      </c>
      <c r="Z606" s="149"/>
      <c r="AA606" s="149"/>
      <c r="AB606" s="149"/>
      <c r="AC606" s="149"/>
      <c r="AD606" s="149"/>
      <c r="AE606" s="149"/>
      <c r="AF606" s="149"/>
      <c r="AG606" s="149" t="s">
        <v>245</v>
      </c>
      <c r="AH606" s="149"/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2" x14ac:dyDescent="0.2">
      <c r="A607" s="156"/>
      <c r="B607" s="157"/>
      <c r="C607" s="191" t="s">
        <v>886</v>
      </c>
      <c r="D607" s="161"/>
      <c r="E607" s="162">
        <v>107.09390999999999</v>
      </c>
      <c r="F607" s="159"/>
      <c r="G607" s="159"/>
      <c r="H607" s="159"/>
      <c r="I607" s="159"/>
      <c r="J607" s="159"/>
      <c r="K607" s="159"/>
      <c r="L607" s="159"/>
      <c r="M607" s="159"/>
      <c r="N607" s="158"/>
      <c r="O607" s="158"/>
      <c r="P607" s="158"/>
      <c r="Q607" s="158"/>
      <c r="R607" s="159"/>
      <c r="S607" s="159"/>
      <c r="T607" s="159"/>
      <c r="U607" s="159"/>
      <c r="V607" s="159"/>
      <c r="W607" s="159"/>
      <c r="X607" s="159"/>
      <c r="Y607" s="159"/>
      <c r="Z607" s="149"/>
      <c r="AA607" s="149"/>
      <c r="AB607" s="149"/>
      <c r="AC607" s="149"/>
      <c r="AD607" s="149"/>
      <c r="AE607" s="149"/>
      <c r="AF607" s="149"/>
      <c r="AG607" s="149" t="s">
        <v>201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82">
        <v>198</v>
      </c>
      <c r="B608" s="183" t="s">
        <v>887</v>
      </c>
      <c r="C608" s="192" t="s">
        <v>888</v>
      </c>
      <c r="D608" s="184" t="s">
        <v>226</v>
      </c>
      <c r="E608" s="185">
        <v>2.5225499999999998</v>
      </c>
      <c r="F608" s="186"/>
      <c r="G608" s="187">
        <f>ROUND(E608*F608,2)</f>
        <v>0</v>
      </c>
      <c r="H608" s="160"/>
      <c r="I608" s="159">
        <f>ROUND(E608*H608,2)</f>
        <v>0</v>
      </c>
      <c r="J608" s="160"/>
      <c r="K608" s="159">
        <f>ROUND(E608*J608,2)</f>
        <v>0</v>
      </c>
      <c r="L608" s="159">
        <v>21</v>
      </c>
      <c r="M608" s="159">
        <f>G608*(1+L608/100)</f>
        <v>0</v>
      </c>
      <c r="N608" s="158">
        <v>0</v>
      </c>
      <c r="O608" s="158">
        <f>ROUND(E608*N608,2)</f>
        <v>0</v>
      </c>
      <c r="P608" s="158">
        <v>0</v>
      </c>
      <c r="Q608" s="158">
        <f>ROUND(E608*P608,2)</f>
        <v>0</v>
      </c>
      <c r="R608" s="159"/>
      <c r="S608" s="159" t="s">
        <v>196</v>
      </c>
      <c r="T608" s="159" t="s">
        <v>222</v>
      </c>
      <c r="U608" s="159">
        <v>1.5980000000000001</v>
      </c>
      <c r="V608" s="159">
        <f>ROUND(E608*U608,2)</f>
        <v>4.03</v>
      </c>
      <c r="W608" s="159"/>
      <c r="X608" s="159" t="s">
        <v>197</v>
      </c>
      <c r="Y608" s="159" t="s">
        <v>198</v>
      </c>
      <c r="Z608" s="149"/>
      <c r="AA608" s="149"/>
      <c r="AB608" s="149"/>
      <c r="AC608" s="149"/>
      <c r="AD608" s="149"/>
      <c r="AE608" s="149"/>
      <c r="AF608" s="149"/>
      <c r="AG608" s="149" t="s">
        <v>660</v>
      </c>
      <c r="AH608" s="149"/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x14ac:dyDescent="0.2">
      <c r="A609" s="169" t="s">
        <v>191</v>
      </c>
      <c r="B609" s="170" t="s">
        <v>157</v>
      </c>
      <c r="C609" s="189" t="s">
        <v>158</v>
      </c>
      <c r="D609" s="171"/>
      <c r="E609" s="172"/>
      <c r="F609" s="173"/>
      <c r="G609" s="174">
        <f>SUMIF(AG610:AG612,"&lt;&gt;NOR",G610:G612)</f>
        <v>0</v>
      </c>
      <c r="H609" s="168"/>
      <c r="I609" s="168">
        <f>SUM(I610:I612)</f>
        <v>0</v>
      </c>
      <c r="J609" s="168"/>
      <c r="K609" s="168">
        <f>SUM(K610:K612)</f>
        <v>0</v>
      </c>
      <c r="L609" s="168"/>
      <c r="M609" s="168">
        <f>SUM(M610:M612)</f>
        <v>0</v>
      </c>
      <c r="N609" s="167"/>
      <c r="O609" s="167">
        <f>SUM(O610:O612)</f>
        <v>0.28999999999999998</v>
      </c>
      <c r="P609" s="167"/>
      <c r="Q609" s="167">
        <f>SUM(Q610:Q612)</f>
        <v>0</v>
      </c>
      <c r="R609" s="168"/>
      <c r="S609" s="168"/>
      <c r="T609" s="168"/>
      <c r="U609" s="168"/>
      <c r="V609" s="168">
        <f>SUM(V610:V612)</f>
        <v>60.120000000000005</v>
      </c>
      <c r="W609" s="168"/>
      <c r="X609" s="168"/>
      <c r="Y609" s="168"/>
      <c r="AG609" t="s">
        <v>192</v>
      </c>
    </row>
    <row r="610" spans="1:60" outlineLevel="1" x14ac:dyDescent="0.2">
      <c r="A610" s="176">
        <v>199</v>
      </c>
      <c r="B610" s="177" t="s">
        <v>889</v>
      </c>
      <c r="C610" s="190" t="s">
        <v>890</v>
      </c>
      <c r="D610" s="178" t="s">
        <v>234</v>
      </c>
      <c r="E610" s="179">
        <v>447.40289999999999</v>
      </c>
      <c r="F610" s="180"/>
      <c r="G610" s="181">
        <f>ROUND(E610*F610,2)</f>
        <v>0</v>
      </c>
      <c r="H610" s="160"/>
      <c r="I610" s="159">
        <f>ROUND(E610*H610,2)</f>
        <v>0</v>
      </c>
      <c r="J610" s="160"/>
      <c r="K610" s="159">
        <f>ROUND(E610*J610,2)</f>
        <v>0</v>
      </c>
      <c r="L610" s="159">
        <v>21</v>
      </c>
      <c r="M610" s="159">
        <f>G610*(1+L610/100)</f>
        <v>0</v>
      </c>
      <c r="N610" s="158">
        <v>4.6000000000000001E-4</v>
      </c>
      <c r="O610" s="158">
        <f>ROUND(E610*N610,2)</f>
        <v>0.21</v>
      </c>
      <c r="P610" s="158">
        <v>0</v>
      </c>
      <c r="Q610" s="158">
        <f>ROUND(E610*P610,2)</f>
        <v>0</v>
      </c>
      <c r="R610" s="159"/>
      <c r="S610" s="159" t="s">
        <v>196</v>
      </c>
      <c r="T610" s="159" t="s">
        <v>196</v>
      </c>
      <c r="U610" s="159">
        <v>0.10191</v>
      </c>
      <c r="V610" s="159">
        <f>ROUND(E610*U610,2)</f>
        <v>45.59</v>
      </c>
      <c r="W610" s="159"/>
      <c r="X610" s="159" t="s">
        <v>197</v>
      </c>
      <c r="Y610" s="159" t="s">
        <v>198</v>
      </c>
      <c r="Z610" s="149"/>
      <c r="AA610" s="149"/>
      <c r="AB610" s="149"/>
      <c r="AC610" s="149"/>
      <c r="AD610" s="149"/>
      <c r="AE610" s="149"/>
      <c r="AF610" s="149"/>
      <c r="AG610" s="149" t="s">
        <v>199</v>
      </c>
      <c r="AH610" s="149"/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2" x14ac:dyDescent="0.2">
      <c r="A611" s="156"/>
      <c r="B611" s="157"/>
      <c r="C611" s="191" t="s">
        <v>891</v>
      </c>
      <c r="D611" s="161"/>
      <c r="E611" s="162">
        <v>447.40289999999999</v>
      </c>
      <c r="F611" s="159"/>
      <c r="G611" s="159"/>
      <c r="H611" s="159"/>
      <c r="I611" s="159"/>
      <c r="J611" s="159"/>
      <c r="K611" s="159"/>
      <c r="L611" s="159"/>
      <c r="M611" s="159"/>
      <c r="N611" s="158"/>
      <c r="O611" s="158"/>
      <c r="P611" s="158"/>
      <c r="Q611" s="158"/>
      <c r="R611" s="159"/>
      <c r="S611" s="159"/>
      <c r="T611" s="159"/>
      <c r="U611" s="159"/>
      <c r="V611" s="159"/>
      <c r="W611" s="159"/>
      <c r="X611" s="159"/>
      <c r="Y611" s="159"/>
      <c r="Z611" s="149"/>
      <c r="AA611" s="149"/>
      <c r="AB611" s="149"/>
      <c r="AC611" s="149"/>
      <c r="AD611" s="149"/>
      <c r="AE611" s="149"/>
      <c r="AF611" s="149"/>
      <c r="AG611" s="149" t="s">
        <v>201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82">
        <v>200</v>
      </c>
      <c r="B612" s="183" t="s">
        <v>892</v>
      </c>
      <c r="C612" s="192" t="s">
        <v>893</v>
      </c>
      <c r="D612" s="184" t="s">
        <v>234</v>
      </c>
      <c r="E612" s="185">
        <v>447.4</v>
      </c>
      <c r="F612" s="186"/>
      <c r="G612" s="187">
        <f>ROUND(E612*F612,2)</f>
        <v>0</v>
      </c>
      <c r="H612" s="160"/>
      <c r="I612" s="159">
        <f>ROUND(E612*H612,2)</f>
        <v>0</v>
      </c>
      <c r="J612" s="160"/>
      <c r="K612" s="159">
        <f>ROUND(E612*J612,2)</f>
        <v>0</v>
      </c>
      <c r="L612" s="159">
        <v>21</v>
      </c>
      <c r="M612" s="159">
        <f>G612*(1+L612/100)</f>
        <v>0</v>
      </c>
      <c r="N612" s="158">
        <v>1.8000000000000001E-4</v>
      </c>
      <c r="O612" s="158">
        <f>ROUND(E612*N612,2)</f>
        <v>0.08</v>
      </c>
      <c r="P612" s="158">
        <v>0</v>
      </c>
      <c r="Q612" s="158">
        <f>ROUND(E612*P612,2)</f>
        <v>0</v>
      </c>
      <c r="R612" s="159"/>
      <c r="S612" s="159" t="s">
        <v>196</v>
      </c>
      <c r="T612" s="159" t="s">
        <v>196</v>
      </c>
      <c r="U612" s="159">
        <v>3.2480000000000002E-2</v>
      </c>
      <c r="V612" s="159">
        <f>ROUND(E612*U612,2)</f>
        <v>14.53</v>
      </c>
      <c r="W612" s="159"/>
      <c r="X612" s="159" t="s">
        <v>197</v>
      </c>
      <c r="Y612" s="159" t="s">
        <v>198</v>
      </c>
      <c r="Z612" s="149"/>
      <c r="AA612" s="149"/>
      <c r="AB612" s="149"/>
      <c r="AC612" s="149"/>
      <c r="AD612" s="149"/>
      <c r="AE612" s="149"/>
      <c r="AF612" s="149"/>
      <c r="AG612" s="149" t="s">
        <v>199</v>
      </c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x14ac:dyDescent="0.2">
      <c r="A613" s="169" t="s">
        <v>191</v>
      </c>
      <c r="B613" s="170" t="s">
        <v>159</v>
      </c>
      <c r="C613" s="189" t="s">
        <v>160</v>
      </c>
      <c r="D613" s="171"/>
      <c r="E613" s="172"/>
      <c r="F613" s="173"/>
      <c r="G613" s="174">
        <f>SUMIF(AG614:AG619,"&lt;&gt;NOR",G614:G619)</f>
        <v>0</v>
      </c>
      <c r="H613" s="168"/>
      <c r="I613" s="168">
        <f>SUM(I614:I619)</f>
        <v>0</v>
      </c>
      <c r="J613" s="168"/>
      <c r="K613" s="168">
        <f>SUM(K614:K619)</f>
        <v>0</v>
      </c>
      <c r="L613" s="168"/>
      <c r="M613" s="168">
        <f>SUM(M614:M619)</f>
        <v>0</v>
      </c>
      <c r="N613" s="167"/>
      <c r="O613" s="167">
        <f>SUM(O614:O619)</f>
        <v>0.15</v>
      </c>
      <c r="P613" s="167"/>
      <c r="Q613" s="167">
        <f>SUM(Q614:Q619)</f>
        <v>0</v>
      </c>
      <c r="R613" s="168"/>
      <c r="S613" s="168"/>
      <c r="T613" s="168"/>
      <c r="U613" s="168"/>
      <c r="V613" s="168">
        <f>SUM(V614:V619)</f>
        <v>42.85</v>
      </c>
      <c r="W613" s="168"/>
      <c r="X613" s="168"/>
      <c r="Y613" s="168"/>
      <c r="AG613" t="s">
        <v>192</v>
      </c>
    </row>
    <row r="614" spans="1:60" ht="33.75" outlineLevel="1" x14ac:dyDescent="0.2">
      <c r="A614" s="182">
        <v>201</v>
      </c>
      <c r="B614" s="183" t="s">
        <v>894</v>
      </c>
      <c r="C614" s="192" t="s">
        <v>895</v>
      </c>
      <c r="D614" s="184" t="s">
        <v>355</v>
      </c>
      <c r="E614" s="185">
        <v>20</v>
      </c>
      <c r="F614" s="186"/>
      <c r="G614" s="187">
        <f>ROUND(E614*F614,2)</f>
        <v>0</v>
      </c>
      <c r="H614" s="160"/>
      <c r="I614" s="159">
        <f>ROUND(E614*H614,2)</f>
        <v>0</v>
      </c>
      <c r="J614" s="160"/>
      <c r="K614" s="159">
        <f>ROUND(E614*J614,2)</f>
        <v>0</v>
      </c>
      <c r="L614" s="159">
        <v>21</v>
      </c>
      <c r="M614" s="159">
        <f>G614*(1+L614/100)</f>
        <v>0</v>
      </c>
      <c r="N614" s="158">
        <v>0</v>
      </c>
      <c r="O614" s="158">
        <f>ROUND(E614*N614,2)</f>
        <v>0</v>
      </c>
      <c r="P614" s="158">
        <v>0</v>
      </c>
      <c r="Q614" s="158">
        <f>ROUND(E614*P614,2)</f>
        <v>0</v>
      </c>
      <c r="R614" s="159"/>
      <c r="S614" s="159" t="s">
        <v>196</v>
      </c>
      <c r="T614" s="159" t="s">
        <v>196</v>
      </c>
      <c r="U614" s="159">
        <v>0.72</v>
      </c>
      <c r="V614" s="159">
        <f>ROUND(E614*U614,2)</f>
        <v>14.4</v>
      </c>
      <c r="W614" s="159"/>
      <c r="X614" s="159" t="s">
        <v>197</v>
      </c>
      <c r="Y614" s="159" t="s">
        <v>198</v>
      </c>
      <c r="Z614" s="149"/>
      <c r="AA614" s="149"/>
      <c r="AB614" s="149"/>
      <c r="AC614" s="149"/>
      <c r="AD614" s="149"/>
      <c r="AE614" s="149"/>
      <c r="AF614" s="149"/>
      <c r="AG614" s="149" t="s">
        <v>199</v>
      </c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ht="33.75" outlineLevel="1" x14ac:dyDescent="0.2">
      <c r="A615" s="182">
        <v>202</v>
      </c>
      <c r="B615" s="183" t="s">
        <v>896</v>
      </c>
      <c r="C615" s="192" t="s">
        <v>897</v>
      </c>
      <c r="D615" s="184" t="s">
        <v>355</v>
      </c>
      <c r="E615" s="185">
        <v>20</v>
      </c>
      <c r="F615" s="186"/>
      <c r="G615" s="187">
        <f>ROUND(E615*F615,2)</f>
        <v>0</v>
      </c>
      <c r="H615" s="160"/>
      <c r="I615" s="159">
        <f>ROUND(E615*H615,2)</f>
        <v>0</v>
      </c>
      <c r="J615" s="160"/>
      <c r="K615" s="159">
        <f>ROUND(E615*J615,2)</f>
        <v>0</v>
      </c>
      <c r="L615" s="159">
        <v>21</v>
      </c>
      <c r="M615" s="159">
        <f>G615*(1+L615/100)</f>
        <v>0</v>
      </c>
      <c r="N615" s="158">
        <v>0</v>
      </c>
      <c r="O615" s="158">
        <f>ROUND(E615*N615,2)</f>
        <v>0</v>
      </c>
      <c r="P615" s="158">
        <v>0</v>
      </c>
      <c r="Q615" s="158">
        <f>ROUND(E615*P615,2)</f>
        <v>0</v>
      </c>
      <c r="R615" s="159"/>
      <c r="S615" s="159" t="s">
        <v>196</v>
      </c>
      <c r="T615" s="159" t="s">
        <v>196</v>
      </c>
      <c r="U615" s="159">
        <v>1.28</v>
      </c>
      <c r="V615" s="159">
        <f>ROUND(E615*U615,2)</f>
        <v>25.6</v>
      </c>
      <c r="W615" s="159"/>
      <c r="X615" s="159" t="s">
        <v>197</v>
      </c>
      <c r="Y615" s="159" t="s">
        <v>198</v>
      </c>
      <c r="Z615" s="149"/>
      <c r="AA615" s="149"/>
      <c r="AB615" s="149"/>
      <c r="AC615" s="149"/>
      <c r="AD615" s="149"/>
      <c r="AE615" s="149"/>
      <c r="AF615" s="149"/>
      <c r="AG615" s="149" t="s">
        <v>199</v>
      </c>
      <c r="AH615" s="149"/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ht="22.5" outlineLevel="1" x14ac:dyDescent="0.2">
      <c r="A616" s="176">
        <v>203</v>
      </c>
      <c r="B616" s="177" t="s">
        <v>898</v>
      </c>
      <c r="C616" s="190" t="s">
        <v>899</v>
      </c>
      <c r="D616" s="178" t="s">
        <v>355</v>
      </c>
      <c r="E616" s="179">
        <v>95</v>
      </c>
      <c r="F616" s="180"/>
      <c r="G616" s="181">
        <f>ROUND(E616*F616,2)</f>
        <v>0</v>
      </c>
      <c r="H616" s="160"/>
      <c r="I616" s="159">
        <f>ROUND(E616*H616,2)</f>
        <v>0</v>
      </c>
      <c r="J616" s="160"/>
      <c r="K616" s="159">
        <f>ROUND(E616*J616,2)</f>
        <v>0</v>
      </c>
      <c r="L616" s="159">
        <v>21</v>
      </c>
      <c r="M616" s="159">
        <f>G616*(1+L616/100)</f>
        <v>0</v>
      </c>
      <c r="N616" s="158">
        <v>1.5900000000000001E-3</v>
      </c>
      <c r="O616" s="158">
        <f>ROUND(E616*N616,2)</f>
        <v>0.15</v>
      </c>
      <c r="P616" s="158">
        <v>0</v>
      </c>
      <c r="Q616" s="158">
        <f>ROUND(E616*P616,2)</f>
        <v>0</v>
      </c>
      <c r="R616" s="159"/>
      <c r="S616" s="159" t="s">
        <v>196</v>
      </c>
      <c r="T616" s="159" t="s">
        <v>222</v>
      </c>
      <c r="U616" s="159">
        <v>0.03</v>
      </c>
      <c r="V616" s="159">
        <f>ROUND(E616*U616,2)</f>
        <v>2.85</v>
      </c>
      <c r="W616" s="159"/>
      <c r="X616" s="159" t="s">
        <v>197</v>
      </c>
      <c r="Y616" s="159" t="s">
        <v>198</v>
      </c>
      <c r="Z616" s="149"/>
      <c r="AA616" s="149"/>
      <c r="AB616" s="149"/>
      <c r="AC616" s="149"/>
      <c r="AD616" s="149"/>
      <c r="AE616" s="149"/>
      <c r="AF616" s="149"/>
      <c r="AG616" s="149" t="s">
        <v>199</v>
      </c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2" x14ac:dyDescent="0.2">
      <c r="A617" s="156"/>
      <c r="B617" s="157"/>
      <c r="C617" s="191" t="s">
        <v>900</v>
      </c>
      <c r="D617" s="161"/>
      <c r="E617" s="162">
        <v>95</v>
      </c>
      <c r="F617" s="159"/>
      <c r="G617" s="159"/>
      <c r="H617" s="159"/>
      <c r="I617" s="159"/>
      <c r="J617" s="159"/>
      <c r="K617" s="159"/>
      <c r="L617" s="159"/>
      <c r="M617" s="159"/>
      <c r="N617" s="158"/>
      <c r="O617" s="158"/>
      <c r="P617" s="158"/>
      <c r="Q617" s="158"/>
      <c r="R617" s="159"/>
      <c r="S617" s="159"/>
      <c r="T617" s="159"/>
      <c r="U617" s="159"/>
      <c r="V617" s="159"/>
      <c r="W617" s="159"/>
      <c r="X617" s="159"/>
      <c r="Y617" s="159"/>
      <c r="Z617" s="149"/>
      <c r="AA617" s="149"/>
      <c r="AB617" s="149"/>
      <c r="AC617" s="149"/>
      <c r="AD617" s="149"/>
      <c r="AE617" s="149"/>
      <c r="AF617" s="149"/>
      <c r="AG617" s="149" t="s">
        <v>201</v>
      </c>
      <c r="AH617" s="149">
        <v>0</v>
      </c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ht="22.5" outlineLevel="1" x14ac:dyDescent="0.2">
      <c r="A618" s="176">
        <v>204</v>
      </c>
      <c r="B618" s="177" t="s">
        <v>901</v>
      </c>
      <c r="C618" s="190" t="s">
        <v>902</v>
      </c>
      <c r="D618" s="178" t="s">
        <v>903</v>
      </c>
      <c r="E618" s="179">
        <v>20</v>
      </c>
      <c r="F618" s="180"/>
      <c r="G618" s="181">
        <f>ROUND(E618*F618,2)</f>
        <v>0</v>
      </c>
      <c r="H618" s="160"/>
      <c r="I618" s="159">
        <f>ROUND(E618*H618,2)</f>
        <v>0</v>
      </c>
      <c r="J618" s="160"/>
      <c r="K618" s="159">
        <f>ROUND(E618*J618,2)</f>
        <v>0</v>
      </c>
      <c r="L618" s="159">
        <v>21</v>
      </c>
      <c r="M618" s="159">
        <f>G618*(1+L618/100)</f>
        <v>0</v>
      </c>
      <c r="N618" s="158">
        <v>0</v>
      </c>
      <c r="O618" s="158">
        <f>ROUND(E618*N618,2)</f>
        <v>0</v>
      </c>
      <c r="P618" s="158">
        <v>0</v>
      </c>
      <c r="Q618" s="158">
        <f>ROUND(E618*P618,2)</f>
        <v>0</v>
      </c>
      <c r="R618" s="159"/>
      <c r="S618" s="159" t="s">
        <v>408</v>
      </c>
      <c r="T618" s="159" t="s">
        <v>222</v>
      </c>
      <c r="U618" s="159">
        <v>0</v>
      </c>
      <c r="V618" s="159">
        <f>ROUND(E618*U618,2)</f>
        <v>0</v>
      </c>
      <c r="W618" s="159"/>
      <c r="X618" s="159" t="s">
        <v>458</v>
      </c>
      <c r="Y618" s="159" t="s">
        <v>198</v>
      </c>
      <c r="Z618" s="149"/>
      <c r="AA618" s="149"/>
      <c r="AB618" s="149"/>
      <c r="AC618" s="149"/>
      <c r="AD618" s="149"/>
      <c r="AE618" s="149"/>
      <c r="AF618" s="149"/>
      <c r="AG618" s="149" t="s">
        <v>459</v>
      </c>
      <c r="AH618" s="149"/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ht="22.5" outlineLevel="2" x14ac:dyDescent="0.2">
      <c r="A619" s="156"/>
      <c r="B619" s="157"/>
      <c r="C619" s="191" t="s">
        <v>904</v>
      </c>
      <c r="D619" s="161"/>
      <c r="E619" s="162">
        <v>20</v>
      </c>
      <c r="F619" s="159"/>
      <c r="G619" s="159"/>
      <c r="H619" s="159"/>
      <c r="I619" s="159"/>
      <c r="J619" s="159"/>
      <c r="K619" s="159"/>
      <c r="L619" s="159"/>
      <c r="M619" s="159"/>
      <c r="N619" s="158"/>
      <c r="O619" s="158"/>
      <c r="P619" s="158"/>
      <c r="Q619" s="158"/>
      <c r="R619" s="159"/>
      <c r="S619" s="159"/>
      <c r="T619" s="159"/>
      <c r="U619" s="159"/>
      <c r="V619" s="159"/>
      <c r="W619" s="159"/>
      <c r="X619" s="159"/>
      <c r="Y619" s="159"/>
      <c r="Z619" s="149"/>
      <c r="AA619" s="149"/>
      <c r="AB619" s="149"/>
      <c r="AC619" s="149"/>
      <c r="AD619" s="149"/>
      <c r="AE619" s="149"/>
      <c r="AF619" s="149"/>
      <c r="AG619" s="149" t="s">
        <v>201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x14ac:dyDescent="0.2">
      <c r="A620" s="169" t="s">
        <v>191</v>
      </c>
      <c r="B620" s="170" t="s">
        <v>161</v>
      </c>
      <c r="C620" s="189" t="s">
        <v>162</v>
      </c>
      <c r="D620" s="171"/>
      <c r="E620" s="172"/>
      <c r="F620" s="173"/>
      <c r="G620" s="174">
        <f>SUMIF(AG621:AG624,"&lt;&gt;NOR",G621:G624)</f>
        <v>495000</v>
      </c>
      <c r="H620" s="168"/>
      <c r="I620" s="168">
        <f>SUM(I621:I624)</f>
        <v>0</v>
      </c>
      <c r="J620" s="168"/>
      <c r="K620" s="168">
        <f>SUM(K621:K624)</f>
        <v>0</v>
      </c>
      <c r="L620" s="168"/>
      <c r="M620" s="168">
        <f>SUM(M621:M624)</f>
        <v>598950</v>
      </c>
      <c r="N620" s="167"/>
      <c r="O620" s="167">
        <f>SUM(O621:O624)</f>
        <v>0</v>
      </c>
      <c r="P620" s="167"/>
      <c r="Q620" s="167">
        <f>SUM(Q621:Q624)</f>
        <v>0</v>
      </c>
      <c r="R620" s="168"/>
      <c r="S620" s="168"/>
      <c r="T620" s="168"/>
      <c r="U620" s="168"/>
      <c r="V620" s="168">
        <f>SUM(V621:V624)</f>
        <v>0</v>
      </c>
      <c r="W620" s="168"/>
      <c r="X620" s="168"/>
      <c r="Y620" s="168"/>
      <c r="AG620" t="s">
        <v>192</v>
      </c>
    </row>
    <row r="621" spans="1:60" outlineLevel="1" x14ac:dyDescent="0.2">
      <c r="A621" s="182">
        <v>205</v>
      </c>
      <c r="B621" s="183" t="s">
        <v>905</v>
      </c>
      <c r="C621" s="192" t="s">
        <v>906</v>
      </c>
      <c r="D621" s="184" t="s">
        <v>587</v>
      </c>
      <c r="E621" s="185">
        <v>1</v>
      </c>
      <c r="F621" s="200">
        <v>360000</v>
      </c>
      <c r="G621" s="187">
        <f>ROUND(E621*F621,2)</f>
        <v>360000</v>
      </c>
      <c r="H621" s="160"/>
      <c r="I621" s="159">
        <f>ROUND(E621*H621,2)</f>
        <v>0</v>
      </c>
      <c r="J621" s="160"/>
      <c r="K621" s="159">
        <f>ROUND(E621*J621,2)</f>
        <v>0</v>
      </c>
      <c r="L621" s="159">
        <v>21</v>
      </c>
      <c r="M621" s="159">
        <f>G621*(1+L621/100)</f>
        <v>435600</v>
      </c>
      <c r="N621" s="158">
        <v>0</v>
      </c>
      <c r="O621" s="158">
        <f>ROUND(E621*N621,2)</f>
        <v>0</v>
      </c>
      <c r="P621" s="158">
        <v>0</v>
      </c>
      <c r="Q621" s="158">
        <f>ROUND(E621*P621,2)</f>
        <v>0</v>
      </c>
      <c r="R621" s="159"/>
      <c r="S621" s="159" t="s">
        <v>408</v>
      </c>
      <c r="T621" s="159" t="s">
        <v>222</v>
      </c>
      <c r="U621" s="159">
        <v>0</v>
      </c>
      <c r="V621" s="159">
        <f>ROUND(E621*U621,2)</f>
        <v>0</v>
      </c>
      <c r="W621" s="159"/>
      <c r="X621" s="159" t="s">
        <v>197</v>
      </c>
      <c r="Y621" s="159" t="s">
        <v>198</v>
      </c>
      <c r="Z621" s="149"/>
      <c r="AA621" s="149"/>
      <c r="AB621" s="149"/>
      <c r="AC621" s="149"/>
      <c r="AD621" s="149"/>
      <c r="AE621" s="149"/>
      <c r="AF621" s="149"/>
      <c r="AG621" s="149" t="s">
        <v>199</v>
      </c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82">
        <v>206</v>
      </c>
      <c r="B622" s="183" t="s">
        <v>907</v>
      </c>
      <c r="C622" s="192" t="s">
        <v>908</v>
      </c>
      <c r="D622" s="184" t="s">
        <v>587</v>
      </c>
      <c r="E622" s="185">
        <v>1</v>
      </c>
      <c r="F622" s="200">
        <v>80000</v>
      </c>
      <c r="G622" s="187">
        <f>ROUND(E622*F622,2)</f>
        <v>80000</v>
      </c>
      <c r="H622" s="160"/>
      <c r="I622" s="159">
        <f>ROUND(E622*H622,2)</f>
        <v>0</v>
      </c>
      <c r="J622" s="160"/>
      <c r="K622" s="159">
        <f>ROUND(E622*J622,2)</f>
        <v>0</v>
      </c>
      <c r="L622" s="159">
        <v>21</v>
      </c>
      <c r="M622" s="159">
        <f>G622*(1+L622/100)</f>
        <v>96800</v>
      </c>
      <c r="N622" s="158">
        <v>0</v>
      </c>
      <c r="O622" s="158">
        <f>ROUND(E622*N622,2)</f>
        <v>0</v>
      </c>
      <c r="P622" s="158">
        <v>0</v>
      </c>
      <c r="Q622" s="158">
        <f>ROUND(E622*P622,2)</f>
        <v>0</v>
      </c>
      <c r="R622" s="159"/>
      <c r="S622" s="159" t="s">
        <v>408</v>
      </c>
      <c r="T622" s="159" t="s">
        <v>222</v>
      </c>
      <c r="U622" s="159">
        <v>0</v>
      </c>
      <c r="V622" s="159">
        <f>ROUND(E622*U622,2)</f>
        <v>0</v>
      </c>
      <c r="W622" s="159"/>
      <c r="X622" s="159" t="s">
        <v>197</v>
      </c>
      <c r="Y622" s="159" t="s">
        <v>198</v>
      </c>
      <c r="Z622" s="149"/>
      <c r="AA622" s="149"/>
      <c r="AB622" s="149"/>
      <c r="AC622" s="149"/>
      <c r="AD622" s="149"/>
      <c r="AE622" s="149"/>
      <c r="AF622" s="149"/>
      <c r="AG622" s="149" t="s">
        <v>199</v>
      </c>
      <c r="AH622" s="149"/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82">
        <v>207</v>
      </c>
      <c r="B623" s="183" t="s">
        <v>909</v>
      </c>
      <c r="C623" s="192" t="s">
        <v>910</v>
      </c>
      <c r="D623" s="184" t="s">
        <v>587</v>
      </c>
      <c r="E623" s="185">
        <v>1</v>
      </c>
      <c r="F623" s="200">
        <v>55000</v>
      </c>
      <c r="G623" s="187">
        <f>ROUND(E623*F623,2)</f>
        <v>55000</v>
      </c>
      <c r="H623" s="160"/>
      <c r="I623" s="159">
        <f>ROUND(E623*H623,2)</f>
        <v>0</v>
      </c>
      <c r="J623" s="160"/>
      <c r="K623" s="159">
        <f>ROUND(E623*J623,2)</f>
        <v>0</v>
      </c>
      <c r="L623" s="159">
        <v>21</v>
      </c>
      <c r="M623" s="159">
        <f>G623*(1+L623/100)</f>
        <v>66550</v>
      </c>
      <c r="N623" s="158">
        <v>0</v>
      </c>
      <c r="O623" s="158">
        <f>ROUND(E623*N623,2)</f>
        <v>0</v>
      </c>
      <c r="P623" s="158">
        <v>0</v>
      </c>
      <c r="Q623" s="158">
        <f>ROUND(E623*P623,2)</f>
        <v>0</v>
      </c>
      <c r="R623" s="159"/>
      <c r="S623" s="159" t="s">
        <v>408</v>
      </c>
      <c r="T623" s="159" t="s">
        <v>222</v>
      </c>
      <c r="U623" s="159">
        <v>0</v>
      </c>
      <c r="V623" s="159">
        <f>ROUND(E623*U623,2)</f>
        <v>0</v>
      </c>
      <c r="W623" s="159"/>
      <c r="X623" s="159" t="s">
        <v>197</v>
      </c>
      <c r="Y623" s="159" t="s">
        <v>198</v>
      </c>
      <c r="Z623" s="149"/>
      <c r="AA623" s="149"/>
      <c r="AB623" s="149"/>
      <c r="AC623" s="149"/>
      <c r="AD623" s="149"/>
      <c r="AE623" s="149"/>
      <c r="AF623" s="149"/>
      <c r="AG623" s="149" t="s">
        <v>199</v>
      </c>
      <c r="AH623" s="149"/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ht="22.5" outlineLevel="1" x14ac:dyDescent="0.2">
      <c r="A624" s="182">
        <v>208</v>
      </c>
      <c r="B624" s="183" t="s">
        <v>911</v>
      </c>
      <c r="C624" s="192" t="s">
        <v>912</v>
      </c>
      <c r="D624" s="184" t="s">
        <v>587</v>
      </c>
      <c r="E624" s="185">
        <v>1</v>
      </c>
      <c r="F624" s="186"/>
      <c r="G624" s="187">
        <f>ROUND(E624*F624,2)</f>
        <v>0</v>
      </c>
      <c r="H624" s="160"/>
      <c r="I624" s="159">
        <f>ROUND(E624*H624,2)</f>
        <v>0</v>
      </c>
      <c r="J624" s="160"/>
      <c r="K624" s="159">
        <f>ROUND(E624*J624,2)</f>
        <v>0</v>
      </c>
      <c r="L624" s="159">
        <v>21</v>
      </c>
      <c r="M624" s="159">
        <f>G624*(1+L624/100)</f>
        <v>0</v>
      </c>
      <c r="N624" s="158">
        <v>0</v>
      </c>
      <c r="O624" s="158">
        <f>ROUND(E624*N624,2)</f>
        <v>0</v>
      </c>
      <c r="P624" s="158">
        <v>0</v>
      </c>
      <c r="Q624" s="158">
        <f>ROUND(E624*P624,2)</f>
        <v>0</v>
      </c>
      <c r="R624" s="159"/>
      <c r="S624" s="159" t="s">
        <v>408</v>
      </c>
      <c r="T624" s="159" t="s">
        <v>222</v>
      </c>
      <c r="U624" s="159">
        <v>0</v>
      </c>
      <c r="V624" s="159">
        <f>ROUND(E624*U624,2)</f>
        <v>0</v>
      </c>
      <c r="W624" s="159"/>
      <c r="X624" s="159" t="s">
        <v>197</v>
      </c>
      <c r="Y624" s="159" t="s">
        <v>198</v>
      </c>
      <c r="Z624" s="149"/>
      <c r="AA624" s="149"/>
      <c r="AB624" s="149"/>
      <c r="AC624" s="149"/>
      <c r="AD624" s="149"/>
      <c r="AE624" s="149"/>
      <c r="AF624" s="149"/>
      <c r="AG624" s="149" t="s">
        <v>199</v>
      </c>
      <c r="AH624" s="149"/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x14ac:dyDescent="0.2">
      <c r="A625" s="169" t="s">
        <v>191</v>
      </c>
      <c r="B625" s="170" t="s">
        <v>163</v>
      </c>
      <c r="C625" s="189" t="s">
        <v>29</v>
      </c>
      <c r="D625" s="171"/>
      <c r="E625" s="172"/>
      <c r="F625" s="173"/>
      <c r="G625" s="174">
        <f>SUMIF(AG626:AG648,"&lt;&gt;NOR",G626:G648)</f>
        <v>0</v>
      </c>
      <c r="H625" s="168"/>
      <c r="I625" s="168">
        <f>SUM(I626:I648)</f>
        <v>0</v>
      </c>
      <c r="J625" s="168"/>
      <c r="K625" s="168">
        <f>SUM(K626:K648)</f>
        <v>0</v>
      </c>
      <c r="L625" s="168"/>
      <c r="M625" s="168">
        <f>SUM(M626:M648)</f>
        <v>0</v>
      </c>
      <c r="N625" s="167"/>
      <c r="O625" s="167">
        <f>SUM(O626:O648)</f>
        <v>0</v>
      </c>
      <c r="P625" s="167"/>
      <c r="Q625" s="167">
        <f>SUM(Q626:Q648)</f>
        <v>0</v>
      </c>
      <c r="R625" s="168"/>
      <c r="S625" s="168"/>
      <c r="T625" s="168"/>
      <c r="U625" s="168"/>
      <c r="V625" s="168">
        <f>SUM(V626:V648)</f>
        <v>0</v>
      </c>
      <c r="W625" s="168"/>
      <c r="X625" s="168"/>
      <c r="Y625" s="168"/>
      <c r="AG625" t="s">
        <v>192</v>
      </c>
    </row>
    <row r="626" spans="1:60" outlineLevel="1" x14ac:dyDescent="0.2">
      <c r="A626" s="176">
        <v>209</v>
      </c>
      <c r="B626" s="177" t="s">
        <v>913</v>
      </c>
      <c r="C626" s="190" t="s">
        <v>914</v>
      </c>
      <c r="D626" s="178" t="s">
        <v>915</v>
      </c>
      <c r="E626" s="179">
        <v>1</v>
      </c>
      <c r="F626" s="180"/>
      <c r="G626" s="181">
        <f>ROUND(E626*F626,2)</f>
        <v>0</v>
      </c>
      <c r="H626" s="160"/>
      <c r="I626" s="159">
        <f>ROUND(E626*H626,2)</f>
        <v>0</v>
      </c>
      <c r="J626" s="160"/>
      <c r="K626" s="159">
        <f>ROUND(E626*J626,2)</f>
        <v>0</v>
      </c>
      <c r="L626" s="159">
        <v>21</v>
      </c>
      <c r="M626" s="159">
        <f>G626*(1+L626/100)</f>
        <v>0</v>
      </c>
      <c r="N626" s="158">
        <v>0</v>
      </c>
      <c r="O626" s="158">
        <f>ROUND(E626*N626,2)</f>
        <v>0</v>
      </c>
      <c r="P626" s="158">
        <v>0</v>
      </c>
      <c r="Q626" s="158">
        <f>ROUND(E626*P626,2)</f>
        <v>0</v>
      </c>
      <c r="R626" s="159"/>
      <c r="S626" s="159" t="s">
        <v>196</v>
      </c>
      <c r="T626" s="159" t="s">
        <v>222</v>
      </c>
      <c r="U626" s="159">
        <v>0</v>
      </c>
      <c r="V626" s="159">
        <f>ROUND(E626*U626,2)</f>
        <v>0</v>
      </c>
      <c r="W626" s="159"/>
      <c r="X626" s="159" t="s">
        <v>916</v>
      </c>
      <c r="Y626" s="159" t="s">
        <v>198</v>
      </c>
      <c r="Z626" s="149"/>
      <c r="AA626" s="149"/>
      <c r="AB626" s="149"/>
      <c r="AC626" s="149"/>
      <c r="AD626" s="149"/>
      <c r="AE626" s="149"/>
      <c r="AF626" s="149"/>
      <c r="AG626" s="149" t="s">
        <v>917</v>
      </c>
      <c r="AH626" s="149"/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2" x14ac:dyDescent="0.2">
      <c r="A627" s="156"/>
      <c r="B627" s="157"/>
      <c r="C627" s="268" t="s">
        <v>960</v>
      </c>
      <c r="D627" s="269"/>
      <c r="E627" s="269"/>
      <c r="F627" s="269"/>
      <c r="G627" s="269"/>
      <c r="H627" s="159"/>
      <c r="I627" s="159"/>
      <c r="J627" s="159"/>
      <c r="K627" s="159"/>
      <c r="L627" s="159"/>
      <c r="M627" s="159"/>
      <c r="N627" s="158"/>
      <c r="O627" s="158"/>
      <c r="P627" s="158"/>
      <c r="Q627" s="158"/>
      <c r="R627" s="159"/>
      <c r="S627" s="159"/>
      <c r="T627" s="159"/>
      <c r="U627" s="159"/>
      <c r="V627" s="159"/>
      <c r="W627" s="159"/>
      <c r="X627" s="159"/>
      <c r="Y627" s="159"/>
      <c r="Z627" s="149"/>
      <c r="AA627" s="149"/>
      <c r="AB627" s="149"/>
      <c r="AC627" s="149"/>
      <c r="AD627" s="149"/>
      <c r="AE627" s="149"/>
      <c r="AF627" s="149"/>
      <c r="AG627" s="149" t="s">
        <v>918</v>
      </c>
      <c r="AH627" s="149"/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ht="22.5" outlineLevel="3" x14ac:dyDescent="0.2">
      <c r="A628" s="156"/>
      <c r="B628" s="157"/>
      <c r="C628" s="282" t="s">
        <v>919</v>
      </c>
      <c r="D628" s="283"/>
      <c r="E628" s="283"/>
      <c r="F628" s="283"/>
      <c r="G628" s="283"/>
      <c r="H628" s="159"/>
      <c r="I628" s="159"/>
      <c r="J628" s="159"/>
      <c r="K628" s="159"/>
      <c r="L628" s="159"/>
      <c r="M628" s="159"/>
      <c r="N628" s="158"/>
      <c r="O628" s="158"/>
      <c r="P628" s="158"/>
      <c r="Q628" s="158"/>
      <c r="R628" s="159"/>
      <c r="S628" s="159"/>
      <c r="T628" s="159"/>
      <c r="U628" s="159"/>
      <c r="V628" s="159"/>
      <c r="W628" s="159"/>
      <c r="X628" s="159"/>
      <c r="Y628" s="159"/>
      <c r="Z628" s="149"/>
      <c r="AA628" s="149"/>
      <c r="AB628" s="149"/>
      <c r="AC628" s="149"/>
      <c r="AD628" s="149"/>
      <c r="AE628" s="149"/>
      <c r="AF628" s="149"/>
      <c r="AG628" s="149" t="s">
        <v>918</v>
      </c>
      <c r="AH628" s="149"/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88" t="str">
        <f>C628</f>
        <v>Vyhotovení protokolu o vytyčení stavby se seznamem souřadnic vytyčených bodů a jejich polohopisnými (S-JTSK) a výškopisnými (Bpv) hodnotami.</v>
      </c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76">
        <v>210</v>
      </c>
      <c r="B629" s="177" t="s">
        <v>920</v>
      </c>
      <c r="C629" s="190" t="s">
        <v>921</v>
      </c>
      <c r="D629" s="178" t="s">
        <v>915</v>
      </c>
      <c r="E629" s="179">
        <v>1</v>
      </c>
      <c r="F629" s="180"/>
      <c r="G629" s="181">
        <f>ROUND(E629*F629,2)</f>
        <v>0</v>
      </c>
      <c r="H629" s="160"/>
      <c r="I629" s="159">
        <f>ROUND(E629*H629,2)</f>
        <v>0</v>
      </c>
      <c r="J629" s="160"/>
      <c r="K629" s="159">
        <f>ROUND(E629*J629,2)</f>
        <v>0</v>
      </c>
      <c r="L629" s="159">
        <v>21</v>
      </c>
      <c r="M629" s="159">
        <f>G629*(1+L629/100)</f>
        <v>0</v>
      </c>
      <c r="N629" s="158">
        <v>0</v>
      </c>
      <c r="O629" s="158">
        <f>ROUND(E629*N629,2)</f>
        <v>0</v>
      </c>
      <c r="P629" s="158">
        <v>0</v>
      </c>
      <c r="Q629" s="158">
        <f>ROUND(E629*P629,2)</f>
        <v>0</v>
      </c>
      <c r="R629" s="159"/>
      <c r="S629" s="159" t="s">
        <v>196</v>
      </c>
      <c r="T629" s="159" t="s">
        <v>222</v>
      </c>
      <c r="U629" s="159">
        <v>0</v>
      </c>
      <c r="V629" s="159">
        <f>ROUND(E629*U629,2)</f>
        <v>0</v>
      </c>
      <c r="W629" s="159"/>
      <c r="X629" s="159" t="s">
        <v>916</v>
      </c>
      <c r="Y629" s="159" t="s">
        <v>198</v>
      </c>
      <c r="Z629" s="149"/>
      <c r="AA629" s="149"/>
      <c r="AB629" s="149"/>
      <c r="AC629" s="149"/>
      <c r="AD629" s="149"/>
      <c r="AE629" s="149"/>
      <c r="AF629" s="149"/>
      <c r="AG629" s="149" t="s">
        <v>922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ht="22.5" outlineLevel="2" x14ac:dyDescent="0.2">
      <c r="A630" s="156"/>
      <c r="B630" s="157"/>
      <c r="C630" s="268" t="s">
        <v>923</v>
      </c>
      <c r="D630" s="269"/>
      <c r="E630" s="269"/>
      <c r="F630" s="269"/>
      <c r="G630" s="269"/>
      <c r="H630" s="159"/>
      <c r="I630" s="159"/>
      <c r="J630" s="159"/>
      <c r="K630" s="159"/>
      <c r="L630" s="159"/>
      <c r="M630" s="159"/>
      <c r="N630" s="158"/>
      <c r="O630" s="158"/>
      <c r="P630" s="158"/>
      <c r="Q630" s="158"/>
      <c r="R630" s="159"/>
      <c r="S630" s="159"/>
      <c r="T630" s="159"/>
      <c r="U630" s="159"/>
      <c r="V630" s="159"/>
      <c r="W630" s="159"/>
      <c r="X630" s="159"/>
      <c r="Y630" s="159"/>
      <c r="Z630" s="149"/>
      <c r="AA630" s="149"/>
      <c r="AB630" s="149"/>
      <c r="AC630" s="149"/>
      <c r="AD630" s="149"/>
      <c r="AE630" s="149"/>
      <c r="AF630" s="149"/>
      <c r="AG630" s="149" t="s">
        <v>918</v>
      </c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88" t="str">
        <f>C630</f>
        <v>Zaměření a vytýčení stávajících inženýrských sítí v místě stavby z hlediska jejich ochrany při provádění stavby.</v>
      </c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76">
        <v>211</v>
      </c>
      <c r="B631" s="177" t="s">
        <v>924</v>
      </c>
      <c r="C631" s="190" t="s">
        <v>925</v>
      </c>
      <c r="D631" s="178" t="s">
        <v>903</v>
      </c>
      <c r="E631" s="179">
        <v>131</v>
      </c>
      <c r="F631" s="180"/>
      <c r="G631" s="181">
        <f>ROUND(E631*F631,2)</f>
        <v>0</v>
      </c>
      <c r="H631" s="160"/>
      <c r="I631" s="159">
        <f>ROUND(E631*H631,2)</f>
        <v>0</v>
      </c>
      <c r="J631" s="160"/>
      <c r="K631" s="159">
        <f>ROUND(E631*J631,2)</f>
        <v>0</v>
      </c>
      <c r="L631" s="159">
        <v>21</v>
      </c>
      <c r="M631" s="159">
        <f>G631*(1+L631/100)</f>
        <v>0</v>
      </c>
      <c r="N631" s="158">
        <v>0</v>
      </c>
      <c r="O631" s="158">
        <f>ROUND(E631*N631,2)</f>
        <v>0</v>
      </c>
      <c r="P631" s="158">
        <v>0</v>
      </c>
      <c r="Q631" s="158">
        <f>ROUND(E631*P631,2)</f>
        <v>0</v>
      </c>
      <c r="R631" s="159"/>
      <c r="S631" s="159" t="s">
        <v>408</v>
      </c>
      <c r="T631" s="159" t="s">
        <v>222</v>
      </c>
      <c r="U631" s="159">
        <v>0</v>
      </c>
      <c r="V631" s="159">
        <f>ROUND(E631*U631,2)</f>
        <v>0</v>
      </c>
      <c r="W631" s="159"/>
      <c r="X631" s="159" t="s">
        <v>197</v>
      </c>
      <c r="Y631" s="159" t="s">
        <v>198</v>
      </c>
      <c r="Z631" s="149"/>
      <c r="AA631" s="149"/>
      <c r="AB631" s="149"/>
      <c r="AC631" s="149"/>
      <c r="AD631" s="149"/>
      <c r="AE631" s="149"/>
      <c r="AF631" s="149"/>
      <c r="AG631" s="149" t="s">
        <v>199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2" x14ac:dyDescent="0.2">
      <c r="A632" s="156"/>
      <c r="B632" s="157"/>
      <c r="C632" s="191" t="s">
        <v>926</v>
      </c>
      <c r="D632" s="161"/>
      <c r="E632" s="162">
        <v>131</v>
      </c>
      <c r="F632" s="159"/>
      <c r="G632" s="159"/>
      <c r="H632" s="159"/>
      <c r="I632" s="159"/>
      <c r="J632" s="159"/>
      <c r="K632" s="159"/>
      <c r="L632" s="159"/>
      <c r="M632" s="159"/>
      <c r="N632" s="158"/>
      <c r="O632" s="158"/>
      <c r="P632" s="158"/>
      <c r="Q632" s="158"/>
      <c r="R632" s="159"/>
      <c r="S632" s="159"/>
      <c r="T632" s="159"/>
      <c r="U632" s="159"/>
      <c r="V632" s="159"/>
      <c r="W632" s="159"/>
      <c r="X632" s="159"/>
      <c r="Y632" s="159"/>
      <c r="Z632" s="149"/>
      <c r="AA632" s="149"/>
      <c r="AB632" s="149"/>
      <c r="AC632" s="149"/>
      <c r="AD632" s="149"/>
      <c r="AE632" s="149"/>
      <c r="AF632" s="149"/>
      <c r="AG632" s="149" t="s">
        <v>201</v>
      </c>
      <c r="AH632" s="149">
        <v>0</v>
      </c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ht="33.75" outlineLevel="1" x14ac:dyDescent="0.2">
      <c r="A633" s="176">
        <v>212</v>
      </c>
      <c r="B633" s="177" t="s">
        <v>927</v>
      </c>
      <c r="C633" s="190" t="s">
        <v>928</v>
      </c>
      <c r="D633" s="178" t="s">
        <v>915</v>
      </c>
      <c r="E633" s="179">
        <v>1</v>
      </c>
      <c r="F633" s="180"/>
      <c r="G633" s="181">
        <f>ROUND(E633*F633,2)</f>
        <v>0</v>
      </c>
      <c r="H633" s="160"/>
      <c r="I633" s="159">
        <f>ROUND(E633*H633,2)</f>
        <v>0</v>
      </c>
      <c r="J633" s="160"/>
      <c r="K633" s="159">
        <f>ROUND(E633*J633,2)</f>
        <v>0</v>
      </c>
      <c r="L633" s="159">
        <v>21</v>
      </c>
      <c r="M633" s="159">
        <f>G633*(1+L633/100)</f>
        <v>0</v>
      </c>
      <c r="N633" s="158">
        <v>0</v>
      </c>
      <c r="O633" s="158">
        <f>ROUND(E633*N633,2)</f>
        <v>0</v>
      </c>
      <c r="P633" s="158">
        <v>0</v>
      </c>
      <c r="Q633" s="158">
        <f>ROUND(E633*P633,2)</f>
        <v>0</v>
      </c>
      <c r="R633" s="159"/>
      <c r="S633" s="159" t="s">
        <v>196</v>
      </c>
      <c r="T633" s="159" t="s">
        <v>222</v>
      </c>
      <c r="U633" s="159">
        <v>0</v>
      </c>
      <c r="V633" s="159">
        <f>ROUND(E633*U633,2)</f>
        <v>0</v>
      </c>
      <c r="W633" s="159"/>
      <c r="X633" s="159" t="s">
        <v>916</v>
      </c>
      <c r="Y633" s="159" t="s">
        <v>198</v>
      </c>
      <c r="Z633" s="149"/>
      <c r="AA633" s="149"/>
      <c r="AB633" s="149"/>
      <c r="AC633" s="149"/>
      <c r="AD633" s="149"/>
      <c r="AE633" s="149"/>
      <c r="AF633" s="149"/>
      <c r="AG633" s="149" t="s">
        <v>922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ht="22.5" outlineLevel="2" x14ac:dyDescent="0.2">
      <c r="A634" s="156"/>
      <c r="B634" s="157"/>
      <c r="C634" s="268" t="s">
        <v>929</v>
      </c>
      <c r="D634" s="269"/>
      <c r="E634" s="269"/>
      <c r="F634" s="269"/>
      <c r="G634" s="269"/>
      <c r="H634" s="159"/>
      <c r="I634" s="159"/>
      <c r="J634" s="159"/>
      <c r="K634" s="159"/>
      <c r="L634" s="159"/>
      <c r="M634" s="159"/>
      <c r="N634" s="158"/>
      <c r="O634" s="158"/>
      <c r="P634" s="158"/>
      <c r="Q634" s="158"/>
      <c r="R634" s="159"/>
      <c r="S634" s="159"/>
      <c r="T634" s="159"/>
      <c r="U634" s="159"/>
      <c r="V634" s="159"/>
      <c r="W634" s="159"/>
      <c r="X634" s="159"/>
      <c r="Y634" s="159"/>
      <c r="Z634" s="149"/>
      <c r="AA634" s="149"/>
      <c r="AB634" s="149"/>
      <c r="AC634" s="149"/>
      <c r="AD634" s="149"/>
      <c r="AE634" s="149"/>
      <c r="AF634" s="149"/>
      <c r="AG634" s="149" t="s">
        <v>918</v>
      </c>
      <c r="AH634" s="149"/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88" t="str">
        <f>C634</f>
        <v>Náklady na provedení skutečného zaměření stavby v rozsahu nezbytném pro zápis změny do katastru nemovitostí.</v>
      </c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76">
        <v>213</v>
      </c>
      <c r="B635" s="177" t="s">
        <v>930</v>
      </c>
      <c r="C635" s="190" t="s">
        <v>931</v>
      </c>
      <c r="D635" s="178" t="s">
        <v>915</v>
      </c>
      <c r="E635" s="179">
        <v>1</v>
      </c>
      <c r="F635" s="180"/>
      <c r="G635" s="181">
        <f>ROUND(E635*F635,2)</f>
        <v>0</v>
      </c>
      <c r="H635" s="160"/>
      <c r="I635" s="159">
        <f>ROUND(E635*H635,2)</f>
        <v>0</v>
      </c>
      <c r="J635" s="160"/>
      <c r="K635" s="159">
        <f>ROUND(E635*J635,2)</f>
        <v>0</v>
      </c>
      <c r="L635" s="159">
        <v>21</v>
      </c>
      <c r="M635" s="159">
        <f>G635*(1+L635/100)</f>
        <v>0</v>
      </c>
      <c r="N635" s="158">
        <v>0</v>
      </c>
      <c r="O635" s="158">
        <f>ROUND(E635*N635,2)</f>
        <v>0</v>
      </c>
      <c r="P635" s="158">
        <v>0</v>
      </c>
      <c r="Q635" s="158">
        <f>ROUND(E635*P635,2)</f>
        <v>0</v>
      </c>
      <c r="R635" s="159"/>
      <c r="S635" s="159" t="s">
        <v>196</v>
      </c>
      <c r="T635" s="159" t="s">
        <v>222</v>
      </c>
      <c r="U635" s="159">
        <v>0</v>
      </c>
      <c r="V635" s="159">
        <f>ROUND(E635*U635,2)</f>
        <v>0</v>
      </c>
      <c r="W635" s="159"/>
      <c r="X635" s="159" t="s">
        <v>916</v>
      </c>
      <c r="Y635" s="159" t="s">
        <v>198</v>
      </c>
      <c r="Z635" s="149"/>
      <c r="AA635" s="149"/>
      <c r="AB635" s="149"/>
      <c r="AC635" s="149"/>
      <c r="AD635" s="149"/>
      <c r="AE635" s="149"/>
      <c r="AF635" s="149"/>
      <c r="AG635" s="149" t="s">
        <v>917</v>
      </c>
      <c r="AH635" s="149"/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ht="33.75" outlineLevel="2" x14ac:dyDescent="0.2">
      <c r="A636" s="156"/>
      <c r="B636" s="157"/>
      <c r="C636" s="268" t="s">
        <v>932</v>
      </c>
      <c r="D636" s="269"/>
      <c r="E636" s="269"/>
      <c r="F636" s="269"/>
      <c r="G636" s="269"/>
      <c r="H636" s="159"/>
      <c r="I636" s="159"/>
      <c r="J636" s="159"/>
      <c r="K636" s="159"/>
      <c r="L636" s="159"/>
      <c r="M636" s="159"/>
      <c r="N636" s="158"/>
      <c r="O636" s="158"/>
      <c r="P636" s="158"/>
      <c r="Q636" s="158"/>
      <c r="R636" s="159"/>
      <c r="S636" s="159"/>
      <c r="T636" s="159"/>
      <c r="U636" s="159"/>
      <c r="V636" s="159"/>
      <c r="W636" s="159"/>
      <c r="X636" s="159"/>
      <c r="Y636" s="159"/>
      <c r="Z636" s="149"/>
      <c r="AA636" s="149"/>
      <c r="AB636" s="149"/>
      <c r="AC636" s="149"/>
      <c r="AD636" s="149"/>
      <c r="AE636" s="149"/>
      <c r="AF636" s="149"/>
      <c r="AG636" s="149" t="s">
        <v>918</v>
      </c>
      <c r="AH636" s="149"/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88" t="str">
        <f>C636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636" s="149"/>
      <c r="BC636" s="149"/>
      <c r="BD636" s="149"/>
      <c r="BE636" s="149"/>
      <c r="BF636" s="149"/>
      <c r="BG636" s="149"/>
      <c r="BH636" s="149"/>
    </row>
    <row r="637" spans="1:60" ht="22.5" outlineLevel="1" x14ac:dyDescent="0.2">
      <c r="A637" s="176">
        <v>214</v>
      </c>
      <c r="B637" s="177" t="s">
        <v>933</v>
      </c>
      <c r="C637" s="190" t="s">
        <v>934</v>
      </c>
      <c r="D637" s="178" t="s">
        <v>915</v>
      </c>
      <c r="E637" s="179">
        <v>1</v>
      </c>
      <c r="F637" s="180"/>
      <c r="G637" s="181">
        <f>ROUND(E637*F637,2)</f>
        <v>0</v>
      </c>
      <c r="H637" s="160"/>
      <c r="I637" s="159">
        <f>ROUND(E637*H637,2)</f>
        <v>0</v>
      </c>
      <c r="J637" s="160"/>
      <c r="K637" s="159">
        <f>ROUND(E637*J637,2)</f>
        <v>0</v>
      </c>
      <c r="L637" s="159">
        <v>21</v>
      </c>
      <c r="M637" s="159">
        <f>G637*(1+L637/100)</f>
        <v>0</v>
      </c>
      <c r="N637" s="158">
        <v>0</v>
      </c>
      <c r="O637" s="158">
        <f>ROUND(E637*N637,2)</f>
        <v>0</v>
      </c>
      <c r="P637" s="158">
        <v>0</v>
      </c>
      <c r="Q637" s="158">
        <f>ROUND(E637*P637,2)</f>
        <v>0</v>
      </c>
      <c r="R637" s="159"/>
      <c r="S637" s="159" t="s">
        <v>196</v>
      </c>
      <c r="T637" s="159" t="s">
        <v>222</v>
      </c>
      <c r="U637" s="159">
        <v>0</v>
      </c>
      <c r="V637" s="159">
        <f>ROUND(E637*U637,2)</f>
        <v>0</v>
      </c>
      <c r="W637" s="159"/>
      <c r="X637" s="159" t="s">
        <v>916</v>
      </c>
      <c r="Y637" s="159" t="s">
        <v>198</v>
      </c>
      <c r="Z637" s="149"/>
      <c r="AA637" s="149"/>
      <c r="AB637" s="149"/>
      <c r="AC637" s="149"/>
      <c r="AD637" s="149"/>
      <c r="AE637" s="149"/>
      <c r="AF637" s="149"/>
      <c r="AG637" s="149" t="s">
        <v>922</v>
      </c>
      <c r="AH637" s="149"/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ht="22.5" outlineLevel="2" x14ac:dyDescent="0.2">
      <c r="A638" s="156"/>
      <c r="B638" s="157"/>
      <c r="C638" s="268" t="s">
        <v>935</v>
      </c>
      <c r="D638" s="269"/>
      <c r="E638" s="269"/>
      <c r="F638" s="269"/>
      <c r="G638" s="269"/>
      <c r="H638" s="159"/>
      <c r="I638" s="159"/>
      <c r="J638" s="159"/>
      <c r="K638" s="159"/>
      <c r="L638" s="159"/>
      <c r="M638" s="159"/>
      <c r="N638" s="158"/>
      <c r="O638" s="158"/>
      <c r="P638" s="158"/>
      <c r="Q638" s="158"/>
      <c r="R638" s="159"/>
      <c r="S638" s="159"/>
      <c r="T638" s="159"/>
      <c r="U638" s="159"/>
      <c r="V638" s="159"/>
      <c r="W638" s="159"/>
      <c r="X638" s="159"/>
      <c r="Y638" s="159"/>
      <c r="Z638" s="149"/>
      <c r="AA638" s="149"/>
      <c r="AB638" s="149"/>
      <c r="AC638" s="149"/>
      <c r="AD638" s="149"/>
      <c r="AE638" s="149"/>
      <c r="AF638" s="149"/>
      <c r="AG638" s="149" t="s">
        <v>918</v>
      </c>
      <c r="AH638" s="149"/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88" t="str">
        <f>C638</f>
        <v>Náklady na vyhotovení dokumentace skutečného provedení stavby a její předání objednateli v požadované formě a požadovaném počtu.</v>
      </c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">
      <c r="A639" s="176">
        <v>215</v>
      </c>
      <c r="B639" s="177" t="s">
        <v>936</v>
      </c>
      <c r="C639" s="190" t="s">
        <v>937</v>
      </c>
      <c r="D639" s="178" t="s">
        <v>915</v>
      </c>
      <c r="E639" s="179">
        <v>1</v>
      </c>
      <c r="F639" s="180"/>
      <c r="G639" s="181">
        <f>ROUND(E639*F639,2)</f>
        <v>0</v>
      </c>
      <c r="H639" s="160"/>
      <c r="I639" s="159">
        <f>ROUND(E639*H639,2)</f>
        <v>0</v>
      </c>
      <c r="J639" s="160"/>
      <c r="K639" s="159">
        <f>ROUND(E639*J639,2)</f>
        <v>0</v>
      </c>
      <c r="L639" s="159">
        <v>21</v>
      </c>
      <c r="M639" s="159">
        <f>G639*(1+L639/100)</f>
        <v>0</v>
      </c>
      <c r="N639" s="158">
        <v>0</v>
      </c>
      <c r="O639" s="158">
        <f>ROUND(E639*N639,2)</f>
        <v>0</v>
      </c>
      <c r="P639" s="158">
        <v>0</v>
      </c>
      <c r="Q639" s="158">
        <f>ROUND(E639*P639,2)</f>
        <v>0</v>
      </c>
      <c r="R639" s="159"/>
      <c r="S639" s="159" t="s">
        <v>196</v>
      </c>
      <c r="T639" s="159" t="s">
        <v>222</v>
      </c>
      <c r="U639" s="159">
        <v>0</v>
      </c>
      <c r="V639" s="159">
        <f>ROUND(E639*U639,2)</f>
        <v>0</v>
      </c>
      <c r="W639" s="159"/>
      <c r="X639" s="159" t="s">
        <v>916</v>
      </c>
      <c r="Y639" s="159" t="s">
        <v>198</v>
      </c>
      <c r="Z639" s="149"/>
      <c r="AA639" s="149"/>
      <c r="AB639" s="149"/>
      <c r="AC639" s="149"/>
      <c r="AD639" s="149"/>
      <c r="AE639" s="149"/>
      <c r="AF639" s="149"/>
      <c r="AG639" s="149" t="s">
        <v>917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ht="45" outlineLevel="2" x14ac:dyDescent="0.2">
      <c r="A640" s="156"/>
      <c r="B640" s="157"/>
      <c r="C640" s="268" t="s">
        <v>938</v>
      </c>
      <c r="D640" s="269"/>
      <c r="E640" s="269"/>
      <c r="F640" s="269"/>
      <c r="G640" s="269"/>
      <c r="H640" s="159"/>
      <c r="I640" s="159"/>
      <c r="J640" s="159"/>
      <c r="K640" s="159"/>
      <c r="L640" s="159"/>
      <c r="M640" s="159"/>
      <c r="N640" s="158"/>
      <c r="O640" s="158"/>
      <c r="P640" s="158"/>
      <c r="Q640" s="158"/>
      <c r="R640" s="159"/>
      <c r="S640" s="159"/>
      <c r="T640" s="159"/>
      <c r="U640" s="159"/>
      <c r="V640" s="159"/>
      <c r="W640" s="159"/>
      <c r="X640" s="159"/>
      <c r="Y640" s="159"/>
      <c r="Z640" s="149"/>
      <c r="AA640" s="149"/>
      <c r="AB640" s="149"/>
      <c r="AC640" s="149"/>
      <c r="AD640" s="149"/>
      <c r="AE640" s="149"/>
      <c r="AF640" s="149"/>
      <c r="AG640" s="149" t="s">
        <v>918</v>
      </c>
      <c r="AH640" s="149"/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88" t="str">
        <f>C640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640" s="149"/>
      <c r="BC640" s="149"/>
      <c r="BD640" s="149"/>
      <c r="BE640" s="149"/>
      <c r="BF640" s="149"/>
      <c r="BG640" s="149"/>
      <c r="BH640" s="149"/>
    </row>
    <row r="641" spans="1:60" ht="22.5" outlineLevel="1" x14ac:dyDescent="0.2">
      <c r="A641" s="182">
        <v>216</v>
      </c>
      <c r="B641" s="183" t="s">
        <v>939</v>
      </c>
      <c r="C641" s="192" t="s">
        <v>940</v>
      </c>
      <c r="D641" s="184" t="s">
        <v>587</v>
      </c>
      <c r="E641" s="185">
        <v>1</v>
      </c>
      <c r="F641" s="186"/>
      <c r="G641" s="187">
        <f>ROUND(E641*F641,2)</f>
        <v>0</v>
      </c>
      <c r="H641" s="160"/>
      <c r="I641" s="159">
        <f>ROUND(E641*H641,2)</f>
        <v>0</v>
      </c>
      <c r="J641" s="160"/>
      <c r="K641" s="159">
        <f>ROUND(E641*J641,2)</f>
        <v>0</v>
      </c>
      <c r="L641" s="159">
        <v>21</v>
      </c>
      <c r="M641" s="159">
        <f>G641*(1+L641/100)</f>
        <v>0</v>
      </c>
      <c r="N641" s="158">
        <v>0</v>
      </c>
      <c r="O641" s="158">
        <f>ROUND(E641*N641,2)</f>
        <v>0</v>
      </c>
      <c r="P641" s="158">
        <v>0</v>
      </c>
      <c r="Q641" s="158">
        <f>ROUND(E641*P641,2)</f>
        <v>0</v>
      </c>
      <c r="R641" s="159"/>
      <c r="S641" s="159" t="s">
        <v>408</v>
      </c>
      <c r="T641" s="159" t="s">
        <v>222</v>
      </c>
      <c r="U641" s="159">
        <v>0</v>
      </c>
      <c r="V641" s="159">
        <f>ROUND(E641*U641,2)</f>
        <v>0</v>
      </c>
      <c r="W641" s="159"/>
      <c r="X641" s="159" t="s">
        <v>916</v>
      </c>
      <c r="Y641" s="159" t="s">
        <v>198</v>
      </c>
      <c r="Z641" s="149"/>
      <c r="AA641" s="149"/>
      <c r="AB641" s="149"/>
      <c r="AC641" s="149"/>
      <c r="AD641" s="149"/>
      <c r="AE641" s="149"/>
      <c r="AF641" s="149"/>
      <c r="AG641" s="149" t="s">
        <v>922</v>
      </c>
      <c r="AH641" s="149"/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ht="22.5" outlineLevel="1" x14ac:dyDescent="0.2">
      <c r="A642" s="182">
        <v>217</v>
      </c>
      <c r="B642" s="183" t="s">
        <v>941</v>
      </c>
      <c r="C642" s="192" t="s">
        <v>942</v>
      </c>
      <c r="D642" s="184" t="s">
        <v>587</v>
      </c>
      <c r="E642" s="185">
        <v>1</v>
      </c>
      <c r="F642" s="186"/>
      <c r="G642" s="187">
        <f>ROUND(E642*F642,2)</f>
        <v>0</v>
      </c>
      <c r="H642" s="160"/>
      <c r="I642" s="159">
        <f>ROUND(E642*H642,2)</f>
        <v>0</v>
      </c>
      <c r="J642" s="160"/>
      <c r="K642" s="159">
        <f>ROUND(E642*J642,2)</f>
        <v>0</v>
      </c>
      <c r="L642" s="159">
        <v>21</v>
      </c>
      <c r="M642" s="159">
        <f>G642*(1+L642/100)</f>
        <v>0</v>
      </c>
      <c r="N642" s="158">
        <v>0</v>
      </c>
      <c r="O642" s="158">
        <f>ROUND(E642*N642,2)</f>
        <v>0</v>
      </c>
      <c r="P642" s="158">
        <v>0</v>
      </c>
      <c r="Q642" s="158">
        <f>ROUND(E642*P642,2)</f>
        <v>0</v>
      </c>
      <c r="R642" s="159"/>
      <c r="S642" s="159" t="s">
        <v>408</v>
      </c>
      <c r="T642" s="159" t="s">
        <v>222</v>
      </c>
      <c r="U642" s="159">
        <v>0</v>
      </c>
      <c r="V642" s="159">
        <f>ROUND(E642*U642,2)</f>
        <v>0</v>
      </c>
      <c r="W642" s="159"/>
      <c r="X642" s="159" t="s">
        <v>197</v>
      </c>
      <c r="Y642" s="159" t="s">
        <v>198</v>
      </c>
      <c r="Z642" s="149"/>
      <c r="AA642" s="149"/>
      <c r="AB642" s="149"/>
      <c r="AC642" s="149"/>
      <c r="AD642" s="149"/>
      <c r="AE642" s="149"/>
      <c r="AF642" s="149"/>
      <c r="AG642" s="149" t="s">
        <v>199</v>
      </c>
      <c r="AH642" s="149"/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ht="22.5" outlineLevel="1" x14ac:dyDescent="0.2">
      <c r="A643" s="182">
        <v>218</v>
      </c>
      <c r="B643" s="183" t="s">
        <v>943</v>
      </c>
      <c r="C643" s="192" t="s">
        <v>944</v>
      </c>
      <c r="D643" s="184" t="s">
        <v>757</v>
      </c>
      <c r="E643" s="185">
        <v>1</v>
      </c>
      <c r="F643" s="186"/>
      <c r="G643" s="187">
        <f>ROUND(E643*F643,2)</f>
        <v>0</v>
      </c>
      <c r="H643" s="160"/>
      <c r="I643" s="159">
        <f>ROUND(E643*H643,2)</f>
        <v>0</v>
      </c>
      <c r="J643" s="160"/>
      <c r="K643" s="159">
        <f>ROUND(E643*J643,2)</f>
        <v>0</v>
      </c>
      <c r="L643" s="159">
        <v>21</v>
      </c>
      <c r="M643" s="159">
        <f>G643*(1+L643/100)</f>
        <v>0</v>
      </c>
      <c r="N643" s="158">
        <v>0</v>
      </c>
      <c r="O643" s="158">
        <f>ROUND(E643*N643,2)</f>
        <v>0</v>
      </c>
      <c r="P643" s="158">
        <v>0</v>
      </c>
      <c r="Q643" s="158">
        <f>ROUND(E643*P643,2)</f>
        <v>0</v>
      </c>
      <c r="R643" s="159"/>
      <c r="S643" s="159" t="s">
        <v>408</v>
      </c>
      <c r="T643" s="159" t="s">
        <v>222</v>
      </c>
      <c r="U643" s="159">
        <v>0</v>
      </c>
      <c r="V643" s="159">
        <f>ROUND(E643*U643,2)</f>
        <v>0</v>
      </c>
      <c r="W643" s="159"/>
      <c r="X643" s="159" t="s">
        <v>916</v>
      </c>
      <c r="Y643" s="159" t="s">
        <v>198</v>
      </c>
      <c r="Z643" s="149"/>
      <c r="AA643" s="149"/>
      <c r="AB643" s="149"/>
      <c r="AC643" s="149"/>
      <c r="AD643" s="149"/>
      <c r="AE643" s="149"/>
      <c r="AF643" s="149"/>
      <c r="AG643" s="149" t="s">
        <v>922</v>
      </c>
      <c r="AH643" s="149"/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">
      <c r="A644" s="176">
        <v>219</v>
      </c>
      <c r="B644" s="177" t="s">
        <v>945</v>
      </c>
      <c r="C644" s="190" t="s">
        <v>946</v>
      </c>
      <c r="D644" s="178" t="s">
        <v>915</v>
      </c>
      <c r="E644" s="179">
        <v>1</v>
      </c>
      <c r="F644" s="180"/>
      <c r="G644" s="181">
        <f>ROUND(E644*F644,2)</f>
        <v>0</v>
      </c>
      <c r="H644" s="160"/>
      <c r="I644" s="159">
        <f>ROUND(E644*H644,2)</f>
        <v>0</v>
      </c>
      <c r="J644" s="160"/>
      <c r="K644" s="159">
        <f>ROUND(E644*J644,2)</f>
        <v>0</v>
      </c>
      <c r="L644" s="159">
        <v>21</v>
      </c>
      <c r="M644" s="159">
        <f>G644*(1+L644/100)</f>
        <v>0</v>
      </c>
      <c r="N644" s="158">
        <v>0</v>
      </c>
      <c r="O644" s="158">
        <f>ROUND(E644*N644,2)</f>
        <v>0</v>
      </c>
      <c r="P644" s="158">
        <v>0</v>
      </c>
      <c r="Q644" s="158">
        <f>ROUND(E644*P644,2)</f>
        <v>0</v>
      </c>
      <c r="R644" s="159"/>
      <c r="S644" s="159" t="s">
        <v>196</v>
      </c>
      <c r="T644" s="159" t="s">
        <v>222</v>
      </c>
      <c r="U644" s="159">
        <v>0</v>
      </c>
      <c r="V644" s="159">
        <f>ROUND(E644*U644,2)</f>
        <v>0</v>
      </c>
      <c r="W644" s="159"/>
      <c r="X644" s="159" t="s">
        <v>916</v>
      </c>
      <c r="Y644" s="159" t="s">
        <v>198</v>
      </c>
      <c r="Z644" s="149"/>
      <c r="AA644" s="149"/>
      <c r="AB644" s="149"/>
      <c r="AC644" s="149"/>
      <c r="AD644" s="149"/>
      <c r="AE644" s="149"/>
      <c r="AF644" s="149"/>
      <c r="AG644" s="149" t="s">
        <v>917</v>
      </c>
      <c r="AH644" s="149"/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2" x14ac:dyDescent="0.2">
      <c r="A645" s="156"/>
      <c r="B645" s="157"/>
      <c r="C645" s="268" t="s">
        <v>947</v>
      </c>
      <c r="D645" s="269"/>
      <c r="E645" s="269"/>
      <c r="F645" s="269"/>
      <c r="G645" s="269"/>
      <c r="H645" s="159"/>
      <c r="I645" s="159"/>
      <c r="J645" s="159"/>
      <c r="K645" s="159"/>
      <c r="L645" s="159"/>
      <c r="M645" s="159"/>
      <c r="N645" s="158"/>
      <c r="O645" s="158"/>
      <c r="P645" s="158"/>
      <c r="Q645" s="158"/>
      <c r="R645" s="159"/>
      <c r="S645" s="159"/>
      <c r="T645" s="159"/>
      <c r="U645" s="159"/>
      <c r="V645" s="159"/>
      <c r="W645" s="159"/>
      <c r="X645" s="159"/>
      <c r="Y645" s="159"/>
      <c r="Z645" s="149"/>
      <c r="AA645" s="149"/>
      <c r="AB645" s="149"/>
      <c r="AC645" s="149"/>
      <c r="AD645" s="149"/>
      <c r="AE645" s="149"/>
      <c r="AF645" s="149"/>
      <c r="AG645" s="149" t="s">
        <v>918</v>
      </c>
      <c r="AH645" s="149"/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ht="22.5" outlineLevel="1" x14ac:dyDescent="0.2">
      <c r="A646" s="182">
        <v>220</v>
      </c>
      <c r="B646" s="183" t="s">
        <v>948</v>
      </c>
      <c r="C646" s="192" t="s">
        <v>949</v>
      </c>
      <c r="D646" s="184" t="s">
        <v>587</v>
      </c>
      <c r="E646" s="185">
        <v>1</v>
      </c>
      <c r="F646" s="186"/>
      <c r="G646" s="187">
        <f>ROUND(E646*F646,2)</f>
        <v>0</v>
      </c>
      <c r="H646" s="160"/>
      <c r="I646" s="159">
        <f>ROUND(E646*H646,2)</f>
        <v>0</v>
      </c>
      <c r="J646" s="160"/>
      <c r="K646" s="159">
        <f>ROUND(E646*J646,2)</f>
        <v>0</v>
      </c>
      <c r="L646" s="159">
        <v>21</v>
      </c>
      <c r="M646" s="159">
        <f>G646*(1+L646/100)</f>
        <v>0</v>
      </c>
      <c r="N646" s="158">
        <v>0</v>
      </c>
      <c r="O646" s="158">
        <f>ROUND(E646*N646,2)</f>
        <v>0</v>
      </c>
      <c r="P646" s="158">
        <v>0</v>
      </c>
      <c r="Q646" s="158">
        <f>ROUND(E646*P646,2)</f>
        <v>0</v>
      </c>
      <c r="R646" s="159"/>
      <c r="S646" s="159" t="s">
        <v>408</v>
      </c>
      <c r="T646" s="159" t="s">
        <v>222</v>
      </c>
      <c r="U646" s="159">
        <v>0</v>
      </c>
      <c r="V646" s="159">
        <f>ROUND(E646*U646,2)</f>
        <v>0</v>
      </c>
      <c r="W646" s="159"/>
      <c r="X646" s="159" t="s">
        <v>916</v>
      </c>
      <c r="Y646" s="159" t="s">
        <v>198</v>
      </c>
      <c r="Z646" s="149"/>
      <c r="AA646" s="149"/>
      <c r="AB646" s="149"/>
      <c r="AC646" s="149"/>
      <c r="AD646" s="149"/>
      <c r="AE646" s="149"/>
      <c r="AF646" s="149"/>
      <c r="AG646" s="149" t="s">
        <v>922</v>
      </c>
      <c r="AH646" s="149"/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82">
        <v>221</v>
      </c>
      <c r="B647" s="183" t="s">
        <v>950</v>
      </c>
      <c r="C647" s="192" t="s">
        <v>951</v>
      </c>
      <c r="D647" s="184" t="s">
        <v>587</v>
      </c>
      <c r="E647" s="185">
        <v>1</v>
      </c>
      <c r="F647" s="186"/>
      <c r="G647" s="187">
        <f>ROUND(E647*F647,2)</f>
        <v>0</v>
      </c>
      <c r="H647" s="160"/>
      <c r="I647" s="159">
        <f>ROUND(E647*H647,2)</f>
        <v>0</v>
      </c>
      <c r="J647" s="160"/>
      <c r="K647" s="159">
        <f>ROUND(E647*J647,2)</f>
        <v>0</v>
      </c>
      <c r="L647" s="159">
        <v>21</v>
      </c>
      <c r="M647" s="159">
        <f>G647*(1+L647/100)</f>
        <v>0</v>
      </c>
      <c r="N647" s="158">
        <v>0</v>
      </c>
      <c r="O647" s="158">
        <f>ROUND(E647*N647,2)</f>
        <v>0</v>
      </c>
      <c r="P647" s="158">
        <v>0</v>
      </c>
      <c r="Q647" s="158">
        <f>ROUND(E647*P647,2)</f>
        <v>0</v>
      </c>
      <c r="R647" s="159"/>
      <c r="S647" s="159" t="s">
        <v>408</v>
      </c>
      <c r="T647" s="159" t="s">
        <v>222</v>
      </c>
      <c r="U647" s="159">
        <v>0</v>
      </c>
      <c r="V647" s="159">
        <f>ROUND(E647*U647,2)</f>
        <v>0</v>
      </c>
      <c r="W647" s="159"/>
      <c r="X647" s="159" t="s">
        <v>916</v>
      </c>
      <c r="Y647" s="159" t="s">
        <v>198</v>
      </c>
      <c r="Z647" s="149"/>
      <c r="AA647" s="149"/>
      <c r="AB647" s="149"/>
      <c r="AC647" s="149"/>
      <c r="AD647" s="149"/>
      <c r="AE647" s="149"/>
      <c r="AF647" s="149"/>
      <c r="AG647" s="149" t="s">
        <v>922</v>
      </c>
      <c r="AH647" s="149"/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ht="22.5" outlineLevel="1" x14ac:dyDescent="0.2">
      <c r="A648" s="182">
        <v>222</v>
      </c>
      <c r="B648" s="183" t="s">
        <v>952</v>
      </c>
      <c r="C648" s="192" t="s">
        <v>953</v>
      </c>
      <c r="D648" s="184" t="s">
        <v>587</v>
      </c>
      <c r="E648" s="185">
        <v>1</v>
      </c>
      <c r="F648" s="186"/>
      <c r="G648" s="187">
        <f>ROUND(E648*F648,2)</f>
        <v>0</v>
      </c>
      <c r="H648" s="160"/>
      <c r="I648" s="159">
        <f>ROUND(E648*H648,2)</f>
        <v>0</v>
      </c>
      <c r="J648" s="160"/>
      <c r="K648" s="159">
        <f>ROUND(E648*J648,2)</f>
        <v>0</v>
      </c>
      <c r="L648" s="159">
        <v>21</v>
      </c>
      <c r="M648" s="159">
        <f>G648*(1+L648/100)</f>
        <v>0</v>
      </c>
      <c r="N648" s="158">
        <v>0</v>
      </c>
      <c r="O648" s="158">
        <f>ROUND(E648*N648,2)</f>
        <v>0</v>
      </c>
      <c r="P648" s="158">
        <v>0</v>
      </c>
      <c r="Q648" s="158">
        <f>ROUND(E648*P648,2)</f>
        <v>0</v>
      </c>
      <c r="R648" s="159"/>
      <c r="S648" s="159" t="s">
        <v>408</v>
      </c>
      <c r="T648" s="159" t="s">
        <v>222</v>
      </c>
      <c r="U648" s="159">
        <v>0</v>
      </c>
      <c r="V648" s="159">
        <f>ROUND(E648*U648,2)</f>
        <v>0</v>
      </c>
      <c r="W648" s="159"/>
      <c r="X648" s="159" t="s">
        <v>916</v>
      </c>
      <c r="Y648" s="159" t="s">
        <v>198</v>
      </c>
      <c r="Z648" s="149"/>
      <c r="AA648" s="149"/>
      <c r="AB648" s="149"/>
      <c r="AC648" s="149"/>
      <c r="AD648" s="149"/>
      <c r="AE648" s="149"/>
      <c r="AF648" s="149"/>
      <c r="AG648" s="149" t="s">
        <v>922</v>
      </c>
      <c r="AH648" s="149"/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x14ac:dyDescent="0.2">
      <c r="A649" s="169" t="s">
        <v>191</v>
      </c>
      <c r="B649" s="170" t="s">
        <v>164</v>
      </c>
      <c r="C649" s="189" t="s">
        <v>30</v>
      </c>
      <c r="D649" s="171"/>
      <c r="E649" s="172"/>
      <c r="F649" s="173"/>
      <c r="G649" s="174">
        <f>SUMIF(AG650:AG651,"&lt;&gt;NOR",G650:G651)</f>
        <v>450000</v>
      </c>
      <c r="H649" s="168"/>
      <c r="I649" s="168">
        <f>SUM(I650:I651)</f>
        <v>0</v>
      </c>
      <c r="J649" s="168"/>
      <c r="K649" s="168">
        <f>SUM(K650:K651)</f>
        <v>0</v>
      </c>
      <c r="L649" s="168"/>
      <c r="M649" s="168">
        <f>SUM(M650:M651)</f>
        <v>544500</v>
      </c>
      <c r="N649" s="167"/>
      <c r="O649" s="167">
        <f>SUM(O650:O651)</f>
        <v>0</v>
      </c>
      <c r="P649" s="167"/>
      <c r="Q649" s="167">
        <f>SUM(Q650:Q651)</f>
        <v>0</v>
      </c>
      <c r="R649" s="168"/>
      <c r="S649" s="168"/>
      <c r="T649" s="168"/>
      <c r="U649" s="168"/>
      <c r="V649" s="168">
        <f>SUM(V650:V651)</f>
        <v>0</v>
      </c>
      <c r="W649" s="168"/>
      <c r="X649" s="168"/>
      <c r="Y649" s="168"/>
      <c r="AG649" t="s">
        <v>192</v>
      </c>
    </row>
    <row r="650" spans="1:60" ht="22.5" outlineLevel="1" x14ac:dyDescent="0.2">
      <c r="A650" s="176">
        <v>223</v>
      </c>
      <c r="B650" s="177" t="s">
        <v>954</v>
      </c>
      <c r="C650" s="190" t="s">
        <v>955</v>
      </c>
      <c r="D650" s="178" t="s">
        <v>915</v>
      </c>
      <c r="E650" s="179">
        <v>1</v>
      </c>
      <c r="F650" s="201">
        <v>450000</v>
      </c>
      <c r="G650" s="181">
        <f>ROUND(E650*F650,2)</f>
        <v>450000</v>
      </c>
      <c r="H650" s="160"/>
      <c r="I650" s="159">
        <f>ROUND(E650*H650,2)</f>
        <v>0</v>
      </c>
      <c r="J650" s="160"/>
      <c r="K650" s="159">
        <f>ROUND(E650*J650,2)</f>
        <v>0</v>
      </c>
      <c r="L650" s="159">
        <v>21</v>
      </c>
      <c r="M650" s="159">
        <f>G650*(1+L650/100)</f>
        <v>544500</v>
      </c>
      <c r="N650" s="158">
        <v>0</v>
      </c>
      <c r="O650" s="158">
        <f>ROUND(E650*N650,2)</f>
        <v>0</v>
      </c>
      <c r="P650" s="158">
        <v>0</v>
      </c>
      <c r="Q650" s="158">
        <f>ROUND(E650*P650,2)</f>
        <v>0</v>
      </c>
      <c r="R650" s="159"/>
      <c r="S650" s="159" t="s">
        <v>196</v>
      </c>
      <c r="T650" s="159" t="s">
        <v>222</v>
      </c>
      <c r="U650" s="159">
        <v>0</v>
      </c>
      <c r="V650" s="159">
        <f>ROUND(E650*U650,2)</f>
        <v>0</v>
      </c>
      <c r="W650" s="159"/>
      <c r="X650" s="159" t="s">
        <v>916</v>
      </c>
      <c r="Y650" s="159" t="s">
        <v>198</v>
      </c>
      <c r="Z650" s="149"/>
      <c r="AA650" s="149"/>
      <c r="AB650" s="149"/>
      <c r="AC650" s="149"/>
      <c r="AD650" s="149"/>
      <c r="AE650" s="149"/>
      <c r="AF650" s="149"/>
      <c r="AG650" s="149" t="s">
        <v>922</v>
      </c>
      <c r="AH650" s="149"/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ht="22.5" outlineLevel="2" x14ac:dyDescent="0.2">
      <c r="A651" s="156"/>
      <c r="B651" s="157"/>
      <c r="C651" s="268" t="s">
        <v>956</v>
      </c>
      <c r="D651" s="269"/>
      <c r="E651" s="269"/>
      <c r="F651" s="269"/>
      <c r="G651" s="269"/>
      <c r="H651" s="159"/>
      <c r="I651" s="159"/>
      <c r="J651" s="159"/>
      <c r="K651" s="159"/>
      <c r="L651" s="159"/>
      <c r="M651" s="159"/>
      <c r="N651" s="158"/>
      <c r="O651" s="158"/>
      <c r="P651" s="158"/>
      <c r="Q651" s="158"/>
      <c r="R651" s="159"/>
      <c r="S651" s="159"/>
      <c r="T651" s="159"/>
      <c r="U651" s="159"/>
      <c r="V651" s="159"/>
      <c r="W651" s="159"/>
      <c r="X651" s="159"/>
      <c r="Y651" s="159"/>
      <c r="Z651" s="149"/>
      <c r="AA651" s="149"/>
      <c r="AB651" s="149"/>
      <c r="AC651" s="149"/>
      <c r="AD651" s="149"/>
      <c r="AE651" s="149"/>
      <c r="AF651" s="149"/>
      <c r="AG651" s="149" t="s">
        <v>918</v>
      </c>
      <c r="AH651" s="149"/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88" t="str">
        <f>C651</f>
        <v>Finanční rezerva požadovaná objednatelem jako součást smluvní ceny. Způsob jejího stanovení, čerpání a vykazování definuje objednatel.</v>
      </c>
      <c r="BB651" s="149"/>
      <c r="BC651" s="149"/>
      <c r="BD651" s="149"/>
      <c r="BE651" s="149"/>
      <c r="BF651" s="149"/>
      <c r="BG651" s="149"/>
      <c r="BH651" s="149"/>
    </row>
    <row r="652" spans="1:60" x14ac:dyDescent="0.2">
      <c r="A652" s="3"/>
      <c r="B652" s="4"/>
      <c r="C652" s="196"/>
      <c r="D652" s="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AE652">
        <v>12</v>
      </c>
      <c r="AF652">
        <v>21</v>
      </c>
      <c r="AG652" t="s">
        <v>177</v>
      </c>
    </row>
    <row r="653" spans="1:60" x14ac:dyDescent="0.2">
      <c r="A653" s="152"/>
      <c r="B653" s="153" t="s">
        <v>31</v>
      </c>
      <c r="C653" s="197"/>
      <c r="D653" s="154"/>
      <c r="E653" s="155"/>
      <c r="F653" s="155"/>
      <c r="G653" s="175">
        <f>G8+G39+G80+G139+G156+G167+G206+G222+G261+G299+G319+G324+G347+G349+G377+G393+G463+G475+G500+G542+G589+G609+G613+G620+G625+G649</f>
        <v>1446826.5899999999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AE653">
        <f>SUMIF(L7:L651,AE652,G7:G651)</f>
        <v>0</v>
      </c>
      <c r="AF653">
        <f>SUMIF(L7:L651,AF652,G7:G651)</f>
        <v>1446826.59</v>
      </c>
      <c r="AG653" t="s">
        <v>957</v>
      </c>
    </row>
    <row r="654" spans="1:60" x14ac:dyDescent="0.2">
      <c r="A654" s="3"/>
      <c r="B654" s="4"/>
      <c r="C654" s="196"/>
      <c r="D654" s="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60" x14ac:dyDescent="0.2">
      <c r="A655" s="3"/>
      <c r="B655" s="4"/>
      <c r="C655" s="196"/>
      <c r="D655" s="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60" x14ac:dyDescent="0.2">
      <c r="A656" s="266" t="s">
        <v>958</v>
      </c>
      <c r="B656" s="266"/>
      <c r="C656" s="267"/>
      <c r="D656" s="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33" x14ac:dyDescent="0.2">
      <c r="A657" s="270"/>
      <c r="B657" s="271"/>
      <c r="C657" s="272"/>
      <c r="D657" s="271"/>
      <c r="E657" s="271"/>
      <c r="F657" s="271"/>
      <c r="G657" s="27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AG657" t="s">
        <v>959</v>
      </c>
    </row>
    <row r="658" spans="1:33" x14ac:dyDescent="0.2">
      <c r="A658" s="274"/>
      <c r="B658" s="275"/>
      <c r="C658" s="276"/>
      <c r="D658" s="275"/>
      <c r="E658" s="275"/>
      <c r="F658" s="275"/>
      <c r="G658" s="277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33" x14ac:dyDescent="0.2">
      <c r="A659" s="274"/>
      <c r="B659" s="275"/>
      <c r="C659" s="276"/>
      <c r="D659" s="275"/>
      <c r="E659" s="275"/>
      <c r="F659" s="275"/>
      <c r="G659" s="277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33" x14ac:dyDescent="0.2">
      <c r="A660" s="274"/>
      <c r="B660" s="275"/>
      <c r="C660" s="276"/>
      <c r="D660" s="275"/>
      <c r="E660" s="275"/>
      <c r="F660" s="275"/>
      <c r="G660" s="277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33" x14ac:dyDescent="0.2">
      <c r="A661" s="278"/>
      <c r="B661" s="279"/>
      <c r="C661" s="280"/>
      <c r="D661" s="279"/>
      <c r="E661" s="279"/>
      <c r="F661" s="279"/>
      <c r="G661" s="28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33" x14ac:dyDescent="0.2">
      <c r="A662" s="3"/>
      <c r="B662" s="4"/>
      <c r="C662" s="196"/>
      <c r="D662" s="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33" x14ac:dyDescent="0.2">
      <c r="C663" s="198"/>
      <c r="D663" s="10"/>
      <c r="AG663" t="s">
        <v>961</v>
      </c>
    </row>
    <row r="664" spans="1:33" x14ac:dyDescent="0.2">
      <c r="D664" s="10"/>
    </row>
    <row r="665" spans="1:33" x14ac:dyDescent="0.2">
      <c r="D665" s="10"/>
    </row>
    <row r="666" spans="1:33" x14ac:dyDescent="0.2">
      <c r="D666" s="10"/>
    </row>
    <row r="667" spans="1:33" x14ac:dyDescent="0.2">
      <c r="D667" s="10"/>
    </row>
    <row r="668" spans="1:33" x14ac:dyDescent="0.2">
      <c r="D668" s="10"/>
    </row>
    <row r="669" spans="1:33" x14ac:dyDescent="0.2">
      <c r="D669" s="10"/>
    </row>
    <row r="670" spans="1:33" x14ac:dyDescent="0.2">
      <c r="D670" s="10"/>
    </row>
    <row r="671" spans="1:33" x14ac:dyDescent="0.2">
      <c r="D671" s="10"/>
    </row>
    <row r="672" spans="1:33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zY0M/LUkRFZG/uD6fJEyQVLmCeJtwIcTK/U0mt59yY1dREYG4/rqpaX63l77ZyiYdDe4vGgRQQoVp7SYjbY7A==" saltValue="r3sf9ucC3CmZNbNGFpS6wg==" spinCount="100000" sheet="1" objects="1" scenarios="1" selectLockedCells="1"/>
  <mergeCells count="15">
    <mergeCell ref="A657:G661"/>
    <mergeCell ref="C627:G627"/>
    <mergeCell ref="C628:G628"/>
    <mergeCell ref="C630:G630"/>
    <mergeCell ref="C634:G634"/>
    <mergeCell ref="A1:G1"/>
    <mergeCell ref="C2:G2"/>
    <mergeCell ref="C3:G3"/>
    <mergeCell ref="C4:G4"/>
    <mergeCell ref="A656:C656"/>
    <mergeCell ref="C636:G636"/>
    <mergeCell ref="C638:G638"/>
    <mergeCell ref="C640:G640"/>
    <mergeCell ref="C645:G645"/>
    <mergeCell ref="C651:G6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A23F-5E15-4D01-A34B-D3CF0FBA9E07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57</v>
      </c>
      <c r="C4" s="263" t="s">
        <v>58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123</v>
      </c>
      <c r="C8" s="189" t="s">
        <v>124</v>
      </c>
      <c r="D8" s="171"/>
      <c r="E8" s="172"/>
      <c r="F8" s="173"/>
      <c r="G8" s="174">
        <f>SUMIF(AG9:AG30,"&lt;&gt;NOR",G9:G30)</f>
        <v>0</v>
      </c>
      <c r="H8" s="168"/>
      <c r="I8" s="168">
        <f>SUM(I9:I30)</f>
        <v>0</v>
      </c>
      <c r="J8" s="168"/>
      <c r="K8" s="168">
        <f>SUM(K9:K30)</f>
        <v>0</v>
      </c>
      <c r="L8" s="168"/>
      <c r="M8" s="168">
        <f>SUM(M9:M30)</f>
        <v>0</v>
      </c>
      <c r="N8" s="167"/>
      <c r="O8" s="167">
        <f>SUM(O9:O30)</f>
        <v>0</v>
      </c>
      <c r="P8" s="167"/>
      <c r="Q8" s="167">
        <f>SUM(Q9:Q30)</f>
        <v>0</v>
      </c>
      <c r="R8" s="168"/>
      <c r="S8" s="168"/>
      <c r="T8" s="168"/>
      <c r="U8" s="168"/>
      <c r="V8" s="168">
        <f>SUM(V9:V30)</f>
        <v>0</v>
      </c>
      <c r="W8" s="168"/>
      <c r="X8" s="168"/>
      <c r="Y8" s="168"/>
      <c r="AG8" t="s">
        <v>192</v>
      </c>
    </row>
    <row r="9" spans="1:60" ht="33.75" outlineLevel="1" x14ac:dyDescent="0.2">
      <c r="A9" s="176">
        <v>1</v>
      </c>
      <c r="B9" s="177" t="s">
        <v>962</v>
      </c>
      <c r="C9" s="190" t="s">
        <v>963</v>
      </c>
      <c r="D9" s="178" t="s">
        <v>903</v>
      </c>
      <c r="E9" s="179">
        <v>16.399999999999999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>ROUND(E9*U9,2)</f>
        <v>0</v>
      </c>
      <c r="W9" s="159"/>
      <c r="X9" s="159" t="s">
        <v>458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459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1" t="s">
        <v>964</v>
      </c>
      <c r="D10" s="161"/>
      <c r="E10" s="162">
        <v>16.399999999999999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45" outlineLevel="3" x14ac:dyDescent="0.2">
      <c r="A11" s="156"/>
      <c r="B11" s="157"/>
      <c r="C11" s="191" t="s">
        <v>965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3" x14ac:dyDescent="0.2">
      <c r="A12" s="156"/>
      <c r="B12" s="157"/>
      <c r="C12" s="191" t="s">
        <v>966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3" x14ac:dyDescent="0.2">
      <c r="A13" s="156"/>
      <c r="B13" s="157"/>
      <c r="C13" s="191" t="s">
        <v>967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3" x14ac:dyDescent="0.2">
      <c r="A14" s="156"/>
      <c r="B14" s="157"/>
      <c r="C14" s="191" t="s">
        <v>968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">
      <c r="A15" s="156"/>
      <c r="B15" s="157"/>
      <c r="C15" s="191" t="s">
        <v>969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1" t="s">
        <v>970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 x14ac:dyDescent="0.2">
      <c r="A17" s="156"/>
      <c r="B17" s="157"/>
      <c r="C17" s="191" t="s">
        <v>971</v>
      </c>
      <c r="D17" s="161"/>
      <c r="E17" s="162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76">
        <v>2</v>
      </c>
      <c r="B18" s="177" t="s">
        <v>972</v>
      </c>
      <c r="C18" s="190" t="s">
        <v>973</v>
      </c>
      <c r="D18" s="178" t="s">
        <v>903</v>
      </c>
      <c r="E18" s="179">
        <v>21.2</v>
      </c>
      <c r="F18" s="180"/>
      <c r="G18" s="181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9"/>
      <c r="S18" s="159" t="s">
        <v>408</v>
      </c>
      <c r="T18" s="159" t="s">
        <v>222</v>
      </c>
      <c r="U18" s="159">
        <v>0</v>
      </c>
      <c r="V18" s="159">
        <f>ROUND(E18*U18,2)</f>
        <v>0</v>
      </c>
      <c r="W18" s="159"/>
      <c r="X18" s="159" t="s">
        <v>458</v>
      </c>
      <c r="Y18" s="159" t="s">
        <v>198</v>
      </c>
      <c r="Z18" s="149"/>
      <c r="AA18" s="149"/>
      <c r="AB18" s="149"/>
      <c r="AC18" s="149"/>
      <c r="AD18" s="149"/>
      <c r="AE18" s="149"/>
      <c r="AF18" s="149"/>
      <c r="AG18" s="149" t="s">
        <v>459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1" t="s">
        <v>974</v>
      </c>
      <c r="D19" s="161"/>
      <c r="E19" s="162">
        <v>21.2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45" outlineLevel="3" x14ac:dyDescent="0.2">
      <c r="A20" s="156"/>
      <c r="B20" s="157"/>
      <c r="C20" s="191" t="s">
        <v>965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3" x14ac:dyDescent="0.2">
      <c r="A21" s="156"/>
      <c r="B21" s="157"/>
      <c r="C21" s="191" t="s">
        <v>966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3" x14ac:dyDescent="0.2">
      <c r="A22" s="156"/>
      <c r="B22" s="157"/>
      <c r="C22" s="191" t="s">
        <v>967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3" x14ac:dyDescent="0.2">
      <c r="A23" s="156"/>
      <c r="B23" s="157"/>
      <c r="C23" s="191" t="s">
        <v>968</v>
      </c>
      <c r="D23" s="161"/>
      <c r="E23" s="162"/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201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1" t="s">
        <v>969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1" t="s">
        <v>970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3" x14ac:dyDescent="0.2">
      <c r="A26" s="156"/>
      <c r="B26" s="157"/>
      <c r="C26" s="191" t="s">
        <v>971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45" outlineLevel="1" x14ac:dyDescent="0.2">
      <c r="A27" s="176">
        <v>3</v>
      </c>
      <c r="B27" s="177" t="s">
        <v>975</v>
      </c>
      <c r="C27" s="190" t="s">
        <v>976</v>
      </c>
      <c r="D27" s="178" t="s">
        <v>757</v>
      </c>
      <c r="E27" s="179">
        <v>1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9"/>
      <c r="S27" s="159" t="s">
        <v>408</v>
      </c>
      <c r="T27" s="159" t="s">
        <v>222</v>
      </c>
      <c r="U27" s="159">
        <v>0</v>
      </c>
      <c r="V27" s="159">
        <f>ROUND(E27*U27,2)</f>
        <v>0</v>
      </c>
      <c r="W27" s="159"/>
      <c r="X27" s="159" t="s">
        <v>458</v>
      </c>
      <c r="Y27" s="159" t="s">
        <v>198</v>
      </c>
      <c r="Z27" s="149"/>
      <c r="AA27" s="149"/>
      <c r="AB27" s="149"/>
      <c r="AC27" s="149"/>
      <c r="AD27" s="149"/>
      <c r="AE27" s="149"/>
      <c r="AF27" s="149"/>
      <c r="AG27" s="149" t="s">
        <v>459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91" t="s">
        <v>977</v>
      </c>
      <c r="D28" s="161"/>
      <c r="E28" s="162">
        <v>1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3" x14ac:dyDescent="0.2">
      <c r="A29" s="156"/>
      <c r="B29" s="157"/>
      <c r="C29" s="191" t="s">
        <v>978</v>
      </c>
      <c r="D29" s="161"/>
      <c r="E29" s="162"/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201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22.5" outlineLevel="3" x14ac:dyDescent="0.2">
      <c r="A30" s="156"/>
      <c r="B30" s="157"/>
      <c r="C30" s="191" t="s">
        <v>979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3"/>
      <c r="B31" s="4"/>
      <c r="C31" s="19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177</v>
      </c>
    </row>
    <row r="32" spans="1:60" x14ac:dyDescent="0.2">
      <c r="A32" s="152"/>
      <c r="B32" s="153" t="s">
        <v>31</v>
      </c>
      <c r="C32" s="197"/>
      <c r="D32" s="154"/>
      <c r="E32" s="155"/>
      <c r="F32" s="155"/>
      <c r="G32" s="175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957</v>
      </c>
    </row>
    <row r="33" spans="1:33" x14ac:dyDescent="0.2">
      <c r="A33" s="3"/>
      <c r="B33" s="4"/>
      <c r="C33" s="19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9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6" t="s">
        <v>958</v>
      </c>
      <c r="B35" s="266"/>
      <c r="C35" s="26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0"/>
      <c r="B36" s="271"/>
      <c r="C36" s="272"/>
      <c r="D36" s="271"/>
      <c r="E36" s="271"/>
      <c r="F36" s="271"/>
      <c r="G36" s="27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959</v>
      </c>
    </row>
    <row r="37" spans="1:33" x14ac:dyDescent="0.2">
      <c r="A37" s="274"/>
      <c r="B37" s="275"/>
      <c r="C37" s="276"/>
      <c r="D37" s="275"/>
      <c r="E37" s="275"/>
      <c r="F37" s="275"/>
      <c r="G37" s="27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74"/>
      <c r="B38" s="275"/>
      <c r="C38" s="276"/>
      <c r="D38" s="275"/>
      <c r="E38" s="275"/>
      <c r="F38" s="275"/>
      <c r="G38" s="2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74"/>
      <c r="B39" s="275"/>
      <c r="C39" s="276"/>
      <c r="D39" s="275"/>
      <c r="E39" s="275"/>
      <c r="F39" s="275"/>
      <c r="G39" s="2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78"/>
      <c r="B40" s="279"/>
      <c r="C40" s="280"/>
      <c r="D40" s="279"/>
      <c r="E40" s="279"/>
      <c r="F40" s="279"/>
      <c r="G40" s="28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3"/>
      <c r="B41" s="4"/>
      <c r="C41" s="19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C42" s="198"/>
      <c r="D42" s="10"/>
      <c r="AG42" t="s">
        <v>961</v>
      </c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ONj9gnhhxVLjPzynpRI86095VGLYJniik3wFe0Ig1nCpeDHAxfshp1b0oA3Tw/55qarvku9pbB7wROypeUMiQ==" saltValue="XKLsIq1wLalmHC2lVJ0wKQ==" spinCount="100000" sheet="1" objects="1" scenarios="1" selectLockedCells="1"/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3F74-FAD3-453D-ADA1-6F5F90B117E9}">
  <sheetPr>
    <outlinePr summaryBelow="0"/>
  </sheetPr>
  <dimension ref="A1:BH5000"/>
  <sheetViews>
    <sheetView zoomScale="115" zoomScaleNormal="115" workbookViewId="0">
      <pane ySplit="7" topLeftCell="A8" activePane="bottomLeft" state="frozen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59</v>
      </c>
      <c r="C4" s="263" t="s">
        <v>60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123</v>
      </c>
      <c r="C8" s="189" t="s">
        <v>124</v>
      </c>
      <c r="D8" s="171"/>
      <c r="E8" s="172"/>
      <c r="F8" s="173"/>
      <c r="G8" s="174">
        <f>SUMIF(AG9:AG45,"&lt;&gt;NOR",G9:G45)</f>
        <v>0</v>
      </c>
      <c r="H8" s="168"/>
      <c r="I8" s="168">
        <f>SUM(I9:I45)</f>
        <v>0</v>
      </c>
      <c r="J8" s="168"/>
      <c r="K8" s="168">
        <f>SUM(K9:K45)</f>
        <v>0</v>
      </c>
      <c r="L8" s="168"/>
      <c r="M8" s="168">
        <f>SUM(M9:M45)</f>
        <v>0</v>
      </c>
      <c r="N8" s="167"/>
      <c r="O8" s="167">
        <f>SUM(O9:O45)</f>
        <v>0</v>
      </c>
      <c r="P8" s="167"/>
      <c r="Q8" s="167">
        <f>SUM(Q9:Q45)</f>
        <v>0</v>
      </c>
      <c r="R8" s="168"/>
      <c r="S8" s="168"/>
      <c r="T8" s="168"/>
      <c r="U8" s="168"/>
      <c r="V8" s="168">
        <f>SUM(V9:V45)</f>
        <v>0</v>
      </c>
      <c r="W8" s="168"/>
      <c r="X8" s="168"/>
      <c r="Y8" s="168"/>
      <c r="AG8" t="s">
        <v>192</v>
      </c>
    </row>
    <row r="9" spans="1:60" ht="22.5" outlineLevel="1" x14ac:dyDescent="0.2">
      <c r="A9" s="176">
        <v>1</v>
      </c>
      <c r="B9" s="177" t="s">
        <v>962</v>
      </c>
      <c r="C9" s="190" t="s">
        <v>980</v>
      </c>
      <c r="D9" s="178" t="s">
        <v>903</v>
      </c>
      <c r="E9" s="179">
        <v>10.6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>ROUND(E9*U9,2)</f>
        <v>0</v>
      </c>
      <c r="W9" s="159"/>
      <c r="X9" s="159" t="s">
        <v>458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459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1" t="s">
        <v>981</v>
      </c>
      <c r="D10" s="161"/>
      <c r="E10" s="162">
        <v>10.6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45" outlineLevel="3" x14ac:dyDescent="0.2">
      <c r="A11" s="156"/>
      <c r="B11" s="157"/>
      <c r="C11" s="191" t="s">
        <v>965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3" x14ac:dyDescent="0.2">
      <c r="A12" s="156"/>
      <c r="B12" s="157"/>
      <c r="C12" s="191" t="s">
        <v>966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3" x14ac:dyDescent="0.2">
      <c r="A13" s="156"/>
      <c r="B13" s="157"/>
      <c r="C13" s="191" t="s">
        <v>967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3" x14ac:dyDescent="0.2">
      <c r="A14" s="156"/>
      <c r="B14" s="157"/>
      <c r="C14" s="191" t="s">
        <v>968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">
      <c r="A15" s="156"/>
      <c r="B15" s="157"/>
      <c r="C15" s="191" t="s">
        <v>969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1" t="s">
        <v>970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 x14ac:dyDescent="0.2">
      <c r="A17" s="156"/>
      <c r="B17" s="157"/>
      <c r="C17" s="191" t="s">
        <v>971</v>
      </c>
      <c r="D17" s="161"/>
      <c r="E17" s="162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6">
        <v>2</v>
      </c>
      <c r="B18" s="177" t="s">
        <v>972</v>
      </c>
      <c r="C18" s="190" t="s">
        <v>982</v>
      </c>
      <c r="D18" s="178" t="s">
        <v>757</v>
      </c>
      <c r="E18" s="179">
        <v>1</v>
      </c>
      <c r="F18" s="180"/>
      <c r="G18" s="181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9"/>
      <c r="S18" s="159" t="s">
        <v>408</v>
      </c>
      <c r="T18" s="159" t="s">
        <v>222</v>
      </c>
      <c r="U18" s="159">
        <v>0</v>
      </c>
      <c r="V18" s="159">
        <f>ROUND(E18*U18,2)</f>
        <v>0</v>
      </c>
      <c r="W18" s="159"/>
      <c r="X18" s="159" t="s">
        <v>458</v>
      </c>
      <c r="Y18" s="159" t="s">
        <v>198</v>
      </c>
      <c r="Z18" s="149"/>
      <c r="AA18" s="149"/>
      <c r="AB18" s="149"/>
      <c r="AC18" s="149"/>
      <c r="AD18" s="149"/>
      <c r="AE18" s="149"/>
      <c r="AF18" s="149"/>
      <c r="AG18" s="149" t="s">
        <v>459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1" t="s">
        <v>983</v>
      </c>
      <c r="D19" s="161"/>
      <c r="E19" s="162">
        <v>1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45" outlineLevel="1" x14ac:dyDescent="0.2">
      <c r="A20" s="176">
        <v>3</v>
      </c>
      <c r="B20" s="177" t="s">
        <v>975</v>
      </c>
      <c r="C20" s="190" t="s">
        <v>984</v>
      </c>
      <c r="D20" s="178" t="s">
        <v>757</v>
      </c>
      <c r="E20" s="179">
        <v>2</v>
      </c>
      <c r="F20" s="180"/>
      <c r="G20" s="181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408</v>
      </c>
      <c r="T20" s="159" t="s">
        <v>222</v>
      </c>
      <c r="U20" s="159">
        <v>0</v>
      </c>
      <c r="V20" s="159">
        <f>ROUND(E20*U20,2)</f>
        <v>0</v>
      </c>
      <c r="W20" s="159"/>
      <c r="X20" s="159" t="s">
        <v>458</v>
      </c>
      <c r="Y20" s="159" t="s">
        <v>198</v>
      </c>
      <c r="Z20" s="149"/>
      <c r="AA20" s="149"/>
      <c r="AB20" s="149"/>
      <c r="AC20" s="149"/>
      <c r="AD20" s="149"/>
      <c r="AE20" s="149"/>
      <c r="AF20" s="149"/>
      <c r="AG20" s="149" t="s">
        <v>459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1" t="s">
        <v>985</v>
      </c>
      <c r="D21" s="161"/>
      <c r="E21" s="162">
        <v>2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3" x14ac:dyDescent="0.2">
      <c r="A22" s="156"/>
      <c r="B22" s="157"/>
      <c r="C22" s="191" t="s">
        <v>986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3" x14ac:dyDescent="0.2">
      <c r="A23" s="156"/>
      <c r="B23" s="157"/>
      <c r="C23" s="191" t="s">
        <v>979</v>
      </c>
      <c r="D23" s="161"/>
      <c r="E23" s="162"/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201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6">
        <v>4</v>
      </c>
      <c r="B24" s="177" t="s">
        <v>987</v>
      </c>
      <c r="C24" s="190" t="s">
        <v>988</v>
      </c>
      <c r="D24" s="178" t="s">
        <v>903</v>
      </c>
      <c r="E24" s="179">
        <v>61.6</v>
      </c>
      <c r="F24" s="180"/>
      <c r="G24" s="181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408</v>
      </c>
      <c r="T24" s="159" t="s">
        <v>222</v>
      </c>
      <c r="U24" s="159">
        <v>0</v>
      </c>
      <c r="V24" s="159">
        <f>ROUND(E24*U24,2)</f>
        <v>0</v>
      </c>
      <c r="W24" s="159"/>
      <c r="X24" s="159" t="s">
        <v>458</v>
      </c>
      <c r="Y24" s="159" t="s">
        <v>198</v>
      </c>
      <c r="Z24" s="149"/>
      <c r="AA24" s="149"/>
      <c r="AB24" s="149"/>
      <c r="AC24" s="149"/>
      <c r="AD24" s="149"/>
      <c r="AE24" s="149"/>
      <c r="AF24" s="149"/>
      <c r="AG24" s="149" t="s">
        <v>459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91" t="s">
        <v>989</v>
      </c>
      <c r="D25" s="161"/>
      <c r="E25" s="162">
        <v>61.6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45" outlineLevel="3" x14ac:dyDescent="0.2">
      <c r="A26" s="156"/>
      <c r="B26" s="157"/>
      <c r="C26" s="191" t="s">
        <v>965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3" x14ac:dyDescent="0.2">
      <c r="A27" s="156"/>
      <c r="B27" s="157"/>
      <c r="C27" s="191" t="s">
        <v>966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33.75" outlineLevel="3" x14ac:dyDescent="0.2">
      <c r="A28" s="156"/>
      <c r="B28" s="157"/>
      <c r="C28" s="191" t="s">
        <v>967</v>
      </c>
      <c r="D28" s="161"/>
      <c r="E28" s="162"/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3" x14ac:dyDescent="0.2">
      <c r="A29" s="156"/>
      <c r="B29" s="157"/>
      <c r="C29" s="191" t="s">
        <v>968</v>
      </c>
      <c r="D29" s="161"/>
      <c r="E29" s="162"/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201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3" x14ac:dyDescent="0.2">
      <c r="A30" s="156"/>
      <c r="B30" s="157"/>
      <c r="C30" s="191" t="s">
        <v>969</v>
      </c>
      <c r="D30" s="161"/>
      <c r="E30" s="162"/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201</v>
      </c>
      <c r="AH30" s="149">
        <v>0</v>
      </c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191" t="s">
        <v>970</v>
      </c>
      <c r="D31" s="161"/>
      <c r="E31" s="162"/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201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3" x14ac:dyDescent="0.2">
      <c r="A32" s="156"/>
      <c r="B32" s="157"/>
      <c r="C32" s="191" t="s">
        <v>971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33.75" outlineLevel="1" x14ac:dyDescent="0.2">
      <c r="A33" s="176">
        <v>5</v>
      </c>
      <c r="B33" s="177" t="s">
        <v>990</v>
      </c>
      <c r="C33" s="190" t="s">
        <v>991</v>
      </c>
      <c r="D33" s="178" t="s">
        <v>757</v>
      </c>
      <c r="E33" s="179">
        <v>1</v>
      </c>
      <c r="F33" s="180"/>
      <c r="G33" s="181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9"/>
      <c r="S33" s="159" t="s">
        <v>408</v>
      </c>
      <c r="T33" s="159" t="s">
        <v>222</v>
      </c>
      <c r="U33" s="159">
        <v>0</v>
      </c>
      <c r="V33" s="159">
        <f>ROUND(E33*U33,2)</f>
        <v>0</v>
      </c>
      <c r="W33" s="159"/>
      <c r="X33" s="159" t="s">
        <v>458</v>
      </c>
      <c r="Y33" s="159" t="s">
        <v>198</v>
      </c>
      <c r="Z33" s="149"/>
      <c r="AA33" s="149"/>
      <c r="AB33" s="149"/>
      <c r="AC33" s="149"/>
      <c r="AD33" s="149"/>
      <c r="AE33" s="149"/>
      <c r="AF33" s="149"/>
      <c r="AG33" s="149" t="s">
        <v>459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1" t="s">
        <v>977</v>
      </c>
      <c r="D34" s="161"/>
      <c r="E34" s="162">
        <v>1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201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3" x14ac:dyDescent="0.2">
      <c r="A35" s="156"/>
      <c r="B35" s="157"/>
      <c r="C35" s="191" t="s">
        <v>986</v>
      </c>
      <c r="D35" s="161"/>
      <c r="E35" s="162"/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201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3" x14ac:dyDescent="0.2">
      <c r="A36" s="156"/>
      <c r="B36" s="157"/>
      <c r="C36" s="191" t="s">
        <v>979</v>
      </c>
      <c r="D36" s="161"/>
      <c r="E36" s="162"/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201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ht="22.5" outlineLevel="1" x14ac:dyDescent="0.2">
      <c r="A37" s="176">
        <v>6</v>
      </c>
      <c r="B37" s="177" t="s">
        <v>992</v>
      </c>
      <c r="C37" s="190" t="s">
        <v>993</v>
      </c>
      <c r="D37" s="178" t="s">
        <v>903</v>
      </c>
      <c r="E37" s="179">
        <v>9</v>
      </c>
      <c r="F37" s="180"/>
      <c r="G37" s="181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9"/>
      <c r="S37" s="159" t="s">
        <v>408</v>
      </c>
      <c r="T37" s="159" t="s">
        <v>222</v>
      </c>
      <c r="U37" s="159">
        <v>0</v>
      </c>
      <c r="V37" s="159">
        <f>ROUND(E37*U37,2)</f>
        <v>0</v>
      </c>
      <c r="W37" s="159"/>
      <c r="X37" s="159" t="s">
        <v>458</v>
      </c>
      <c r="Y37" s="159" t="s">
        <v>198</v>
      </c>
      <c r="Z37" s="149"/>
      <c r="AA37" s="149"/>
      <c r="AB37" s="149"/>
      <c r="AC37" s="149"/>
      <c r="AD37" s="149"/>
      <c r="AE37" s="149"/>
      <c r="AF37" s="149"/>
      <c r="AG37" s="149" t="s">
        <v>459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191" t="s">
        <v>994</v>
      </c>
      <c r="D38" s="161"/>
      <c r="E38" s="162">
        <v>9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201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45" outlineLevel="3" x14ac:dyDescent="0.2">
      <c r="A39" s="156"/>
      <c r="B39" s="157"/>
      <c r="C39" s="191" t="s">
        <v>965</v>
      </c>
      <c r="D39" s="161"/>
      <c r="E39" s="162"/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201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3" x14ac:dyDescent="0.2">
      <c r="A40" s="156"/>
      <c r="B40" s="157"/>
      <c r="C40" s="191" t="s">
        <v>966</v>
      </c>
      <c r="D40" s="161"/>
      <c r="E40" s="162"/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33.75" outlineLevel="3" x14ac:dyDescent="0.2">
      <c r="A41" s="156"/>
      <c r="B41" s="157"/>
      <c r="C41" s="191" t="s">
        <v>967</v>
      </c>
      <c r="D41" s="161"/>
      <c r="E41" s="16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3" x14ac:dyDescent="0.2">
      <c r="A42" s="156"/>
      <c r="B42" s="157"/>
      <c r="C42" s="191" t="s">
        <v>968</v>
      </c>
      <c r="D42" s="161"/>
      <c r="E42" s="162"/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201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3" x14ac:dyDescent="0.2">
      <c r="A43" s="156"/>
      <c r="B43" s="157"/>
      <c r="C43" s="191" t="s">
        <v>969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201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3" x14ac:dyDescent="0.2">
      <c r="A44" s="156"/>
      <c r="B44" s="157"/>
      <c r="C44" s="191" t="s">
        <v>970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201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3" x14ac:dyDescent="0.2">
      <c r="A45" s="156"/>
      <c r="B45" s="157"/>
      <c r="C45" s="191" t="s">
        <v>971</v>
      </c>
      <c r="D45" s="161"/>
      <c r="E45" s="162"/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201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3"/>
      <c r="B46" s="4"/>
      <c r="C46" s="19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12</v>
      </c>
      <c r="AF46">
        <v>21</v>
      </c>
      <c r="AG46" t="s">
        <v>177</v>
      </c>
    </row>
    <row r="47" spans="1:60" x14ac:dyDescent="0.2">
      <c r="A47" s="152"/>
      <c r="B47" s="153" t="s">
        <v>31</v>
      </c>
      <c r="C47" s="197"/>
      <c r="D47" s="154"/>
      <c r="E47" s="155"/>
      <c r="F47" s="155"/>
      <c r="G47" s="175">
        <f>G8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957</v>
      </c>
    </row>
    <row r="48" spans="1:60" x14ac:dyDescent="0.2">
      <c r="A48" s="3"/>
      <c r="B48" s="4"/>
      <c r="C48" s="196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9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6" t="s">
        <v>958</v>
      </c>
      <c r="B50" s="266"/>
      <c r="C50" s="267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70"/>
      <c r="B51" s="271"/>
      <c r="C51" s="272"/>
      <c r="D51" s="271"/>
      <c r="E51" s="271"/>
      <c r="F51" s="271"/>
      <c r="G51" s="27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959</v>
      </c>
    </row>
    <row r="52" spans="1:33" x14ac:dyDescent="0.2">
      <c r="A52" s="274"/>
      <c r="B52" s="275"/>
      <c r="C52" s="276"/>
      <c r="D52" s="275"/>
      <c r="E52" s="275"/>
      <c r="F52" s="275"/>
      <c r="G52" s="277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74"/>
      <c r="B53" s="275"/>
      <c r="C53" s="276"/>
      <c r="D53" s="275"/>
      <c r="E53" s="275"/>
      <c r="F53" s="275"/>
      <c r="G53" s="277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74"/>
      <c r="B54" s="275"/>
      <c r="C54" s="276"/>
      <c r="D54" s="275"/>
      <c r="E54" s="275"/>
      <c r="F54" s="275"/>
      <c r="G54" s="27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78"/>
      <c r="B55" s="279"/>
      <c r="C55" s="280"/>
      <c r="D55" s="279"/>
      <c r="E55" s="279"/>
      <c r="F55" s="279"/>
      <c r="G55" s="28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3"/>
      <c r="B56" s="4"/>
      <c r="C56" s="19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C57" s="198"/>
      <c r="D57" s="10"/>
      <c r="AG57" t="s">
        <v>961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RKM95NyfKC2sgHrjw821ukoIeIK7lpvPgkmYU9zfkePlGRQF2fRjdDz/zA2Fzwt139seIUXH4sNtai+Fs1qZA==" saltValue="vvlsCONJ9w2ov3zgDhhBFg==" spinCount="100000" sheet="1" objects="1" scenarios="1" selectLockedCells="1"/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A3EF-AC2F-4654-8BC2-46124A0E6F27}">
  <sheetPr>
    <outlinePr summaryBelow="0"/>
  </sheetPr>
  <dimension ref="A1:BH5000"/>
  <sheetViews>
    <sheetView workbookViewId="0">
      <pane ySplit="7" topLeftCell="A8" activePane="bottomLeft" state="frozen"/>
      <selection pane="bottomLeft" activeCell="F18" sqref="F18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61</v>
      </c>
      <c r="C4" s="263" t="s">
        <v>62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123</v>
      </c>
      <c r="C8" s="189" t="s">
        <v>124</v>
      </c>
      <c r="D8" s="171"/>
      <c r="E8" s="172"/>
      <c r="F8" s="173"/>
      <c r="G8" s="174">
        <f>SUMIF(AG9:AG19,"&lt;&gt;NOR",G9:G19)</f>
        <v>0</v>
      </c>
      <c r="H8" s="168"/>
      <c r="I8" s="168">
        <f>SUM(I9:I19)</f>
        <v>0</v>
      </c>
      <c r="J8" s="168"/>
      <c r="K8" s="168">
        <f>SUM(K9:K19)</f>
        <v>0</v>
      </c>
      <c r="L8" s="168"/>
      <c r="M8" s="168">
        <f>SUM(M9:M19)</f>
        <v>0</v>
      </c>
      <c r="N8" s="167"/>
      <c r="O8" s="167">
        <f>SUM(O9:O19)</f>
        <v>0</v>
      </c>
      <c r="P8" s="167"/>
      <c r="Q8" s="167">
        <f>SUM(Q9:Q19)</f>
        <v>0</v>
      </c>
      <c r="R8" s="168"/>
      <c r="S8" s="168"/>
      <c r="T8" s="168"/>
      <c r="U8" s="168"/>
      <c r="V8" s="168">
        <f>SUM(V9:V19)</f>
        <v>0</v>
      </c>
      <c r="W8" s="168"/>
      <c r="X8" s="168"/>
      <c r="Y8" s="168"/>
      <c r="AG8" t="s">
        <v>192</v>
      </c>
    </row>
    <row r="9" spans="1:60" ht="33.75" outlineLevel="1" x14ac:dyDescent="0.2">
      <c r="A9" s="176">
        <v>1</v>
      </c>
      <c r="B9" s="177" t="s">
        <v>962</v>
      </c>
      <c r="C9" s="190" t="s">
        <v>995</v>
      </c>
      <c r="D9" s="178" t="s">
        <v>903</v>
      </c>
      <c r="E9" s="179">
        <v>25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>ROUND(E9*U9,2)</f>
        <v>0</v>
      </c>
      <c r="W9" s="159"/>
      <c r="X9" s="159" t="s">
        <v>458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459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191" t="s">
        <v>996</v>
      </c>
      <c r="D10" s="161"/>
      <c r="E10" s="162">
        <v>25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45" outlineLevel="3" x14ac:dyDescent="0.2">
      <c r="A11" s="156"/>
      <c r="B11" s="157"/>
      <c r="C11" s="191" t="s">
        <v>965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3" x14ac:dyDescent="0.2">
      <c r="A12" s="156"/>
      <c r="B12" s="157"/>
      <c r="C12" s="191" t="s">
        <v>997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3" x14ac:dyDescent="0.2">
      <c r="A13" s="156"/>
      <c r="B13" s="157"/>
      <c r="C13" s="191" t="s">
        <v>967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3" x14ac:dyDescent="0.2">
      <c r="A14" s="156"/>
      <c r="B14" s="157"/>
      <c r="C14" s="191" t="s">
        <v>968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3" x14ac:dyDescent="0.2">
      <c r="A15" s="156"/>
      <c r="B15" s="157"/>
      <c r="C15" s="191" t="s">
        <v>998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3" x14ac:dyDescent="0.2">
      <c r="A16" s="156"/>
      <c r="B16" s="157"/>
      <c r="C16" s="191" t="s">
        <v>999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3" x14ac:dyDescent="0.2">
      <c r="A17" s="156"/>
      <c r="B17" s="157"/>
      <c r="C17" s="191" t="s">
        <v>1000</v>
      </c>
      <c r="D17" s="161"/>
      <c r="E17" s="162"/>
      <c r="F17" s="159"/>
      <c r="G17" s="159"/>
      <c r="H17" s="159"/>
      <c r="I17" s="159"/>
      <c r="J17" s="159"/>
      <c r="K17" s="159"/>
      <c r="L17" s="159"/>
      <c r="M17" s="159"/>
      <c r="N17" s="158"/>
      <c r="O17" s="158"/>
      <c r="P17" s="158"/>
      <c r="Q17" s="158"/>
      <c r="R17" s="159"/>
      <c r="S17" s="159"/>
      <c r="T17" s="159"/>
      <c r="U17" s="159"/>
      <c r="V17" s="159"/>
      <c r="W17" s="159"/>
      <c r="X17" s="159"/>
      <c r="Y17" s="159"/>
      <c r="Z17" s="149"/>
      <c r="AA17" s="149"/>
      <c r="AB17" s="149"/>
      <c r="AC17" s="149"/>
      <c r="AD17" s="149"/>
      <c r="AE17" s="149"/>
      <c r="AF17" s="149"/>
      <c r="AG17" s="149" t="s">
        <v>201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6">
        <v>2</v>
      </c>
      <c r="B18" s="177" t="s">
        <v>972</v>
      </c>
      <c r="C18" s="190" t="s">
        <v>1001</v>
      </c>
      <c r="D18" s="178" t="s">
        <v>1002</v>
      </c>
      <c r="E18" s="179">
        <v>1</v>
      </c>
      <c r="F18" s="180"/>
      <c r="G18" s="181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9"/>
      <c r="S18" s="159" t="s">
        <v>408</v>
      </c>
      <c r="T18" s="159" t="s">
        <v>222</v>
      </c>
      <c r="U18" s="159">
        <v>0</v>
      </c>
      <c r="V18" s="159">
        <f>ROUND(E18*U18,2)</f>
        <v>0</v>
      </c>
      <c r="W18" s="159"/>
      <c r="X18" s="159" t="s">
        <v>458</v>
      </c>
      <c r="Y18" s="159" t="s">
        <v>198</v>
      </c>
      <c r="Z18" s="149"/>
      <c r="AA18" s="149"/>
      <c r="AB18" s="149"/>
      <c r="AC18" s="149"/>
      <c r="AD18" s="149"/>
      <c r="AE18" s="149"/>
      <c r="AF18" s="149"/>
      <c r="AG18" s="149" t="s">
        <v>459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1" t="s">
        <v>1003</v>
      </c>
      <c r="D19" s="161"/>
      <c r="E19" s="162">
        <v>1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3"/>
      <c r="B20" s="4"/>
      <c r="C20" s="19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177</v>
      </c>
    </row>
    <row r="21" spans="1:60" x14ac:dyDescent="0.2">
      <c r="A21" s="152"/>
      <c r="B21" s="153" t="s">
        <v>31</v>
      </c>
      <c r="C21" s="197"/>
      <c r="D21" s="154"/>
      <c r="E21" s="155"/>
      <c r="F21" s="155"/>
      <c r="G21" s="175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957</v>
      </c>
    </row>
    <row r="22" spans="1:60" x14ac:dyDescent="0.2">
      <c r="A22" s="3"/>
      <c r="B22" s="4"/>
      <c r="C22" s="196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9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66" t="s">
        <v>958</v>
      </c>
      <c r="B24" s="266"/>
      <c r="C24" s="26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70"/>
      <c r="B25" s="271"/>
      <c r="C25" s="272"/>
      <c r="D25" s="271"/>
      <c r="E25" s="271"/>
      <c r="F25" s="271"/>
      <c r="G25" s="27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959</v>
      </c>
    </row>
    <row r="26" spans="1:60" x14ac:dyDescent="0.2">
      <c r="A26" s="274"/>
      <c r="B26" s="275"/>
      <c r="C26" s="276"/>
      <c r="D26" s="275"/>
      <c r="E26" s="275"/>
      <c r="F26" s="275"/>
      <c r="G26" s="27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74"/>
      <c r="B27" s="275"/>
      <c r="C27" s="276"/>
      <c r="D27" s="275"/>
      <c r="E27" s="275"/>
      <c r="F27" s="275"/>
      <c r="G27" s="277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4"/>
      <c r="B28" s="275"/>
      <c r="C28" s="276"/>
      <c r="D28" s="275"/>
      <c r="E28" s="275"/>
      <c r="F28" s="275"/>
      <c r="G28" s="277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78"/>
      <c r="B29" s="279"/>
      <c r="C29" s="280"/>
      <c r="D29" s="279"/>
      <c r="E29" s="279"/>
      <c r="F29" s="279"/>
      <c r="G29" s="28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98"/>
      <c r="D31" s="10"/>
      <c r="AG31" t="s">
        <v>961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0LRXDBthc/nJjqI998F2X+XIcaYaB4bRKvmJCYPDOkRlFC96OLpslCfi/T5YUI2Sz6onY1h9G5fBtIpmcdstQ==" saltValue="SJZi7kK0Iw3pef8KmJiqyg==" spinCount="100000" sheet="1" objects="1" scenarios="1" selectLockedCells="1"/>
  <mergeCells count="6">
    <mergeCell ref="A25:G29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5C255-A9D9-4231-8F3E-D8AA7437D4E5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63</v>
      </c>
      <c r="C4" s="263" t="s">
        <v>64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123</v>
      </c>
      <c r="C8" s="189" t="s">
        <v>124</v>
      </c>
      <c r="D8" s="171"/>
      <c r="E8" s="172"/>
      <c r="F8" s="173"/>
      <c r="G8" s="174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0</v>
      </c>
      <c r="P8" s="167"/>
      <c r="Q8" s="167">
        <f>SUM(Q9:Q16)</f>
        <v>0</v>
      </c>
      <c r="R8" s="168"/>
      <c r="S8" s="168"/>
      <c r="T8" s="168"/>
      <c r="U8" s="168"/>
      <c r="V8" s="168">
        <f>SUM(V9:V16)</f>
        <v>0</v>
      </c>
      <c r="W8" s="168"/>
      <c r="X8" s="168"/>
      <c r="Y8" s="168"/>
      <c r="AG8" t="s">
        <v>192</v>
      </c>
    </row>
    <row r="9" spans="1:60" ht="33.75" outlineLevel="1" x14ac:dyDescent="0.2">
      <c r="A9" s="176">
        <v>1</v>
      </c>
      <c r="B9" s="177" t="s">
        <v>962</v>
      </c>
      <c r="C9" s="190" t="s">
        <v>1004</v>
      </c>
      <c r="D9" s="178" t="s">
        <v>903</v>
      </c>
      <c r="E9" s="179">
        <v>12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>ROUND(E9*U9,2)</f>
        <v>0</v>
      </c>
      <c r="W9" s="159"/>
      <c r="X9" s="159" t="s">
        <v>458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459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1" t="s">
        <v>1005</v>
      </c>
      <c r="D10" s="161"/>
      <c r="E10" s="162">
        <v>12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45" outlineLevel="3" x14ac:dyDescent="0.2">
      <c r="A11" s="156"/>
      <c r="B11" s="157"/>
      <c r="C11" s="191" t="s">
        <v>965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3" x14ac:dyDescent="0.2">
      <c r="A12" s="156"/>
      <c r="B12" s="157"/>
      <c r="C12" s="191" t="s">
        <v>1006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3" x14ac:dyDescent="0.2">
      <c r="A13" s="156"/>
      <c r="B13" s="157"/>
      <c r="C13" s="191" t="s">
        <v>967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3" x14ac:dyDescent="0.2">
      <c r="A14" s="156"/>
      <c r="B14" s="157"/>
      <c r="C14" s="191" t="s">
        <v>968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">
      <c r="A15" s="156"/>
      <c r="B15" s="157"/>
      <c r="C15" s="191" t="s">
        <v>969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3" x14ac:dyDescent="0.2">
      <c r="A16" s="156"/>
      <c r="B16" s="157"/>
      <c r="C16" s="191" t="s">
        <v>970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33" x14ac:dyDescent="0.2">
      <c r="A17" s="3"/>
      <c r="B17" s="4"/>
      <c r="C17" s="19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177</v>
      </c>
    </row>
    <row r="18" spans="1:33" x14ac:dyDescent="0.2">
      <c r="A18" s="152"/>
      <c r="B18" s="153" t="s">
        <v>31</v>
      </c>
      <c r="C18" s="197"/>
      <c r="D18" s="154"/>
      <c r="E18" s="155"/>
      <c r="F18" s="155"/>
      <c r="G18" s="175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957</v>
      </c>
    </row>
    <row r="19" spans="1:33" x14ac:dyDescent="0.2">
      <c r="A19" s="3"/>
      <c r="B19" s="4"/>
      <c r="C19" s="19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9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6" t="s">
        <v>958</v>
      </c>
      <c r="B21" s="266"/>
      <c r="C21" s="26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70"/>
      <c r="B22" s="271"/>
      <c r="C22" s="272"/>
      <c r="D22" s="271"/>
      <c r="E22" s="271"/>
      <c r="F22" s="271"/>
      <c r="G22" s="27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959</v>
      </c>
    </row>
    <row r="23" spans="1:33" x14ac:dyDescent="0.2">
      <c r="A23" s="274"/>
      <c r="B23" s="275"/>
      <c r="C23" s="276"/>
      <c r="D23" s="275"/>
      <c r="E23" s="275"/>
      <c r="F23" s="275"/>
      <c r="G23" s="27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74"/>
      <c r="B24" s="275"/>
      <c r="C24" s="276"/>
      <c r="D24" s="275"/>
      <c r="E24" s="275"/>
      <c r="F24" s="275"/>
      <c r="G24" s="27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74"/>
      <c r="B25" s="275"/>
      <c r="C25" s="276"/>
      <c r="D25" s="275"/>
      <c r="E25" s="275"/>
      <c r="F25" s="275"/>
      <c r="G25" s="277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78"/>
      <c r="B26" s="279"/>
      <c r="C26" s="280"/>
      <c r="D26" s="279"/>
      <c r="E26" s="279"/>
      <c r="F26" s="279"/>
      <c r="G26" s="28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19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198"/>
      <c r="D28" s="10"/>
      <c r="AG28" t="s">
        <v>961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Snam6QMp9YuMIJc3/j6Tg/kOlRpBDgI851fenHBTOi5Emqb0ih02f5Jh+3MF3UuyNlKsf/Kv8XpPOQmR9go8w==" saltValue="qVFtozZ2t1t11ozVaspPVg==" spinCount="100000" sheet="1" objects="1" scenarios="1" selectLockedCells="1"/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76DB-D6B6-4A56-B643-9DC241A34120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65</v>
      </c>
      <c r="C4" s="263" t="s">
        <v>66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121</v>
      </c>
      <c r="C8" s="189" t="s">
        <v>122</v>
      </c>
      <c r="D8" s="171"/>
      <c r="E8" s="172"/>
      <c r="F8" s="173"/>
      <c r="G8" s="174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0.11</v>
      </c>
      <c r="P8" s="167"/>
      <c r="Q8" s="167">
        <f>SUM(Q9:Q16)</f>
        <v>0</v>
      </c>
      <c r="R8" s="168"/>
      <c r="S8" s="168"/>
      <c r="T8" s="168"/>
      <c r="U8" s="168"/>
      <c r="V8" s="168">
        <f>SUM(V9:V16)</f>
        <v>3.48</v>
      </c>
      <c r="W8" s="168"/>
      <c r="X8" s="168"/>
      <c r="Y8" s="168"/>
      <c r="AG8" t="s">
        <v>192</v>
      </c>
    </row>
    <row r="9" spans="1:60" outlineLevel="1" x14ac:dyDescent="0.2">
      <c r="A9" s="182">
        <v>1</v>
      </c>
      <c r="B9" s="183" t="s">
        <v>1007</v>
      </c>
      <c r="C9" s="192" t="s">
        <v>1008</v>
      </c>
      <c r="D9" s="184" t="s">
        <v>285</v>
      </c>
      <c r="E9" s="185">
        <v>1</v>
      </c>
      <c r="F9" s="186"/>
      <c r="G9" s="187">
        <f t="shared" ref="G9:G16" si="0">ROUND(E9*F9,2)</f>
        <v>0</v>
      </c>
      <c r="H9" s="160"/>
      <c r="I9" s="159">
        <f t="shared" ref="I9:I16" si="1">ROUND(E9*H9,2)</f>
        <v>0</v>
      </c>
      <c r="J9" s="160"/>
      <c r="K9" s="159">
        <f t="shared" ref="K9:K16" si="2">ROUND(E9*J9,2)</f>
        <v>0</v>
      </c>
      <c r="L9" s="159">
        <v>21</v>
      </c>
      <c r="M9" s="159">
        <f t="shared" ref="M9:M16" si="3">G9*(1+L9/100)</f>
        <v>0</v>
      </c>
      <c r="N9" s="158">
        <v>0</v>
      </c>
      <c r="O9" s="158">
        <f t="shared" ref="O9:O16" si="4">ROUND(E9*N9,2)</f>
        <v>0</v>
      </c>
      <c r="P9" s="158">
        <v>0</v>
      </c>
      <c r="Q9" s="158">
        <f t="shared" ref="Q9:Q16" si="5">ROUND(E9*P9,2)</f>
        <v>0</v>
      </c>
      <c r="R9" s="159"/>
      <c r="S9" s="159" t="s">
        <v>196</v>
      </c>
      <c r="T9" s="159" t="s">
        <v>196</v>
      </c>
      <c r="U9" s="159">
        <v>1.2216</v>
      </c>
      <c r="V9" s="159">
        <f t="shared" ref="V9:V16" si="6">ROUND(E9*U9,2)</f>
        <v>1.22</v>
      </c>
      <c r="W9" s="159"/>
      <c r="X9" s="159" t="s">
        <v>197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199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2">
        <v>2</v>
      </c>
      <c r="B10" s="183" t="s">
        <v>1009</v>
      </c>
      <c r="C10" s="192" t="s">
        <v>1010</v>
      </c>
      <c r="D10" s="184" t="s">
        <v>285</v>
      </c>
      <c r="E10" s="185">
        <v>1</v>
      </c>
      <c r="F10" s="186"/>
      <c r="G10" s="187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2.2000000000000001E-4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196</v>
      </c>
      <c r="T10" s="159" t="s">
        <v>196</v>
      </c>
      <c r="U10" s="159">
        <v>1.554</v>
      </c>
      <c r="V10" s="159">
        <f t="shared" si="6"/>
        <v>1.55</v>
      </c>
      <c r="W10" s="159"/>
      <c r="X10" s="159" t="s">
        <v>197</v>
      </c>
      <c r="Y10" s="159" t="s">
        <v>198</v>
      </c>
      <c r="Z10" s="149"/>
      <c r="AA10" s="149"/>
      <c r="AB10" s="149"/>
      <c r="AC10" s="149"/>
      <c r="AD10" s="149"/>
      <c r="AE10" s="149"/>
      <c r="AF10" s="149"/>
      <c r="AG10" s="149" t="s">
        <v>199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2">
        <v>3</v>
      </c>
      <c r="B11" s="183" t="s">
        <v>1011</v>
      </c>
      <c r="C11" s="192" t="s">
        <v>1012</v>
      </c>
      <c r="D11" s="184" t="s">
        <v>285</v>
      </c>
      <c r="E11" s="185">
        <v>1</v>
      </c>
      <c r="F11" s="186"/>
      <c r="G11" s="187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1.1E-4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196</v>
      </c>
      <c r="T11" s="159" t="s">
        <v>196</v>
      </c>
      <c r="U11" s="159">
        <v>0.70799999999999996</v>
      </c>
      <c r="V11" s="159">
        <f t="shared" si="6"/>
        <v>0.71</v>
      </c>
      <c r="W11" s="159"/>
      <c r="X11" s="159" t="s">
        <v>197</v>
      </c>
      <c r="Y11" s="159" t="s">
        <v>198</v>
      </c>
      <c r="Z11" s="149"/>
      <c r="AA11" s="149"/>
      <c r="AB11" s="149"/>
      <c r="AC11" s="149"/>
      <c r="AD11" s="149"/>
      <c r="AE11" s="149"/>
      <c r="AF11" s="149"/>
      <c r="AG11" s="149" t="s">
        <v>199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82">
        <v>4</v>
      </c>
      <c r="B12" s="183" t="s">
        <v>1013</v>
      </c>
      <c r="C12" s="192" t="s">
        <v>1014</v>
      </c>
      <c r="D12" s="184" t="s">
        <v>757</v>
      </c>
      <c r="E12" s="185">
        <v>1</v>
      </c>
      <c r="F12" s="186"/>
      <c r="G12" s="187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408</v>
      </c>
      <c r="T12" s="159" t="s">
        <v>222</v>
      </c>
      <c r="U12" s="159">
        <v>0</v>
      </c>
      <c r="V12" s="159">
        <f t="shared" si="6"/>
        <v>0</v>
      </c>
      <c r="W12" s="159"/>
      <c r="X12" s="159" t="s">
        <v>458</v>
      </c>
      <c r="Y12" s="159" t="s">
        <v>198</v>
      </c>
      <c r="Z12" s="149"/>
      <c r="AA12" s="149"/>
      <c r="AB12" s="149"/>
      <c r="AC12" s="149"/>
      <c r="AD12" s="149"/>
      <c r="AE12" s="149"/>
      <c r="AF12" s="149"/>
      <c r="AG12" s="149" t="s">
        <v>459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2">
        <v>5</v>
      </c>
      <c r="B13" s="183" t="s">
        <v>1015</v>
      </c>
      <c r="C13" s="192" t="s">
        <v>1016</v>
      </c>
      <c r="D13" s="184" t="s">
        <v>285</v>
      </c>
      <c r="E13" s="185">
        <v>1</v>
      </c>
      <c r="F13" s="186"/>
      <c r="G13" s="187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1.8499999999999999E-2</v>
      </c>
      <c r="O13" s="158">
        <f t="shared" si="4"/>
        <v>0.02</v>
      </c>
      <c r="P13" s="158">
        <v>0</v>
      </c>
      <c r="Q13" s="158">
        <f t="shared" si="5"/>
        <v>0</v>
      </c>
      <c r="R13" s="159" t="s">
        <v>243</v>
      </c>
      <c r="S13" s="159" t="s">
        <v>196</v>
      </c>
      <c r="T13" s="159" t="s">
        <v>196</v>
      </c>
      <c r="U13" s="159">
        <v>0</v>
      </c>
      <c r="V13" s="159">
        <f t="shared" si="6"/>
        <v>0</v>
      </c>
      <c r="W13" s="159"/>
      <c r="X13" s="159" t="s">
        <v>244</v>
      </c>
      <c r="Y13" s="159" t="s">
        <v>198</v>
      </c>
      <c r="Z13" s="149"/>
      <c r="AA13" s="149"/>
      <c r="AB13" s="149"/>
      <c r="AC13" s="149"/>
      <c r="AD13" s="149"/>
      <c r="AE13" s="149"/>
      <c r="AF13" s="149"/>
      <c r="AG13" s="149" t="s">
        <v>245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2">
        <v>6</v>
      </c>
      <c r="B14" s="183" t="s">
        <v>1017</v>
      </c>
      <c r="C14" s="192" t="s">
        <v>1018</v>
      </c>
      <c r="D14" s="184" t="s">
        <v>285</v>
      </c>
      <c r="E14" s="185">
        <v>1</v>
      </c>
      <c r="F14" s="186"/>
      <c r="G14" s="187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6.9000000000000006E-2</v>
      </c>
      <c r="O14" s="158">
        <f t="shared" si="4"/>
        <v>7.0000000000000007E-2</v>
      </c>
      <c r="P14" s="158">
        <v>0</v>
      </c>
      <c r="Q14" s="158">
        <f t="shared" si="5"/>
        <v>0</v>
      </c>
      <c r="R14" s="159" t="s">
        <v>243</v>
      </c>
      <c r="S14" s="159" t="s">
        <v>196</v>
      </c>
      <c r="T14" s="159" t="s">
        <v>196</v>
      </c>
      <c r="U14" s="159">
        <v>0</v>
      </c>
      <c r="V14" s="159">
        <f t="shared" si="6"/>
        <v>0</v>
      </c>
      <c r="W14" s="159"/>
      <c r="X14" s="159" t="s">
        <v>244</v>
      </c>
      <c r="Y14" s="159" t="s">
        <v>198</v>
      </c>
      <c r="Z14" s="149"/>
      <c r="AA14" s="149"/>
      <c r="AB14" s="149"/>
      <c r="AC14" s="149"/>
      <c r="AD14" s="149"/>
      <c r="AE14" s="149"/>
      <c r="AF14" s="149"/>
      <c r="AG14" s="149" t="s">
        <v>245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82">
        <v>7</v>
      </c>
      <c r="B15" s="183" t="s">
        <v>1019</v>
      </c>
      <c r="C15" s="192" t="s">
        <v>1020</v>
      </c>
      <c r="D15" s="184" t="s">
        <v>285</v>
      </c>
      <c r="E15" s="185">
        <v>1</v>
      </c>
      <c r="F15" s="186"/>
      <c r="G15" s="187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7.3000000000000001E-3</v>
      </c>
      <c r="O15" s="158">
        <f t="shared" si="4"/>
        <v>0.01</v>
      </c>
      <c r="P15" s="158">
        <v>0</v>
      </c>
      <c r="Q15" s="158">
        <f t="shared" si="5"/>
        <v>0</v>
      </c>
      <c r="R15" s="159" t="s">
        <v>243</v>
      </c>
      <c r="S15" s="159" t="s">
        <v>196</v>
      </c>
      <c r="T15" s="159" t="s">
        <v>196</v>
      </c>
      <c r="U15" s="159">
        <v>0</v>
      </c>
      <c r="V15" s="159">
        <f t="shared" si="6"/>
        <v>0</v>
      </c>
      <c r="W15" s="159"/>
      <c r="X15" s="159" t="s">
        <v>244</v>
      </c>
      <c r="Y15" s="159" t="s">
        <v>198</v>
      </c>
      <c r="Z15" s="149"/>
      <c r="AA15" s="149"/>
      <c r="AB15" s="149"/>
      <c r="AC15" s="149"/>
      <c r="AD15" s="149"/>
      <c r="AE15" s="149"/>
      <c r="AF15" s="149"/>
      <c r="AG15" s="149" t="s">
        <v>245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2">
        <v>8</v>
      </c>
      <c r="B16" s="183" t="s">
        <v>1021</v>
      </c>
      <c r="C16" s="192" t="s">
        <v>1022</v>
      </c>
      <c r="D16" s="184" t="s">
        <v>285</v>
      </c>
      <c r="E16" s="185">
        <v>1</v>
      </c>
      <c r="F16" s="186"/>
      <c r="G16" s="187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8.9999999999999993E-3</v>
      </c>
      <c r="O16" s="158">
        <f t="shared" si="4"/>
        <v>0.01</v>
      </c>
      <c r="P16" s="158">
        <v>0</v>
      </c>
      <c r="Q16" s="158">
        <f t="shared" si="5"/>
        <v>0</v>
      </c>
      <c r="R16" s="159" t="s">
        <v>243</v>
      </c>
      <c r="S16" s="159" t="s">
        <v>196</v>
      </c>
      <c r="T16" s="159" t="s">
        <v>196</v>
      </c>
      <c r="U16" s="159">
        <v>0</v>
      </c>
      <c r="V16" s="159">
        <f t="shared" si="6"/>
        <v>0</v>
      </c>
      <c r="W16" s="159"/>
      <c r="X16" s="159" t="s">
        <v>244</v>
      </c>
      <c r="Y16" s="159" t="s">
        <v>198</v>
      </c>
      <c r="Z16" s="149"/>
      <c r="AA16" s="149"/>
      <c r="AB16" s="149"/>
      <c r="AC16" s="149"/>
      <c r="AD16" s="149"/>
      <c r="AE16" s="149"/>
      <c r="AF16" s="149"/>
      <c r="AG16" s="149" t="s">
        <v>245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9" t="s">
        <v>191</v>
      </c>
      <c r="B17" s="170" t="s">
        <v>123</v>
      </c>
      <c r="C17" s="189" t="s">
        <v>124</v>
      </c>
      <c r="D17" s="171"/>
      <c r="E17" s="172"/>
      <c r="F17" s="173"/>
      <c r="G17" s="174">
        <f>SUMIF(AG18:AG25,"&lt;&gt;NOR",G18:G25)</f>
        <v>0</v>
      </c>
      <c r="H17" s="168"/>
      <c r="I17" s="168">
        <f>SUM(I18:I25)</f>
        <v>0</v>
      </c>
      <c r="J17" s="168"/>
      <c r="K17" s="168">
        <f>SUM(K18:K25)</f>
        <v>0</v>
      </c>
      <c r="L17" s="168"/>
      <c r="M17" s="168">
        <f>SUM(M18:M25)</f>
        <v>0</v>
      </c>
      <c r="N17" s="167"/>
      <c r="O17" s="167">
        <f>SUM(O18:O25)</f>
        <v>0</v>
      </c>
      <c r="P17" s="167"/>
      <c r="Q17" s="167">
        <f>SUM(Q18:Q25)</f>
        <v>0</v>
      </c>
      <c r="R17" s="168"/>
      <c r="S17" s="168"/>
      <c r="T17" s="168"/>
      <c r="U17" s="168"/>
      <c r="V17" s="168">
        <f>SUM(V18:V25)</f>
        <v>0</v>
      </c>
      <c r="W17" s="168"/>
      <c r="X17" s="168"/>
      <c r="Y17" s="168"/>
      <c r="AG17" t="s">
        <v>192</v>
      </c>
    </row>
    <row r="18" spans="1:60" ht="22.5" outlineLevel="1" x14ac:dyDescent="0.2">
      <c r="A18" s="176">
        <v>9</v>
      </c>
      <c r="B18" s="177" t="s">
        <v>962</v>
      </c>
      <c r="C18" s="190" t="s">
        <v>1023</v>
      </c>
      <c r="D18" s="178" t="s">
        <v>903</v>
      </c>
      <c r="E18" s="179">
        <v>35</v>
      </c>
      <c r="F18" s="180"/>
      <c r="G18" s="181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9"/>
      <c r="S18" s="159" t="s">
        <v>408</v>
      </c>
      <c r="T18" s="159" t="s">
        <v>222</v>
      </c>
      <c r="U18" s="159">
        <v>0</v>
      </c>
      <c r="V18" s="159">
        <f>ROUND(E18*U18,2)</f>
        <v>0</v>
      </c>
      <c r="W18" s="159"/>
      <c r="X18" s="159" t="s">
        <v>458</v>
      </c>
      <c r="Y18" s="159" t="s">
        <v>198</v>
      </c>
      <c r="Z18" s="149"/>
      <c r="AA18" s="149"/>
      <c r="AB18" s="149"/>
      <c r="AC18" s="149"/>
      <c r="AD18" s="149"/>
      <c r="AE18" s="149"/>
      <c r="AF18" s="149"/>
      <c r="AG18" s="149" t="s">
        <v>459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1" t="s">
        <v>1024</v>
      </c>
      <c r="D19" s="161"/>
      <c r="E19" s="162">
        <v>35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201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45" outlineLevel="3" x14ac:dyDescent="0.2">
      <c r="A20" s="156"/>
      <c r="B20" s="157"/>
      <c r="C20" s="191" t="s">
        <v>965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3" x14ac:dyDescent="0.2">
      <c r="A21" s="156"/>
      <c r="B21" s="157"/>
      <c r="C21" s="191" t="s">
        <v>1025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3" x14ac:dyDescent="0.2">
      <c r="A22" s="156"/>
      <c r="B22" s="157"/>
      <c r="C22" s="191" t="s">
        <v>967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201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3" x14ac:dyDescent="0.2">
      <c r="A23" s="156"/>
      <c r="B23" s="157"/>
      <c r="C23" s="191" t="s">
        <v>968</v>
      </c>
      <c r="D23" s="161"/>
      <c r="E23" s="162"/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201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3" x14ac:dyDescent="0.2">
      <c r="A24" s="156"/>
      <c r="B24" s="157"/>
      <c r="C24" s="191" t="s">
        <v>969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201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3" x14ac:dyDescent="0.2">
      <c r="A25" s="156"/>
      <c r="B25" s="157"/>
      <c r="C25" s="191" t="s">
        <v>970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3"/>
      <c r="B26" s="4"/>
      <c r="C26" s="19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177</v>
      </c>
    </row>
    <row r="27" spans="1:60" x14ac:dyDescent="0.2">
      <c r="A27" s="152"/>
      <c r="B27" s="153" t="s">
        <v>31</v>
      </c>
      <c r="C27" s="197"/>
      <c r="D27" s="154"/>
      <c r="E27" s="155"/>
      <c r="F27" s="155"/>
      <c r="G27" s="175">
        <f>G8+G17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957</v>
      </c>
    </row>
    <row r="28" spans="1:60" x14ac:dyDescent="0.2">
      <c r="A28" s="3"/>
      <c r="B28" s="4"/>
      <c r="C28" s="19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9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66" t="s">
        <v>958</v>
      </c>
      <c r="B30" s="266"/>
      <c r="C30" s="26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70"/>
      <c r="B31" s="271"/>
      <c r="C31" s="272"/>
      <c r="D31" s="271"/>
      <c r="E31" s="271"/>
      <c r="F31" s="271"/>
      <c r="G31" s="27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959</v>
      </c>
    </row>
    <row r="32" spans="1:60" x14ac:dyDescent="0.2">
      <c r="A32" s="274"/>
      <c r="B32" s="275"/>
      <c r="C32" s="276"/>
      <c r="D32" s="275"/>
      <c r="E32" s="275"/>
      <c r="F32" s="275"/>
      <c r="G32" s="277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74"/>
      <c r="B33" s="275"/>
      <c r="C33" s="276"/>
      <c r="D33" s="275"/>
      <c r="E33" s="275"/>
      <c r="F33" s="275"/>
      <c r="G33" s="277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74"/>
      <c r="B34" s="275"/>
      <c r="C34" s="276"/>
      <c r="D34" s="275"/>
      <c r="E34" s="275"/>
      <c r="F34" s="275"/>
      <c r="G34" s="27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78"/>
      <c r="B35" s="279"/>
      <c r="C35" s="280"/>
      <c r="D35" s="279"/>
      <c r="E35" s="279"/>
      <c r="F35" s="279"/>
      <c r="G35" s="28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98"/>
      <c r="D37" s="10"/>
      <c r="AG37" t="s">
        <v>961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PYAA3ImSpqxawBYkDFE+IjUYLW2wQ1q9vJxhIztzBklnfgNojb224ob9yWTGrV17c2x9rtSIrtLkrJHEfvdNg==" saltValue="sycehIU1pBNvVfT6lkXpoA==" spinCount="100000" sheet="1" objects="1" scenarios="1" selectLockedCell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84EB4-1222-4CDD-8102-BE5209FB3335}">
  <sheetPr>
    <outlinePr summaryBelow="0"/>
  </sheetPr>
  <dimension ref="A1:BH5000"/>
  <sheetViews>
    <sheetView workbookViewId="0">
      <pane ySplit="7" topLeftCell="A8" activePane="bottomLeft" state="frozen"/>
      <selection pane="bottomLeft" activeCell="F30" sqref="F30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4" t="s">
        <v>7</v>
      </c>
      <c r="B1" s="284"/>
      <c r="C1" s="284"/>
      <c r="D1" s="284"/>
      <c r="E1" s="284"/>
      <c r="F1" s="284"/>
      <c r="G1" s="284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67</v>
      </c>
      <c r="C4" s="263" t="s">
        <v>68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123</v>
      </c>
      <c r="C8" s="189" t="s">
        <v>124</v>
      </c>
      <c r="D8" s="171"/>
      <c r="E8" s="172"/>
      <c r="F8" s="173"/>
      <c r="G8" s="174">
        <f>SUMIF(AG9:AG16,"&lt;&gt;NOR",G9:G16)</f>
        <v>0</v>
      </c>
      <c r="H8" s="168"/>
      <c r="I8" s="168">
        <f>SUM(I9:I16)</f>
        <v>0</v>
      </c>
      <c r="J8" s="168"/>
      <c r="K8" s="168">
        <f>SUM(K9:K16)</f>
        <v>0</v>
      </c>
      <c r="L8" s="168"/>
      <c r="M8" s="168">
        <f>SUM(M9:M16)</f>
        <v>0</v>
      </c>
      <c r="N8" s="167"/>
      <c r="O8" s="167">
        <f>SUM(O9:O16)</f>
        <v>0</v>
      </c>
      <c r="P8" s="167"/>
      <c r="Q8" s="167">
        <f>SUM(Q9:Q16)</f>
        <v>0</v>
      </c>
      <c r="R8" s="168"/>
      <c r="S8" s="168"/>
      <c r="T8" s="168"/>
      <c r="U8" s="168"/>
      <c r="V8" s="168">
        <f>SUM(V9:V16)</f>
        <v>0</v>
      </c>
      <c r="W8" s="168"/>
      <c r="X8" s="168"/>
      <c r="Y8" s="168"/>
      <c r="AG8" t="s">
        <v>192</v>
      </c>
    </row>
    <row r="9" spans="1:60" ht="33.75" outlineLevel="1" x14ac:dyDescent="0.2">
      <c r="A9" s="176">
        <v>1</v>
      </c>
      <c r="B9" s="177" t="s">
        <v>962</v>
      </c>
      <c r="C9" s="190" t="s">
        <v>1026</v>
      </c>
      <c r="D9" s="178" t="s">
        <v>903</v>
      </c>
      <c r="E9" s="179">
        <v>35.5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>ROUND(E9*U9,2)</f>
        <v>0</v>
      </c>
      <c r="W9" s="159"/>
      <c r="X9" s="159" t="s">
        <v>458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459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1" t="s">
        <v>1027</v>
      </c>
      <c r="D10" s="161"/>
      <c r="E10" s="162">
        <v>35.5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45" outlineLevel="3" x14ac:dyDescent="0.2">
      <c r="A11" s="156"/>
      <c r="B11" s="157"/>
      <c r="C11" s="191" t="s">
        <v>965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3" x14ac:dyDescent="0.2">
      <c r="A12" s="156"/>
      <c r="B12" s="157"/>
      <c r="C12" s="191" t="s">
        <v>997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3" x14ac:dyDescent="0.2">
      <c r="A13" s="156"/>
      <c r="B13" s="157"/>
      <c r="C13" s="191" t="s">
        <v>967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3" x14ac:dyDescent="0.2">
      <c r="A14" s="156"/>
      <c r="B14" s="157"/>
      <c r="C14" s="191" t="s">
        <v>968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">
      <c r="A15" s="156"/>
      <c r="B15" s="157"/>
      <c r="C15" s="191" t="s">
        <v>1028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3" x14ac:dyDescent="0.2">
      <c r="A16" s="156"/>
      <c r="B16" s="157"/>
      <c r="C16" s="191" t="s">
        <v>999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9" t="s">
        <v>191</v>
      </c>
      <c r="B17" s="170" t="s">
        <v>141</v>
      </c>
      <c r="C17" s="189" t="s">
        <v>142</v>
      </c>
      <c r="D17" s="171"/>
      <c r="E17" s="172"/>
      <c r="F17" s="173"/>
      <c r="G17" s="174">
        <f>SUMIF(AG18:AG28,"&lt;&gt;NOR",G18:G28)</f>
        <v>0</v>
      </c>
      <c r="H17" s="168"/>
      <c r="I17" s="168">
        <f>SUM(I18:I28)</f>
        <v>0</v>
      </c>
      <c r="J17" s="168"/>
      <c r="K17" s="168">
        <f>SUM(K18:K28)</f>
        <v>0</v>
      </c>
      <c r="L17" s="168"/>
      <c r="M17" s="168">
        <f>SUM(M18:M28)</f>
        <v>0</v>
      </c>
      <c r="N17" s="167"/>
      <c r="O17" s="167">
        <f>SUM(O18:O28)</f>
        <v>0.04</v>
      </c>
      <c r="P17" s="167"/>
      <c r="Q17" s="167">
        <f>SUM(Q18:Q28)</f>
        <v>0</v>
      </c>
      <c r="R17" s="168"/>
      <c r="S17" s="168"/>
      <c r="T17" s="168"/>
      <c r="U17" s="168"/>
      <c r="V17" s="168">
        <f>SUM(V18:V28)</f>
        <v>29.1</v>
      </c>
      <c r="W17" s="168"/>
      <c r="X17" s="168"/>
      <c r="Y17" s="168"/>
      <c r="AG17" t="s">
        <v>192</v>
      </c>
    </row>
    <row r="18" spans="1:60" outlineLevel="1" x14ac:dyDescent="0.2">
      <c r="A18" s="176">
        <v>2</v>
      </c>
      <c r="B18" s="177" t="s">
        <v>1029</v>
      </c>
      <c r="C18" s="190" t="s">
        <v>1030</v>
      </c>
      <c r="D18" s="178" t="s">
        <v>355</v>
      </c>
      <c r="E18" s="179">
        <v>9.25</v>
      </c>
      <c r="F18" s="180"/>
      <c r="G18" s="181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8">
        <v>3.8500000000000001E-3</v>
      </c>
      <c r="O18" s="158">
        <f>ROUND(E18*N18,2)</f>
        <v>0.04</v>
      </c>
      <c r="P18" s="158">
        <v>0</v>
      </c>
      <c r="Q18" s="158">
        <f>ROUND(E18*P18,2)</f>
        <v>0</v>
      </c>
      <c r="R18" s="159"/>
      <c r="S18" s="159" t="s">
        <v>196</v>
      </c>
      <c r="T18" s="159" t="s">
        <v>196</v>
      </c>
      <c r="U18" s="159">
        <v>0.49569999999999997</v>
      </c>
      <c r="V18" s="159">
        <f>ROUND(E18*U18,2)</f>
        <v>4.59</v>
      </c>
      <c r="W18" s="159"/>
      <c r="X18" s="159" t="s">
        <v>197</v>
      </c>
      <c r="Y18" s="159" t="s">
        <v>198</v>
      </c>
      <c r="Z18" s="149"/>
      <c r="AA18" s="149"/>
      <c r="AB18" s="149"/>
      <c r="AC18" s="149"/>
      <c r="AD18" s="149"/>
      <c r="AE18" s="149"/>
      <c r="AF18" s="149"/>
      <c r="AG18" s="149" t="s">
        <v>199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268" t="s">
        <v>1031</v>
      </c>
      <c r="D19" s="269"/>
      <c r="E19" s="269"/>
      <c r="F19" s="269"/>
      <c r="G19" s="26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918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6">
        <v>3</v>
      </c>
      <c r="B20" s="177" t="s">
        <v>1032</v>
      </c>
      <c r="C20" s="190" t="s">
        <v>1033</v>
      </c>
      <c r="D20" s="178" t="s">
        <v>355</v>
      </c>
      <c r="E20" s="179">
        <v>44.75</v>
      </c>
      <c r="F20" s="180"/>
      <c r="G20" s="181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9"/>
      <c r="S20" s="159" t="s">
        <v>196</v>
      </c>
      <c r="T20" s="159" t="s">
        <v>196</v>
      </c>
      <c r="U20" s="159">
        <v>6.2E-2</v>
      </c>
      <c r="V20" s="159">
        <f>ROUND(E20*U20,2)</f>
        <v>2.77</v>
      </c>
      <c r="W20" s="159"/>
      <c r="X20" s="159" t="s">
        <v>197</v>
      </c>
      <c r="Y20" s="159" t="s">
        <v>198</v>
      </c>
      <c r="Z20" s="149"/>
      <c r="AA20" s="149"/>
      <c r="AB20" s="149"/>
      <c r="AC20" s="149"/>
      <c r="AD20" s="149"/>
      <c r="AE20" s="149"/>
      <c r="AF20" s="149"/>
      <c r="AG20" s="149" t="s">
        <v>199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1" t="s">
        <v>1034</v>
      </c>
      <c r="D21" s="161"/>
      <c r="E21" s="162">
        <v>44.75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2">
        <v>4</v>
      </c>
      <c r="B22" s="183" t="s">
        <v>1035</v>
      </c>
      <c r="C22" s="192" t="s">
        <v>1036</v>
      </c>
      <c r="D22" s="184" t="s">
        <v>285</v>
      </c>
      <c r="E22" s="185">
        <v>44.75</v>
      </c>
      <c r="F22" s="186"/>
      <c r="G22" s="187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9"/>
      <c r="S22" s="159" t="s">
        <v>196</v>
      </c>
      <c r="T22" s="159" t="s">
        <v>196</v>
      </c>
      <c r="U22" s="159">
        <v>0.48199999999999998</v>
      </c>
      <c r="V22" s="159">
        <f>ROUND(E22*U22,2)</f>
        <v>21.57</v>
      </c>
      <c r="W22" s="159"/>
      <c r="X22" s="159" t="s">
        <v>197</v>
      </c>
      <c r="Y22" s="159" t="s">
        <v>198</v>
      </c>
      <c r="Z22" s="149"/>
      <c r="AA22" s="149"/>
      <c r="AB22" s="149"/>
      <c r="AC22" s="149"/>
      <c r="AD22" s="149"/>
      <c r="AE22" s="149"/>
      <c r="AF22" s="149"/>
      <c r="AG22" s="149" t="s">
        <v>199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5</v>
      </c>
      <c r="B23" s="183" t="s">
        <v>1037</v>
      </c>
      <c r="C23" s="192" t="s">
        <v>1038</v>
      </c>
      <c r="D23" s="184" t="s">
        <v>285</v>
      </c>
      <c r="E23" s="185">
        <v>1</v>
      </c>
      <c r="F23" s="186"/>
      <c r="G23" s="187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8">
        <v>1.7000000000000001E-4</v>
      </c>
      <c r="O23" s="158">
        <f>ROUND(E23*N23,2)</f>
        <v>0</v>
      </c>
      <c r="P23" s="158">
        <v>0</v>
      </c>
      <c r="Q23" s="158">
        <f>ROUND(E23*P23,2)</f>
        <v>0</v>
      </c>
      <c r="R23" s="159"/>
      <c r="S23" s="159" t="s">
        <v>196</v>
      </c>
      <c r="T23" s="159" t="s">
        <v>196</v>
      </c>
      <c r="U23" s="159">
        <v>0.17299999999999999</v>
      </c>
      <c r="V23" s="159">
        <f>ROUND(E23*U23,2)</f>
        <v>0.17</v>
      </c>
      <c r="W23" s="159"/>
      <c r="X23" s="159" t="s">
        <v>197</v>
      </c>
      <c r="Y23" s="159" t="s">
        <v>198</v>
      </c>
      <c r="Z23" s="149"/>
      <c r="AA23" s="149"/>
      <c r="AB23" s="149"/>
      <c r="AC23" s="149"/>
      <c r="AD23" s="149"/>
      <c r="AE23" s="149"/>
      <c r="AF23" s="149"/>
      <c r="AG23" s="149" t="s">
        <v>199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2">
        <v>6</v>
      </c>
      <c r="B24" s="183" t="s">
        <v>972</v>
      </c>
      <c r="C24" s="192" t="s">
        <v>1039</v>
      </c>
      <c r="D24" s="184" t="s">
        <v>757</v>
      </c>
      <c r="E24" s="185">
        <v>1</v>
      </c>
      <c r="F24" s="186"/>
      <c r="G24" s="187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0</v>
      </c>
      <c r="O24" s="158">
        <f>ROUND(E24*N24,2)</f>
        <v>0</v>
      </c>
      <c r="P24" s="158">
        <v>0</v>
      </c>
      <c r="Q24" s="158">
        <f>ROUND(E24*P24,2)</f>
        <v>0</v>
      </c>
      <c r="R24" s="159"/>
      <c r="S24" s="159" t="s">
        <v>408</v>
      </c>
      <c r="T24" s="159" t="s">
        <v>222</v>
      </c>
      <c r="U24" s="159">
        <v>0</v>
      </c>
      <c r="V24" s="159">
        <f>ROUND(E24*U24,2)</f>
        <v>0</v>
      </c>
      <c r="W24" s="159"/>
      <c r="X24" s="159" t="s">
        <v>197</v>
      </c>
      <c r="Y24" s="159" t="s">
        <v>198</v>
      </c>
      <c r="Z24" s="149"/>
      <c r="AA24" s="149"/>
      <c r="AB24" s="149"/>
      <c r="AC24" s="149"/>
      <c r="AD24" s="149"/>
      <c r="AE24" s="149"/>
      <c r="AF24" s="149"/>
      <c r="AG24" s="149" t="s">
        <v>199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76">
        <v>7</v>
      </c>
      <c r="B25" s="177" t="s">
        <v>975</v>
      </c>
      <c r="C25" s="190" t="s">
        <v>1040</v>
      </c>
      <c r="D25" s="178" t="s">
        <v>1002</v>
      </c>
      <c r="E25" s="179">
        <v>4</v>
      </c>
      <c r="F25" s="180"/>
      <c r="G25" s="181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9"/>
      <c r="S25" s="159" t="s">
        <v>408</v>
      </c>
      <c r="T25" s="159" t="s">
        <v>222</v>
      </c>
      <c r="U25" s="159">
        <v>0</v>
      </c>
      <c r="V25" s="159">
        <f>ROUND(E25*U25,2)</f>
        <v>0</v>
      </c>
      <c r="W25" s="159"/>
      <c r="X25" s="159" t="s">
        <v>458</v>
      </c>
      <c r="Y25" s="159" t="s">
        <v>198</v>
      </c>
      <c r="Z25" s="149"/>
      <c r="AA25" s="149"/>
      <c r="AB25" s="149"/>
      <c r="AC25" s="149"/>
      <c r="AD25" s="149"/>
      <c r="AE25" s="149"/>
      <c r="AF25" s="149"/>
      <c r="AG25" s="149" t="s">
        <v>459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2" x14ac:dyDescent="0.2">
      <c r="A26" s="156"/>
      <c r="B26" s="157"/>
      <c r="C26" s="191" t="s">
        <v>1041</v>
      </c>
      <c r="D26" s="161"/>
      <c r="E26" s="162">
        <v>2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201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3" x14ac:dyDescent="0.2">
      <c r="A27" s="156"/>
      <c r="B27" s="157"/>
      <c r="C27" s="191" t="s">
        <v>1042</v>
      </c>
      <c r="D27" s="161"/>
      <c r="E27" s="162">
        <v>1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3" x14ac:dyDescent="0.2">
      <c r="A28" s="156"/>
      <c r="B28" s="157"/>
      <c r="C28" s="191" t="s">
        <v>1043</v>
      </c>
      <c r="D28" s="161"/>
      <c r="E28" s="162">
        <v>1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201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9" t="s">
        <v>191</v>
      </c>
      <c r="B29" s="170" t="s">
        <v>155</v>
      </c>
      <c r="C29" s="189" t="s">
        <v>156</v>
      </c>
      <c r="D29" s="171"/>
      <c r="E29" s="172"/>
      <c r="F29" s="173"/>
      <c r="G29" s="174">
        <f>SUMIF(AG30:AG31,"&lt;&gt;NOR",G30:G31)</f>
        <v>0</v>
      </c>
      <c r="H29" s="168"/>
      <c r="I29" s="168">
        <f>SUM(I30:I31)</f>
        <v>0</v>
      </c>
      <c r="J29" s="168"/>
      <c r="K29" s="168">
        <f>SUM(K30:K31)</f>
        <v>0</v>
      </c>
      <c r="L29" s="168"/>
      <c r="M29" s="168">
        <f>SUM(M30:M31)</f>
        <v>0</v>
      </c>
      <c r="N29" s="167"/>
      <c r="O29" s="167">
        <f>SUM(O30:O31)</f>
        <v>0</v>
      </c>
      <c r="P29" s="167"/>
      <c r="Q29" s="167">
        <f>SUM(Q30:Q31)</f>
        <v>0</v>
      </c>
      <c r="R29" s="168"/>
      <c r="S29" s="168"/>
      <c r="T29" s="168"/>
      <c r="U29" s="168"/>
      <c r="V29" s="168">
        <f>SUM(V30:V31)</f>
        <v>0.12</v>
      </c>
      <c r="W29" s="168"/>
      <c r="X29" s="168"/>
      <c r="Y29" s="168"/>
      <c r="AG29" t="s">
        <v>192</v>
      </c>
    </row>
    <row r="30" spans="1:60" outlineLevel="1" x14ac:dyDescent="0.2">
      <c r="A30" s="182">
        <v>8</v>
      </c>
      <c r="B30" s="183" t="s">
        <v>1044</v>
      </c>
      <c r="C30" s="192" t="s">
        <v>1045</v>
      </c>
      <c r="D30" s="184" t="s">
        <v>355</v>
      </c>
      <c r="E30" s="185">
        <v>1</v>
      </c>
      <c r="F30" s="186"/>
      <c r="G30" s="187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8">
        <v>6.9999999999999994E-5</v>
      </c>
      <c r="O30" s="158">
        <f>ROUND(E30*N30,2)</f>
        <v>0</v>
      </c>
      <c r="P30" s="158">
        <v>0</v>
      </c>
      <c r="Q30" s="158">
        <f>ROUND(E30*P30,2)</f>
        <v>0</v>
      </c>
      <c r="R30" s="159"/>
      <c r="S30" s="159" t="s">
        <v>196</v>
      </c>
      <c r="T30" s="159" t="s">
        <v>196</v>
      </c>
      <c r="U30" s="159">
        <v>8.6999999999999994E-2</v>
      </c>
      <c r="V30" s="159">
        <f>ROUND(E30*U30,2)</f>
        <v>0.09</v>
      </c>
      <c r="W30" s="159"/>
      <c r="X30" s="159" t="s">
        <v>197</v>
      </c>
      <c r="Y30" s="159" t="s">
        <v>198</v>
      </c>
      <c r="Z30" s="149"/>
      <c r="AA30" s="149"/>
      <c r="AB30" s="149"/>
      <c r="AC30" s="149"/>
      <c r="AD30" s="149"/>
      <c r="AE30" s="149"/>
      <c r="AF30" s="149"/>
      <c r="AG30" s="149" t="s">
        <v>199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6">
        <v>9</v>
      </c>
      <c r="B31" s="177" t="s">
        <v>1046</v>
      </c>
      <c r="C31" s="190" t="s">
        <v>1047</v>
      </c>
      <c r="D31" s="178" t="s">
        <v>355</v>
      </c>
      <c r="E31" s="179">
        <v>1</v>
      </c>
      <c r="F31" s="180"/>
      <c r="G31" s="181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3.0000000000000001E-5</v>
      </c>
      <c r="O31" s="158">
        <f>ROUND(E31*N31,2)</f>
        <v>0</v>
      </c>
      <c r="P31" s="158">
        <v>0</v>
      </c>
      <c r="Q31" s="158">
        <f>ROUND(E31*P31,2)</f>
        <v>0</v>
      </c>
      <c r="R31" s="159"/>
      <c r="S31" s="159" t="s">
        <v>196</v>
      </c>
      <c r="T31" s="159" t="s">
        <v>196</v>
      </c>
      <c r="U31" s="159">
        <v>2.9000000000000001E-2</v>
      </c>
      <c r="V31" s="159">
        <f>ROUND(E31*U31,2)</f>
        <v>0.03</v>
      </c>
      <c r="W31" s="159"/>
      <c r="X31" s="159" t="s">
        <v>197</v>
      </c>
      <c r="Y31" s="159" t="s">
        <v>198</v>
      </c>
      <c r="Z31" s="149"/>
      <c r="AA31" s="149"/>
      <c r="AB31" s="149"/>
      <c r="AC31" s="149"/>
      <c r="AD31" s="149"/>
      <c r="AE31" s="149"/>
      <c r="AF31" s="149"/>
      <c r="AG31" s="149" t="s">
        <v>199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3"/>
      <c r="B32" s="4"/>
      <c r="C32" s="19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177</v>
      </c>
    </row>
    <row r="33" spans="1:33" x14ac:dyDescent="0.2">
      <c r="A33" s="152"/>
      <c r="B33" s="153" t="s">
        <v>31</v>
      </c>
      <c r="C33" s="197"/>
      <c r="D33" s="154"/>
      <c r="E33" s="155"/>
      <c r="F33" s="155"/>
      <c r="G33" s="175">
        <f>G8+G17+G29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957</v>
      </c>
    </row>
    <row r="34" spans="1:33" x14ac:dyDescent="0.2">
      <c r="A34" s="3"/>
      <c r="B34" s="4"/>
      <c r="C34" s="19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19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6" t="s">
        <v>958</v>
      </c>
      <c r="B36" s="266"/>
      <c r="C36" s="267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0"/>
      <c r="B37" s="271"/>
      <c r="C37" s="272"/>
      <c r="D37" s="271"/>
      <c r="E37" s="271"/>
      <c r="F37" s="271"/>
      <c r="G37" s="27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G37" t="s">
        <v>959</v>
      </c>
    </row>
    <row r="38" spans="1:33" x14ac:dyDescent="0.2">
      <c r="A38" s="274"/>
      <c r="B38" s="275"/>
      <c r="C38" s="276"/>
      <c r="D38" s="275"/>
      <c r="E38" s="275"/>
      <c r="F38" s="275"/>
      <c r="G38" s="2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74"/>
      <c r="B39" s="275"/>
      <c r="C39" s="276"/>
      <c r="D39" s="275"/>
      <c r="E39" s="275"/>
      <c r="F39" s="275"/>
      <c r="G39" s="2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74"/>
      <c r="B40" s="275"/>
      <c r="C40" s="276"/>
      <c r="D40" s="275"/>
      <c r="E40" s="275"/>
      <c r="F40" s="275"/>
      <c r="G40" s="277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78"/>
      <c r="B41" s="279"/>
      <c r="C41" s="280"/>
      <c r="D41" s="279"/>
      <c r="E41" s="279"/>
      <c r="F41" s="279"/>
      <c r="G41" s="28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3"/>
      <c r="B42" s="4"/>
      <c r="C42" s="196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C43" s="198"/>
      <c r="D43" s="10"/>
      <c r="AG43" t="s">
        <v>961</v>
      </c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eZKDY4BNx7mgPYfiJ0yE4XGShApbZZ51lHqoNFu+vdIktMojn08HKrHGcxmg1Tx+3jERctNA4iUXBDBXPVOzg==" saltValue="bzGQ5Msl7Kj+GXnVkglT8g==" spinCount="100000" sheet="1" objects="1" scenarios="1" selectLockedCells="1"/>
  <mergeCells count="7">
    <mergeCell ref="A37:G41"/>
    <mergeCell ref="C19:G19"/>
    <mergeCell ref="A1:G1"/>
    <mergeCell ref="C2:G2"/>
    <mergeCell ref="C3:G3"/>
    <mergeCell ref="C4:G4"/>
    <mergeCell ref="A36:C3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1734-CD82-4EE3-B93D-56C30FB31F92}">
  <sheetPr>
    <outlinePr summaryBelow="0"/>
  </sheetPr>
  <dimension ref="A1:BH5000"/>
  <sheetViews>
    <sheetView zoomScale="130" zoomScaleNormal="130" workbookViewId="0">
      <pane ySplit="7" topLeftCell="A26" activePane="bottomLeft" state="frozen"/>
      <selection pane="bottomLeft" activeCell="F42" sqref="F42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69</v>
      </c>
      <c r="C4" s="263" t="s">
        <v>70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139</v>
      </c>
      <c r="C8" s="189" t="s">
        <v>140</v>
      </c>
      <c r="D8" s="171"/>
      <c r="E8" s="172"/>
      <c r="F8" s="173"/>
      <c r="G8" s="174">
        <f>SUMIF(AG9:AG20,"&lt;&gt;NOR",G9:G20)</f>
        <v>0</v>
      </c>
      <c r="H8" s="168"/>
      <c r="I8" s="168">
        <f>SUM(I9:I20)</f>
        <v>0</v>
      </c>
      <c r="J8" s="168"/>
      <c r="K8" s="168">
        <f>SUM(K9:K20)</f>
        <v>0</v>
      </c>
      <c r="L8" s="168"/>
      <c r="M8" s="168">
        <f>SUM(M9:M20)</f>
        <v>0</v>
      </c>
      <c r="N8" s="167"/>
      <c r="O8" s="167">
        <f>SUM(O9:O20)</f>
        <v>0</v>
      </c>
      <c r="P8" s="167"/>
      <c r="Q8" s="167">
        <f>SUM(Q9:Q20)</f>
        <v>0</v>
      </c>
      <c r="R8" s="168"/>
      <c r="S8" s="168"/>
      <c r="T8" s="168"/>
      <c r="U8" s="168"/>
      <c r="V8" s="168">
        <f>SUM(V9:V20)</f>
        <v>7.9</v>
      </c>
      <c r="W8" s="168"/>
      <c r="X8" s="168"/>
      <c r="Y8" s="168"/>
      <c r="AG8" t="s">
        <v>192</v>
      </c>
    </row>
    <row r="9" spans="1:60" ht="22.5" outlineLevel="1" x14ac:dyDescent="0.2">
      <c r="A9" s="182">
        <v>1</v>
      </c>
      <c r="B9" s="183" t="s">
        <v>1048</v>
      </c>
      <c r="C9" s="192" t="s">
        <v>1049</v>
      </c>
      <c r="D9" s="184" t="s">
        <v>355</v>
      </c>
      <c r="E9" s="185">
        <v>88.2</v>
      </c>
      <c r="F9" s="186"/>
      <c r="G9" s="187">
        <f t="shared" ref="G9:G18" si="0">ROUND(E9*F9,2)</f>
        <v>0</v>
      </c>
      <c r="H9" s="160"/>
      <c r="I9" s="159">
        <f t="shared" ref="I9:I20" si="1">ROUND(E9*H9,2)</f>
        <v>0</v>
      </c>
      <c r="J9" s="160"/>
      <c r="K9" s="159">
        <f t="shared" ref="K9:K20" si="2">ROUND(E9*J9,2)</f>
        <v>0</v>
      </c>
      <c r="L9" s="159">
        <v>21</v>
      </c>
      <c r="M9" s="159">
        <f t="shared" ref="M9:M20" si="3">G9*(1+L9/100)</f>
        <v>0</v>
      </c>
      <c r="N9" s="158">
        <v>0</v>
      </c>
      <c r="O9" s="158">
        <f t="shared" ref="O9:O20" si="4">ROUND(E9*N9,2)</f>
        <v>0</v>
      </c>
      <c r="P9" s="158">
        <v>0</v>
      </c>
      <c r="Q9" s="158">
        <f t="shared" ref="Q9:Q20" si="5"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 t="shared" ref="V9:V20" si="6">ROUND(E9*U9,2)</f>
        <v>0</v>
      </c>
      <c r="W9" s="159"/>
      <c r="X9" s="159" t="s">
        <v>197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660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82">
        <v>2</v>
      </c>
      <c r="B10" s="183" t="s">
        <v>1050</v>
      </c>
      <c r="C10" s="192" t="s">
        <v>1051</v>
      </c>
      <c r="D10" s="184" t="s">
        <v>355</v>
      </c>
      <c r="E10" s="185">
        <v>13.5</v>
      </c>
      <c r="F10" s="186"/>
      <c r="G10" s="187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8">
        <v>0</v>
      </c>
      <c r="O10" s="158">
        <f t="shared" si="4"/>
        <v>0</v>
      </c>
      <c r="P10" s="158">
        <v>0</v>
      </c>
      <c r="Q10" s="158">
        <f t="shared" si="5"/>
        <v>0</v>
      </c>
      <c r="R10" s="159"/>
      <c r="S10" s="159" t="s">
        <v>408</v>
      </c>
      <c r="T10" s="159" t="s">
        <v>222</v>
      </c>
      <c r="U10" s="159">
        <v>0</v>
      </c>
      <c r="V10" s="159">
        <f t="shared" si="6"/>
        <v>0</v>
      </c>
      <c r="W10" s="159"/>
      <c r="X10" s="159" t="s">
        <v>197</v>
      </c>
      <c r="Y10" s="159" t="s">
        <v>198</v>
      </c>
      <c r="Z10" s="149"/>
      <c r="AA10" s="149"/>
      <c r="AB10" s="149"/>
      <c r="AC10" s="149"/>
      <c r="AD10" s="149"/>
      <c r="AE10" s="149"/>
      <c r="AF10" s="149"/>
      <c r="AG10" s="149" t="s">
        <v>660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82">
        <v>3</v>
      </c>
      <c r="B11" s="183" t="s">
        <v>1052</v>
      </c>
      <c r="C11" s="192" t="s">
        <v>1053</v>
      </c>
      <c r="D11" s="184" t="s">
        <v>355</v>
      </c>
      <c r="E11" s="185">
        <v>9.6</v>
      </c>
      <c r="F11" s="186"/>
      <c r="G11" s="187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8">
        <v>0</v>
      </c>
      <c r="O11" s="158">
        <f t="shared" si="4"/>
        <v>0</v>
      </c>
      <c r="P11" s="158">
        <v>0</v>
      </c>
      <c r="Q11" s="158">
        <f t="shared" si="5"/>
        <v>0</v>
      </c>
      <c r="R11" s="159"/>
      <c r="S11" s="159" t="s">
        <v>408</v>
      </c>
      <c r="T11" s="159" t="s">
        <v>222</v>
      </c>
      <c r="U11" s="159">
        <v>0</v>
      </c>
      <c r="V11" s="159">
        <f t="shared" si="6"/>
        <v>0</v>
      </c>
      <c r="W11" s="159"/>
      <c r="X11" s="159" t="s">
        <v>197</v>
      </c>
      <c r="Y11" s="159" t="s">
        <v>198</v>
      </c>
      <c r="Z11" s="149"/>
      <c r="AA11" s="149"/>
      <c r="AB11" s="149"/>
      <c r="AC11" s="149"/>
      <c r="AD11" s="149"/>
      <c r="AE11" s="149"/>
      <c r="AF11" s="149"/>
      <c r="AG11" s="149" t="s">
        <v>660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82">
        <v>4</v>
      </c>
      <c r="B12" s="183" t="s">
        <v>1054</v>
      </c>
      <c r="C12" s="192" t="s">
        <v>1055</v>
      </c>
      <c r="D12" s="184" t="s">
        <v>355</v>
      </c>
      <c r="E12" s="185">
        <v>11.5</v>
      </c>
      <c r="F12" s="186"/>
      <c r="G12" s="187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8">
        <v>0</v>
      </c>
      <c r="O12" s="158">
        <f t="shared" si="4"/>
        <v>0</v>
      </c>
      <c r="P12" s="158">
        <v>0</v>
      </c>
      <c r="Q12" s="158">
        <f t="shared" si="5"/>
        <v>0</v>
      </c>
      <c r="R12" s="159"/>
      <c r="S12" s="159" t="s">
        <v>408</v>
      </c>
      <c r="T12" s="159" t="s">
        <v>222</v>
      </c>
      <c r="U12" s="159">
        <v>0</v>
      </c>
      <c r="V12" s="159">
        <f t="shared" si="6"/>
        <v>0</v>
      </c>
      <c r="W12" s="159"/>
      <c r="X12" s="159" t="s">
        <v>197</v>
      </c>
      <c r="Y12" s="159" t="s">
        <v>198</v>
      </c>
      <c r="Z12" s="149"/>
      <c r="AA12" s="149"/>
      <c r="AB12" s="149"/>
      <c r="AC12" s="149"/>
      <c r="AD12" s="149"/>
      <c r="AE12" s="149"/>
      <c r="AF12" s="149"/>
      <c r="AG12" s="149" t="s">
        <v>660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1" x14ac:dyDescent="0.2">
      <c r="A13" s="182">
        <v>5</v>
      </c>
      <c r="B13" s="183" t="s">
        <v>1056</v>
      </c>
      <c r="C13" s="192" t="s">
        <v>1057</v>
      </c>
      <c r="D13" s="184" t="s">
        <v>355</v>
      </c>
      <c r="E13" s="185">
        <v>122.8</v>
      </c>
      <c r="F13" s="186"/>
      <c r="G13" s="187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8">
        <v>0</v>
      </c>
      <c r="O13" s="158">
        <f t="shared" si="4"/>
        <v>0</v>
      </c>
      <c r="P13" s="158">
        <v>0</v>
      </c>
      <c r="Q13" s="158">
        <f t="shared" si="5"/>
        <v>0</v>
      </c>
      <c r="R13" s="159"/>
      <c r="S13" s="159" t="s">
        <v>408</v>
      </c>
      <c r="T13" s="159" t="s">
        <v>222</v>
      </c>
      <c r="U13" s="159">
        <v>0</v>
      </c>
      <c r="V13" s="159">
        <f t="shared" si="6"/>
        <v>0</v>
      </c>
      <c r="W13" s="159"/>
      <c r="X13" s="159" t="s">
        <v>197</v>
      </c>
      <c r="Y13" s="159" t="s">
        <v>198</v>
      </c>
      <c r="Z13" s="149"/>
      <c r="AA13" s="149"/>
      <c r="AB13" s="149"/>
      <c r="AC13" s="149"/>
      <c r="AD13" s="149"/>
      <c r="AE13" s="149"/>
      <c r="AF13" s="149"/>
      <c r="AG13" s="149" t="s">
        <v>660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82">
        <v>6</v>
      </c>
      <c r="B14" s="183" t="s">
        <v>1058</v>
      </c>
      <c r="C14" s="192" t="s">
        <v>1059</v>
      </c>
      <c r="D14" s="184" t="s">
        <v>285</v>
      </c>
      <c r="E14" s="185">
        <v>10</v>
      </c>
      <c r="F14" s="186"/>
      <c r="G14" s="187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8">
        <v>0</v>
      </c>
      <c r="O14" s="158">
        <f t="shared" si="4"/>
        <v>0</v>
      </c>
      <c r="P14" s="158">
        <v>0</v>
      </c>
      <c r="Q14" s="158">
        <f t="shared" si="5"/>
        <v>0</v>
      </c>
      <c r="R14" s="159"/>
      <c r="S14" s="159" t="s">
        <v>408</v>
      </c>
      <c r="T14" s="159" t="s">
        <v>222</v>
      </c>
      <c r="U14" s="159">
        <v>0</v>
      </c>
      <c r="V14" s="159">
        <f t="shared" si="6"/>
        <v>0</v>
      </c>
      <c r="W14" s="159"/>
      <c r="X14" s="159" t="s">
        <v>197</v>
      </c>
      <c r="Y14" s="159" t="s">
        <v>198</v>
      </c>
      <c r="Z14" s="149"/>
      <c r="AA14" s="149"/>
      <c r="AB14" s="149"/>
      <c r="AC14" s="149"/>
      <c r="AD14" s="149"/>
      <c r="AE14" s="149"/>
      <c r="AF14" s="149"/>
      <c r="AG14" s="149" t="s">
        <v>660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82">
        <v>7</v>
      </c>
      <c r="B15" s="183" t="s">
        <v>1060</v>
      </c>
      <c r="C15" s="192" t="s">
        <v>1061</v>
      </c>
      <c r="D15" s="184" t="s">
        <v>285</v>
      </c>
      <c r="E15" s="185">
        <v>1</v>
      </c>
      <c r="F15" s="186"/>
      <c r="G15" s="187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8">
        <v>3.0000000000000001E-5</v>
      </c>
      <c r="O15" s="158">
        <f t="shared" si="4"/>
        <v>0</v>
      </c>
      <c r="P15" s="158">
        <v>0</v>
      </c>
      <c r="Q15" s="158">
        <f t="shared" si="5"/>
        <v>0</v>
      </c>
      <c r="R15" s="159"/>
      <c r="S15" s="159" t="s">
        <v>196</v>
      </c>
      <c r="T15" s="159" t="s">
        <v>222</v>
      </c>
      <c r="U15" s="159">
        <v>8.3000000000000004E-2</v>
      </c>
      <c r="V15" s="159">
        <f t="shared" si="6"/>
        <v>0.08</v>
      </c>
      <c r="W15" s="159"/>
      <c r="X15" s="159" t="s">
        <v>197</v>
      </c>
      <c r="Y15" s="159" t="s">
        <v>198</v>
      </c>
      <c r="Z15" s="149"/>
      <c r="AA15" s="149"/>
      <c r="AB15" s="149"/>
      <c r="AC15" s="149"/>
      <c r="AD15" s="149"/>
      <c r="AE15" s="149"/>
      <c r="AF15" s="149"/>
      <c r="AG15" s="149" t="s">
        <v>660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82">
        <v>8</v>
      </c>
      <c r="B16" s="183" t="s">
        <v>1062</v>
      </c>
      <c r="C16" s="192" t="s">
        <v>1063</v>
      </c>
      <c r="D16" s="184" t="s">
        <v>285</v>
      </c>
      <c r="E16" s="185">
        <v>1</v>
      </c>
      <c r="F16" s="186"/>
      <c r="G16" s="187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8">
        <v>0</v>
      </c>
      <c r="O16" s="158">
        <f t="shared" si="4"/>
        <v>0</v>
      </c>
      <c r="P16" s="158">
        <v>0</v>
      </c>
      <c r="Q16" s="158">
        <f t="shared" si="5"/>
        <v>0</v>
      </c>
      <c r="R16" s="159"/>
      <c r="S16" s="159" t="s">
        <v>408</v>
      </c>
      <c r="T16" s="159" t="s">
        <v>222</v>
      </c>
      <c r="U16" s="159">
        <v>0</v>
      </c>
      <c r="V16" s="159">
        <f t="shared" si="6"/>
        <v>0</v>
      </c>
      <c r="W16" s="159"/>
      <c r="X16" s="159" t="s">
        <v>197</v>
      </c>
      <c r="Y16" s="159" t="s">
        <v>198</v>
      </c>
      <c r="Z16" s="149"/>
      <c r="AA16" s="149"/>
      <c r="AB16" s="149"/>
      <c r="AC16" s="149"/>
      <c r="AD16" s="149"/>
      <c r="AE16" s="149"/>
      <c r="AF16" s="149"/>
      <c r="AG16" s="149" t="s">
        <v>660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82">
        <v>9</v>
      </c>
      <c r="B17" s="183" t="s">
        <v>1064</v>
      </c>
      <c r="C17" s="192" t="s">
        <v>1065</v>
      </c>
      <c r="D17" s="184" t="s">
        <v>285</v>
      </c>
      <c r="E17" s="185">
        <v>2</v>
      </c>
      <c r="F17" s="186"/>
      <c r="G17" s="187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8">
        <v>0</v>
      </c>
      <c r="O17" s="158">
        <f t="shared" si="4"/>
        <v>0</v>
      </c>
      <c r="P17" s="158">
        <v>0</v>
      </c>
      <c r="Q17" s="158">
        <f t="shared" si="5"/>
        <v>0</v>
      </c>
      <c r="R17" s="159"/>
      <c r="S17" s="159" t="s">
        <v>408</v>
      </c>
      <c r="T17" s="159" t="s">
        <v>222</v>
      </c>
      <c r="U17" s="159">
        <v>0</v>
      </c>
      <c r="V17" s="159">
        <f t="shared" si="6"/>
        <v>0</v>
      </c>
      <c r="W17" s="159"/>
      <c r="X17" s="159" t="s">
        <v>197</v>
      </c>
      <c r="Y17" s="159" t="s">
        <v>198</v>
      </c>
      <c r="Z17" s="149"/>
      <c r="AA17" s="149"/>
      <c r="AB17" s="149"/>
      <c r="AC17" s="149"/>
      <c r="AD17" s="149"/>
      <c r="AE17" s="149"/>
      <c r="AF17" s="149"/>
      <c r="AG17" s="149" t="s">
        <v>660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2">
        <v>10</v>
      </c>
      <c r="B18" s="183" t="s">
        <v>1066</v>
      </c>
      <c r="C18" s="192" t="s">
        <v>1067</v>
      </c>
      <c r="D18" s="184" t="s">
        <v>285</v>
      </c>
      <c r="E18" s="185">
        <v>1</v>
      </c>
      <c r="F18" s="186"/>
      <c r="G18" s="187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8">
        <v>0</v>
      </c>
      <c r="O18" s="158">
        <f t="shared" si="4"/>
        <v>0</v>
      </c>
      <c r="P18" s="158">
        <v>0</v>
      </c>
      <c r="Q18" s="158">
        <f t="shared" si="5"/>
        <v>0</v>
      </c>
      <c r="R18" s="159"/>
      <c r="S18" s="159" t="s">
        <v>196</v>
      </c>
      <c r="T18" s="159" t="s">
        <v>222</v>
      </c>
      <c r="U18" s="159">
        <v>0.20699999999999999</v>
      </c>
      <c r="V18" s="159">
        <f t="shared" si="6"/>
        <v>0.21</v>
      </c>
      <c r="W18" s="159"/>
      <c r="X18" s="159" t="s">
        <v>197</v>
      </c>
      <c r="Y18" s="159" t="s">
        <v>198</v>
      </c>
      <c r="Z18" s="149"/>
      <c r="AA18" s="149"/>
      <c r="AB18" s="149"/>
      <c r="AC18" s="149"/>
      <c r="AD18" s="149"/>
      <c r="AE18" s="149"/>
      <c r="AF18" s="149"/>
      <c r="AG18" s="149" t="s">
        <v>660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82">
        <v>11</v>
      </c>
      <c r="B19" s="183" t="s">
        <v>1068</v>
      </c>
      <c r="C19" s="192" t="s">
        <v>1069</v>
      </c>
      <c r="D19" s="184" t="s">
        <v>355</v>
      </c>
      <c r="E19" s="185">
        <v>122.8</v>
      </c>
      <c r="F19" s="186"/>
      <c r="G19" s="187">
        <f>ROUND(E19*F19,2)</f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8">
        <v>1.0000000000000001E-5</v>
      </c>
      <c r="O19" s="158">
        <f t="shared" si="4"/>
        <v>0</v>
      </c>
      <c r="P19" s="158">
        <v>0</v>
      </c>
      <c r="Q19" s="158">
        <f t="shared" si="5"/>
        <v>0</v>
      </c>
      <c r="R19" s="159"/>
      <c r="S19" s="159" t="s">
        <v>196</v>
      </c>
      <c r="T19" s="159" t="s">
        <v>222</v>
      </c>
      <c r="U19" s="159">
        <v>6.2E-2</v>
      </c>
      <c r="V19" s="159">
        <f t="shared" si="6"/>
        <v>7.61</v>
      </c>
      <c r="W19" s="159"/>
      <c r="X19" s="159" t="s">
        <v>197</v>
      </c>
      <c r="Y19" s="159" t="s">
        <v>198</v>
      </c>
      <c r="Z19" s="149"/>
      <c r="AA19" s="149"/>
      <c r="AB19" s="149"/>
      <c r="AC19" s="149"/>
      <c r="AD19" s="149"/>
      <c r="AE19" s="149"/>
      <c r="AF19" s="149"/>
      <c r="AG19" s="149" t="s">
        <v>660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2">
        <v>12</v>
      </c>
      <c r="B20" s="183" t="s">
        <v>1070</v>
      </c>
      <c r="C20" s="192" t="s">
        <v>1071</v>
      </c>
      <c r="D20" s="184" t="s">
        <v>355</v>
      </c>
      <c r="E20" s="185">
        <v>1</v>
      </c>
      <c r="F20" s="186"/>
      <c r="G20" s="187">
        <f>ROUND(E20*F20,2)</f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8">
        <v>0</v>
      </c>
      <c r="O20" s="158">
        <f t="shared" si="4"/>
        <v>0</v>
      </c>
      <c r="P20" s="158">
        <v>0</v>
      </c>
      <c r="Q20" s="158">
        <f t="shared" si="5"/>
        <v>0</v>
      </c>
      <c r="R20" s="159"/>
      <c r="S20" s="159" t="s">
        <v>408</v>
      </c>
      <c r="T20" s="159" t="s">
        <v>222</v>
      </c>
      <c r="U20" s="159">
        <v>0</v>
      </c>
      <c r="V20" s="159">
        <f t="shared" si="6"/>
        <v>0</v>
      </c>
      <c r="W20" s="159"/>
      <c r="X20" s="159" t="s">
        <v>197</v>
      </c>
      <c r="Y20" s="159" t="s">
        <v>198</v>
      </c>
      <c r="Z20" s="149"/>
      <c r="AA20" s="149"/>
      <c r="AB20" s="149"/>
      <c r="AC20" s="149"/>
      <c r="AD20" s="149"/>
      <c r="AE20" s="149"/>
      <c r="AF20" s="149"/>
      <c r="AG20" s="149" t="s">
        <v>660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x14ac:dyDescent="0.2">
      <c r="A21" s="169" t="s">
        <v>191</v>
      </c>
      <c r="B21" s="170" t="s">
        <v>143</v>
      </c>
      <c r="C21" s="189" t="s">
        <v>144</v>
      </c>
      <c r="D21" s="171"/>
      <c r="E21" s="172"/>
      <c r="F21" s="173"/>
      <c r="G21" s="174">
        <f>SUMIF(AG22:AG42,"&lt;&gt;NOR",G22:G42)</f>
        <v>0</v>
      </c>
      <c r="H21" s="168"/>
      <c r="I21" s="168">
        <f>SUM(I22:I42)</f>
        <v>0</v>
      </c>
      <c r="J21" s="168"/>
      <c r="K21" s="168">
        <f>SUM(K22:K42)</f>
        <v>0</v>
      </c>
      <c r="L21" s="168"/>
      <c r="M21" s="168">
        <f>SUM(M22:M42)</f>
        <v>0</v>
      </c>
      <c r="N21" s="167"/>
      <c r="O21" s="167">
        <f>SUM(O22:O42)</f>
        <v>0</v>
      </c>
      <c r="P21" s="167"/>
      <c r="Q21" s="167">
        <f>SUM(Q22:Q42)</f>
        <v>0</v>
      </c>
      <c r="R21" s="168"/>
      <c r="S21" s="168"/>
      <c r="T21" s="168"/>
      <c r="U21" s="168"/>
      <c r="V21" s="168">
        <f>SUM(V22:V42)</f>
        <v>4.7300000000000004</v>
      </c>
      <c r="W21" s="168"/>
      <c r="X21" s="168"/>
      <c r="Y21" s="168"/>
      <c r="AG21" t="s">
        <v>192</v>
      </c>
    </row>
    <row r="22" spans="1:60" ht="33.75" outlineLevel="1" x14ac:dyDescent="0.2">
      <c r="A22" s="182">
        <v>13</v>
      </c>
      <c r="B22" s="183" t="s">
        <v>1072</v>
      </c>
      <c r="C22" s="192" t="s">
        <v>1073</v>
      </c>
      <c r="D22" s="184" t="s">
        <v>587</v>
      </c>
      <c r="E22" s="185">
        <v>3</v>
      </c>
      <c r="F22" s="186"/>
      <c r="G22" s="187">
        <f t="shared" ref="G22:G42" si="7">ROUND(E22*F22,2)</f>
        <v>0</v>
      </c>
      <c r="H22" s="160"/>
      <c r="I22" s="159">
        <f t="shared" ref="I22:I42" si="8">ROUND(E22*H22,2)</f>
        <v>0</v>
      </c>
      <c r="J22" s="160"/>
      <c r="K22" s="159">
        <f t="shared" ref="K22:K42" si="9">ROUND(E22*J22,2)</f>
        <v>0</v>
      </c>
      <c r="L22" s="159">
        <v>21</v>
      </c>
      <c r="M22" s="159">
        <f t="shared" ref="M22:M42" si="10">G22*(1+L22/100)</f>
        <v>0</v>
      </c>
      <c r="N22" s="158">
        <v>0</v>
      </c>
      <c r="O22" s="158">
        <f t="shared" ref="O22:O42" si="11">ROUND(E22*N22,2)</f>
        <v>0</v>
      </c>
      <c r="P22" s="158">
        <v>0</v>
      </c>
      <c r="Q22" s="158">
        <f t="shared" ref="Q22:Q42" si="12">ROUND(E22*P22,2)</f>
        <v>0</v>
      </c>
      <c r="R22" s="159"/>
      <c r="S22" s="159" t="s">
        <v>408</v>
      </c>
      <c r="T22" s="159" t="s">
        <v>222</v>
      </c>
      <c r="U22" s="159">
        <v>0</v>
      </c>
      <c r="V22" s="159">
        <f t="shared" ref="V22:V42" si="13">ROUND(E22*U22,2)</f>
        <v>0</v>
      </c>
      <c r="W22" s="159"/>
      <c r="X22" s="159" t="s">
        <v>197</v>
      </c>
      <c r="Y22" s="159" t="s">
        <v>198</v>
      </c>
      <c r="Z22" s="149"/>
      <c r="AA22" s="149"/>
      <c r="AB22" s="149"/>
      <c r="AC22" s="149"/>
      <c r="AD22" s="149"/>
      <c r="AE22" s="149"/>
      <c r="AF22" s="149"/>
      <c r="AG22" s="149" t="s">
        <v>660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82">
        <v>14</v>
      </c>
      <c r="B23" s="183" t="s">
        <v>1074</v>
      </c>
      <c r="C23" s="192" t="s">
        <v>1075</v>
      </c>
      <c r="D23" s="184" t="s">
        <v>587</v>
      </c>
      <c r="E23" s="185">
        <v>2</v>
      </c>
      <c r="F23" s="186"/>
      <c r="G23" s="187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8">
        <v>0</v>
      </c>
      <c r="O23" s="158">
        <f t="shared" si="11"/>
        <v>0</v>
      </c>
      <c r="P23" s="158">
        <v>0</v>
      </c>
      <c r="Q23" s="158">
        <f t="shared" si="12"/>
        <v>0</v>
      </c>
      <c r="R23" s="159"/>
      <c r="S23" s="159" t="s">
        <v>408</v>
      </c>
      <c r="T23" s="159" t="s">
        <v>222</v>
      </c>
      <c r="U23" s="159">
        <v>0</v>
      </c>
      <c r="V23" s="159">
        <f t="shared" si="13"/>
        <v>0</v>
      </c>
      <c r="W23" s="159"/>
      <c r="X23" s="159" t="s">
        <v>197</v>
      </c>
      <c r="Y23" s="159" t="s">
        <v>198</v>
      </c>
      <c r="Z23" s="149"/>
      <c r="AA23" s="149"/>
      <c r="AB23" s="149"/>
      <c r="AC23" s="149"/>
      <c r="AD23" s="149"/>
      <c r="AE23" s="149"/>
      <c r="AF23" s="149"/>
      <c r="AG23" s="149" t="s">
        <v>660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82">
        <v>15</v>
      </c>
      <c r="B24" s="183" t="s">
        <v>1076</v>
      </c>
      <c r="C24" s="192" t="s">
        <v>1077</v>
      </c>
      <c r="D24" s="184" t="s">
        <v>587</v>
      </c>
      <c r="E24" s="185">
        <v>4</v>
      </c>
      <c r="F24" s="186"/>
      <c r="G24" s="187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8">
        <v>0</v>
      </c>
      <c r="O24" s="158">
        <f t="shared" si="11"/>
        <v>0</v>
      </c>
      <c r="P24" s="158">
        <v>0</v>
      </c>
      <c r="Q24" s="158">
        <f t="shared" si="12"/>
        <v>0</v>
      </c>
      <c r="R24" s="159"/>
      <c r="S24" s="159" t="s">
        <v>408</v>
      </c>
      <c r="T24" s="159" t="s">
        <v>222</v>
      </c>
      <c r="U24" s="159">
        <v>0</v>
      </c>
      <c r="V24" s="159">
        <f t="shared" si="13"/>
        <v>0</v>
      </c>
      <c r="W24" s="159"/>
      <c r="X24" s="159" t="s">
        <v>197</v>
      </c>
      <c r="Y24" s="159" t="s">
        <v>198</v>
      </c>
      <c r="Z24" s="149"/>
      <c r="AA24" s="149"/>
      <c r="AB24" s="149"/>
      <c r="AC24" s="149"/>
      <c r="AD24" s="149"/>
      <c r="AE24" s="149"/>
      <c r="AF24" s="149"/>
      <c r="AG24" s="149" t="s">
        <v>660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82">
        <v>16</v>
      </c>
      <c r="B25" s="183" t="s">
        <v>1078</v>
      </c>
      <c r="C25" s="192" t="s">
        <v>1079</v>
      </c>
      <c r="D25" s="184" t="s">
        <v>587</v>
      </c>
      <c r="E25" s="185">
        <v>4</v>
      </c>
      <c r="F25" s="186"/>
      <c r="G25" s="187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8">
        <v>0</v>
      </c>
      <c r="O25" s="158">
        <f t="shared" si="11"/>
        <v>0</v>
      </c>
      <c r="P25" s="158">
        <v>0</v>
      </c>
      <c r="Q25" s="158">
        <f t="shared" si="12"/>
        <v>0</v>
      </c>
      <c r="R25" s="159"/>
      <c r="S25" s="159" t="s">
        <v>408</v>
      </c>
      <c r="T25" s="159" t="s">
        <v>222</v>
      </c>
      <c r="U25" s="159">
        <v>0</v>
      </c>
      <c r="V25" s="159">
        <f t="shared" si="13"/>
        <v>0</v>
      </c>
      <c r="W25" s="159"/>
      <c r="X25" s="159" t="s">
        <v>197</v>
      </c>
      <c r="Y25" s="159" t="s">
        <v>198</v>
      </c>
      <c r="Z25" s="149"/>
      <c r="AA25" s="149"/>
      <c r="AB25" s="149"/>
      <c r="AC25" s="149"/>
      <c r="AD25" s="149"/>
      <c r="AE25" s="149"/>
      <c r="AF25" s="149"/>
      <c r="AG25" s="149" t="s">
        <v>660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2">
        <v>17</v>
      </c>
      <c r="B26" s="183" t="s">
        <v>1080</v>
      </c>
      <c r="C26" s="192" t="s">
        <v>1081</v>
      </c>
      <c r="D26" s="184" t="s">
        <v>587</v>
      </c>
      <c r="E26" s="185">
        <v>3</v>
      </c>
      <c r="F26" s="186"/>
      <c r="G26" s="187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8">
        <v>0</v>
      </c>
      <c r="O26" s="158">
        <f t="shared" si="11"/>
        <v>0</v>
      </c>
      <c r="P26" s="158">
        <v>0</v>
      </c>
      <c r="Q26" s="158">
        <f t="shared" si="12"/>
        <v>0</v>
      </c>
      <c r="R26" s="159"/>
      <c r="S26" s="159" t="s">
        <v>408</v>
      </c>
      <c r="T26" s="159" t="s">
        <v>222</v>
      </c>
      <c r="U26" s="159">
        <v>0</v>
      </c>
      <c r="V26" s="159">
        <f t="shared" si="13"/>
        <v>0</v>
      </c>
      <c r="W26" s="159"/>
      <c r="X26" s="159" t="s">
        <v>197</v>
      </c>
      <c r="Y26" s="159" t="s">
        <v>198</v>
      </c>
      <c r="Z26" s="149"/>
      <c r="AA26" s="149"/>
      <c r="AB26" s="149"/>
      <c r="AC26" s="149"/>
      <c r="AD26" s="149"/>
      <c r="AE26" s="149"/>
      <c r="AF26" s="149"/>
      <c r="AG26" s="149" t="s">
        <v>660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82">
        <v>18</v>
      </c>
      <c r="B27" s="183" t="s">
        <v>1082</v>
      </c>
      <c r="C27" s="192" t="s">
        <v>1083</v>
      </c>
      <c r="D27" s="184" t="s">
        <v>587</v>
      </c>
      <c r="E27" s="185">
        <v>4</v>
      </c>
      <c r="F27" s="186"/>
      <c r="G27" s="187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8">
        <v>0</v>
      </c>
      <c r="O27" s="158">
        <f t="shared" si="11"/>
        <v>0</v>
      </c>
      <c r="P27" s="158">
        <v>0</v>
      </c>
      <c r="Q27" s="158">
        <f t="shared" si="12"/>
        <v>0</v>
      </c>
      <c r="R27" s="159"/>
      <c r="S27" s="159" t="s">
        <v>408</v>
      </c>
      <c r="T27" s="159" t="s">
        <v>222</v>
      </c>
      <c r="U27" s="159">
        <v>0</v>
      </c>
      <c r="V27" s="159">
        <f t="shared" si="13"/>
        <v>0</v>
      </c>
      <c r="W27" s="159"/>
      <c r="X27" s="159" t="s">
        <v>197</v>
      </c>
      <c r="Y27" s="159" t="s">
        <v>198</v>
      </c>
      <c r="Z27" s="149"/>
      <c r="AA27" s="149"/>
      <c r="AB27" s="149"/>
      <c r="AC27" s="149"/>
      <c r="AD27" s="149"/>
      <c r="AE27" s="149"/>
      <c r="AF27" s="149"/>
      <c r="AG27" s="149" t="s">
        <v>660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2">
        <v>19</v>
      </c>
      <c r="B28" s="183" t="s">
        <v>1084</v>
      </c>
      <c r="C28" s="192" t="s">
        <v>1085</v>
      </c>
      <c r="D28" s="184" t="s">
        <v>587</v>
      </c>
      <c r="E28" s="185">
        <v>2</v>
      </c>
      <c r="F28" s="186"/>
      <c r="G28" s="187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8">
        <v>0</v>
      </c>
      <c r="O28" s="158">
        <f t="shared" si="11"/>
        <v>0</v>
      </c>
      <c r="P28" s="158">
        <v>0</v>
      </c>
      <c r="Q28" s="158">
        <f t="shared" si="12"/>
        <v>0</v>
      </c>
      <c r="R28" s="159"/>
      <c r="S28" s="159" t="s">
        <v>408</v>
      </c>
      <c r="T28" s="159" t="s">
        <v>222</v>
      </c>
      <c r="U28" s="159">
        <v>0</v>
      </c>
      <c r="V28" s="159">
        <f t="shared" si="13"/>
        <v>0</v>
      </c>
      <c r="W28" s="159"/>
      <c r="X28" s="159" t="s">
        <v>197</v>
      </c>
      <c r="Y28" s="159" t="s">
        <v>198</v>
      </c>
      <c r="Z28" s="149"/>
      <c r="AA28" s="149"/>
      <c r="AB28" s="149"/>
      <c r="AC28" s="149"/>
      <c r="AD28" s="149"/>
      <c r="AE28" s="149"/>
      <c r="AF28" s="149"/>
      <c r="AG28" s="149" t="s">
        <v>660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82">
        <v>20</v>
      </c>
      <c r="B29" s="183" t="s">
        <v>1086</v>
      </c>
      <c r="C29" s="192" t="s">
        <v>1087</v>
      </c>
      <c r="D29" s="184" t="s">
        <v>587</v>
      </c>
      <c r="E29" s="185">
        <v>2</v>
      </c>
      <c r="F29" s="186"/>
      <c r="G29" s="187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8">
        <v>0</v>
      </c>
      <c r="O29" s="158">
        <f t="shared" si="11"/>
        <v>0</v>
      </c>
      <c r="P29" s="158">
        <v>0</v>
      </c>
      <c r="Q29" s="158">
        <f t="shared" si="12"/>
        <v>0</v>
      </c>
      <c r="R29" s="159"/>
      <c r="S29" s="159" t="s">
        <v>408</v>
      </c>
      <c r="T29" s="159" t="s">
        <v>222</v>
      </c>
      <c r="U29" s="159">
        <v>0</v>
      </c>
      <c r="V29" s="159">
        <f t="shared" si="13"/>
        <v>0</v>
      </c>
      <c r="W29" s="159"/>
      <c r="X29" s="159" t="s">
        <v>197</v>
      </c>
      <c r="Y29" s="159" t="s">
        <v>198</v>
      </c>
      <c r="Z29" s="149"/>
      <c r="AA29" s="149"/>
      <c r="AB29" s="149"/>
      <c r="AC29" s="149"/>
      <c r="AD29" s="149"/>
      <c r="AE29" s="149"/>
      <c r="AF29" s="149"/>
      <c r="AG29" s="149" t="s">
        <v>660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2">
        <v>21</v>
      </c>
      <c r="B30" s="183" t="s">
        <v>1088</v>
      </c>
      <c r="C30" s="192" t="s">
        <v>1089</v>
      </c>
      <c r="D30" s="184" t="s">
        <v>587</v>
      </c>
      <c r="E30" s="185">
        <v>15</v>
      </c>
      <c r="F30" s="186"/>
      <c r="G30" s="187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8">
        <v>8.0000000000000007E-5</v>
      </c>
      <c r="O30" s="158">
        <f t="shared" si="11"/>
        <v>0</v>
      </c>
      <c r="P30" s="158">
        <v>0</v>
      </c>
      <c r="Q30" s="158">
        <f t="shared" si="12"/>
        <v>0</v>
      </c>
      <c r="R30" s="159"/>
      <c r="S30" s="159" t="s">
        <v>196</v>
      </c>
      <c r="T30" s="159" t="s">
        <v>222</v>
      </c>
      <c r="U30" s="159">
        <v>0.22700000000000001</v>
      </c>
      <c r="V30" s="159">
        <f t="shared" si="13"/>
        <v>3.41</v>
      </c>
      <c r="W30" s="159"/>
      <c r="X30" s="159" t="s">
        <v>197</v>
      </c>
      <c r="Y30" s="159" t="s">
        <v>198</v>
      </c>
      <c r="Z30" s="149"/>
      <c r="AA30" s="149"/>
      <c r="AB30" s="149"/>
      <c r="AC30" s="149"/>
      <c r="AD30" s="149"/>
      <c r="AE30" s="149"/>
      <c r="AF30" s="149"/>
      <c r="AG30" s="149" t="s">
        <v>660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2">
        <v>22</v>
      </c>
      <c r="B31" s="183" t="s">
        <v>1090</v>
      </c>
      <c r="C31" s="192" t="s">
        <v>1091</v>
      </c>
      <c r="D31" s="184" t="s">
        <v>285</v>
      </c>
      <c r="E31" s="185">
        <v>15</v>
      </c>
      <c r="F31" s="186"/>
      <c r="G31" s="187">
        <f t="shared" si="7"/>
        <v>0</v>
      </c>
      <c r="H31" s="160"/>
      <c r="I31" s="159">
        <f t="shared" si="8"/>
        <v>0</v>
      </c>
      <c r="J31" s="160"/>
      <c r="K31" s="159">
        <f t="shared" si="9"/>
        <v>0</v>
      </c>
      <c r="L31" s="159">
        <v>21</v>
      </c>
      <c r="M31" s="159">
        <f t="shared" si="10"/>
        <v>0</v>
      </c>
      <c r="N31" s="158">
        <v>0</v>
      </c>
      <c r="O31" s="158">
        <f t="shared" si="11"/>
        <v>0</v>
      </c>
      <c r="P31" s="158">
        <v>0</v>
      </c>
      <c r="Q31" s="158">
        <f t="shared" si="12"/>
        <v>0</v>
      </c>
      <c r="R31" s="159"/>
      <c r="S31" s="159" t="s">
        <v>408</v>
      </c>
      <c r="T31" s="159" t="s">
        <v>222</v>
      </c>
      <c r="U31" s="159">
        <v>0</v>
      </c>
      <c r="V31" s="159">
        <f t="shared" si="13"/>
        <v>0</v>
      </c>
      <c r="W31" s="159"/>
      <c r="X31" s="159" t="s">
        <v>244</v>
      </c>
      <c r="Y31" s="159" t="s">
        <v>198</v>
      </c>
      <c r="Z31" s="149"/>
      <c r="AA31" s="149"/>
      <c r="AB31" s="149"/>
      <c r="AC31" s="149"/>
      <c r="AD31" s="149"/>
      <c r="AE31" s="149"/>
      <c r="AF31" s="149"/>
      <c r="AG31" s="149" t="s">
        <v>1092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82">
        <v>23</v>
      </c>
      <c r="B32" s="183" t="s">
        <v>1093</v>
      </c>
      <c r="C32" s="192" t="s">
        <v>1094</v>
      </c>
      <c r="D32" s="184" t="s">
        <v>587</v>
      </c>
      <c r="E32" s="185">
        <v>2</v>
      </c>
      <c r="F32" s="186"/>
      <c r="G32" s="187">
        <f t="shared" si="7"/>
        <v>0</v>
      </c>
      <c r="H32" s="160"/>
      <c r="I32" s="159">
        <f t="shared" si="8"/>
        <v>0</v>
      </c>
      <c r="J32" s="160"/>
      <c r="K32" s="159">
        <f t="shared" si="9"/>
        <v>0</v>
      </c>
      <c r="L32" s="159">
        <v>21</v>
      </c>
      <c r="M32" s="159">
        <f t="shared" si="10"/>
        <v>0</v>
      </c>
      <c r="N32" s="158">
        <v>0</v>
      </c>
      <c r="O32" s="158">
        <f t="shared" si="11"/>
        <v>0</v>
      </c>
      <c r="P32" s="158">
        <v>0</v>
      </c>
      <c r="Q32" s="158">
        <f t="shared" si="12"/>
        <v>0</v>
      </c>
      <c r="R32" s="159"/>
      <c r="S32" s="159" t="s">
        <v>408</v>
      </c>
      <c r="T32" s="159" t="s">
        <v>222</v>
      </c>
      <c r="U32" s="159">
        <v>0</v>
      </c>
      <c r="V32" s="159">
        <f t="shared" si="13"/>
        <v>0</v>
      </c>
      <c r="W32" s="159"/>
      <c r="X32" s="159" t="s">
        <v>197</v>
      </c>
      <c r="Y32" s="159" t="s">
        <v>198</v>
      </c>
      <c r="Z32" s="149"/>
      <c r="AA32" s="149"/>
      <c r="AB32" s="149"/>
      <c r="AC32" s="149"/>
      <c r="AD32" s="149"/>
      <c r="AE32" s="149"/>
      <c r="AF32" s="149"/>
      <c r="AG32" s="149" t="s">
        <v>660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82">
        <v>24</v>
      </c>
      <c r="B33" s="183" t="s">
        <v>1095</v>
      </c>
      <c r="C33" s="192" t="s">
        <v>1096</v>
      </c>
      <c r="D33" s="184" t="s">
        <v>587</v>
      </c>
      <c r="E33" s="185">
        <v>4</v>
      </c>
      <c r="F33" s="186"/>
      <c r="G33" s="187">
        <f t="shared" si="7"/>
        <v>0</v>
      </c>
      <c r="H33" s="160"/>
      <c r="I33" s="159">
        <f t="shared" si="8"/>
        <v>0</v>
      </c>
      <c r="J33" s="160"/>
      <c r="K33" s="159">
        <f t="shared" si="9"/>
        <v>0</v>
      </c>
      <c r="L33" s="159">
        <v>21</v>
      </c>
      <c r="M33" s="159">
        <f t="shared" si="10"/>
        <v>0</v>
      </c>
      <c r="N33" s="158">
        <v>0</v>
      </c>
      <c r="O33" s="158">
        <f t="shared" si="11"/>
        <v>0</v>
      </c>
      <c r="P33" s="158">
        <v>0</v>
      </c>
      <c r="Q33" s="158">
        <f t="shared" si="12"/>
        <v>0</v>
      </c>
      <c r="R33" s="159"/>
      <c r="S33" s="159" t="s">
        <v>408</v>
      </c>
      <c r="T33" s="159" t="s">
        <v>222</v>
      </c>
      <c r="U33" s="159">
        <v>0</v>
      </c>
      <c r="V33" s="159">
        <f t="shared" si="13"/>
        <v>0</v>
      </c>
      <c r="W33" s="159"/>
      <c r="X33" s="159" t="s">
        <v>197</v>
      </c>
      <c r="Y33" s="159" t="s">
        <v>198</v>
      </c>
      <c r="Z33" s="149"/>
      <c r="AA33" s="149"/>
      <c r="AB33" s="149"/>
      <c r="AC33" s="149"/>
      <c r="AD33" s="149"/>
      <c r="AE33" s="149"/>
      <c r="AF33" s="149"/>
      <c r="AG33" s="149" t="s">
        <v>660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2">
        <v>25</v>
      </c>
      <c r="B34" s="183" t="s">
        <v>1097</v>
      </c>
      <c r="C34" s="192" t="s">
        <v>1098</v>
      </c>
      <c r="D34" s="184" t="s">
        <v>285</v>
      </c>
      <c r="E34" s="185">
        <v>2</v>
      </c>
      <c r="F34" s="186"/>
      <c r="G34" s="187">
        <f t="shared" si="7"/>
        <v>0</v>
      </c>
      <c r="H34" s="160"/>
      <c r="I34" s="159">
        <f t="shared" si="8"/>
        <v>0</v>
      </c>
      <c r="J34" s="160"/>
      <c r="K34" s="159">
        <f t="shared" si="9"/>
        <v>0</v>
      </c>
      <c r="L34" s="159">
        <v>21</v>
      </c>
      <c r="M34" s="159">
        <f t="shared" si="10"/>
        <v>0</v>
      </c>
      <c r="N34" s="158">
        <v>0</v>
      </c>
      <c r="O34" s="158">
        <f t="shared" si="11"/>
        <v>0</v>
      </c>
      <c r="P34" s="158">
        <v>0</v>
      </c>
      <c r="Q34" s="158">
        <f t="shared" si="12"/>
        <v>0</v>
      </c>
      <c r="R34" s="159"/>
      <c r="S34" s="159" t="s">
        <v>408</v>
      </c>
      <c r="T34" s="159" t="s">
        <v>222</v>
      </c>
      <c r="U34" s="159">
        <v>0</v>
      </c>
      <c r="V34" s="159">
        <f t="shared" si="13"/>
        <v>0</v>
      </c>
      <c r="W34" s="159"/>
      <c r="X34" s="159" t="s">
        <v>197</v>
      </c>
      <c r="Y34" s="159" t="s">
        <v>198</v>
      </c>
      <c r="Z34" s="149"/>
      <c r="AA34" s="149"/>
      <c r="AB34" s="149"/>
      <c r="AC34" s="149"/>
      <c r="AD34" s="149"/>
      <c r="AE34" s="149"/>
      <c r="AF34" s="149"/>
      <c r="AG34" s="149" t="s">
        <v>660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2">
        <v>26</v>
      </c>
      <c r="B35" s="183" t="s">
        <v>1099</v>
      </c>
      <c r="C35" s="192" t="s">
        <v>1100</v>
      </c>
      <c r="D35" s="184" t="s">
        <v>285</v>
      </c>
      <c r="E35" s="185">
        <v>2</v>
      </c>
      <c r="F35" s="186"/>
      <c r="G35" s="187">
        <f t="shared" si="7"/>
        <v>0</v>
      </c>
      <c r="H35" s="160"/>
      <c r="I35" s="159">
        <f t="shared" si="8"/>
        <v>0</v>
      </c>
      <c r="J35" s="160"/>
      <c r="K35" s="159">
        <f t="shared" si="9"/>
        <v>0</v>
      </c>
      <c r="L35" s="159">
        <v>21</v>
      </c>
      <c r="M35" s="159">
        <f t="shared" si="10"/>
        <v>0</v>
      </c>
      <c r="N35" s="158">
        <v>0</v>
      </c>
      <c r="O35" s="158">
        <f t="shared" si="11"/>
        <v>0</v>
      </c>
      <c r="P35" s="158">
        <v>0</v>
      </c>
      <c r="Q35" s="158">
        <f t="shared" si="12"/>
        <v>0</v>
      </c>
      <c r="R35" s="159"/>
      <c r="S35" s="159" t="s">
        <v>408</v>
      </c>
      <c r="T35" s="159" t="s">
        <v>222</v>
      </c>
      <c r="U35" s="159">
        <v>0</v>
      </c>
      <c r="V35" s="159">
        <f t="shared" si="13"/>
        <v>0</v>
      </c>
      <c r="W35" s="159"/>
      <c r="X35" s="159" t="s">
        <v>244</v>
      </c>
      <c r="Y35" s="159" t="s">
        <v>198</v>
      </c>
      <c r="Z35" s="149"/>
      <c r="AA35" s="149"/>
      <c r="AB35" s="149"/>
      <c r="AC35" s="149"/>
      <c r="AD35" s="149"/>
      <c r="AE35" s="149"/>
      <c r="AF35" s="149"/>
      <c r="AG35" s="149" t="s">
        <v>1092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2">
        <v>27</v>
      </c>
      <c r="B36" s="183" t="s">
        <v>1101</v>
      </c>
      <c r="C36" s="192" t="s">
        <v>1102</v>
      </c>
      <c r="D36" s="184" t="s">
        <v>587</v>
      </c>
      <c r="E36" s="185">
        <v>3</v>
      </c>
      <c r="F36" s="186"/>
      <c r="G36" s="187">
        <f t="shared" si="7"/>
        <v>0</v>
      </c>
      <c r="H36" s="160"/>
      <c r="I36" s="159">
        <f t="shared" si="8"/>
        <v>0</v>
      </c>
      <c r="J36" s="160"/>
      <c r="K36" s="159">
        <f t="shared" si="9"/>
        <v>0</v>
      </c>
      <c r="L36" s="159">
        <v>21</v>
      </c>
      <c r="M36" s="159">
        <f t="shared" si="10"/>
        <v>0</v>
      </c>
      <c r="N36" s="158">
        <v>0</v>
      </c>
      <c r="O36" s="158">
        <f t="shared" si="11"/>
        <v>0</v>
      </c>
      <c r="P36" s="158">
        <v>0</v>
      </c>
      <c r="Q36" s="158">
        <f t="shared" si="12"/>
        <v>0</v>
      </c>
      <c r="R36" s="159"/>
      <c r="S36" s="159" t="s">
        <v>408</v>
      </c>
      <c r="T36" s="159" t="s">
        <v>222</v>
      </c>
      <c r="U36" s="159">
        <v>0</v>
      </c>
      <c r="V36" s="159">
        <f t="shared" si="13"/>
        <v>0</v>
      </c>
      <c r="W36" s="159"/>
      <c r="X36" s="159" t="s">
        <v>197</v>
      </c>
      <c r="Y36" s="159" t="s">
        <v>198</v>
      </c>
      <c r="Z36" s="149"/>
      <c r="AA36" s="149"/>
      <c r="AB36" s="149"/>
      <c r="AC36" s="149"/>
      <c r="AD36" s="149"/>
      <c r="AE36" s="149"/>
      <c r="AF36" s="149"/>
      <c r="AG36" s="149" t="s">
        <v>660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2">
        <v>28</v>
      </c>
      <c r="B37" s="183" t="s">
        <v>1103</v>
      </c>
      <c r="C37" s="192" t="s">
        <v>1104</v>
      </c>
      <c r="D37" s="184" t="s">
        <v>285</v>
      </c>
      <c r="E37" s="185">
        <v>4</v>
      </c>
      <c r="F37" s="186"/>
      <c r="G37" s="187">
        <f t="shared" si="7"/>
        <v>0</v>
      </c>
      <c r="H37" s="160"/>
      <c r="I37" s="159">
        <f t="shared" si="8"/>
        <v>0</v>
      </c>
      <c r="J37" s="160"/>
      <c r="K37" s="159">
        <f t="shared" si="9"/>
        <v>0</v>
      </c>
      <c r="L37" s="159">
        <v>21</v>
      </c>
      <c r="M37" s="159">
        <f t="shared" si="10"/>
        <v>0</v>
      </c>
      <c r="N37" s="158">
        <v>0</v>
      </c>
      <c r="O37" s="158">
        <f t="shared" si="11"/>
        <v>0</v>
      </c>
      <c r="P37" s="158">
        <v>0</v>
      </c>
      <c r="Q37" s="158">
        <f t="shared" si="12"/>
        <v>0</v>
      </c>
      <c r="R37" s="159"/>
      <c r="S37" s="159" t="s">
        <v>408</v>
      </c>
      <c r="T37" s="159" t="s">
        <v>222</v>
      </c>
      <c r="U37" s="159">
        <v>0</v>
      </c>
      <c r="V37" s="159">
        <f t="shared" si="13"/>
        <v>0</v>
      </c>
      <c r="W37" s="159"/>
      <c r="X37" s="159" t="s">
        <v>197</v>
      </c>
      <c r="Y37" s="159" t="s">
        <v>198</v>
      </c>
      <c r="Z37" s="149"/>
      <c r="AA37" s="149"/>
      <c r="AB37" s="149"/>
      <c r="AC37" s="149"/>
      <c r="AD37" s="149"/>
      <c r="AE37" s="149"/>
      <c r="AF37" s="149"/>
      <c r="AG37" s="149" t="s">
        <v>660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2">
        <v>29</v>
      </c>
      <c r="B38" s="183" t="s">
        <v>1105</v>
      </c>
      <c r="C38" s="192" t="s">
        <v>1106</v>
      </c>
      <c r="D38" s="184" t="s">
        <v>285</v>
      </c>
      <c r="E38" s="185">
        <v>2</v>
      </c>
      <c r="F38" s="186"/>
      <c r="G38" s="187">
        <f t="shared" si="7"/>
        <v>0</v>
      </c>
      <c r="H38" s="160"/>
      <c r="I38" s="159">
        <f t="shared" si="8"/>
        <v>0</v>
      </c>
      <c r="J38" s="160"/>
      <c r="K38" s="159">
        <f t="shared" si="9"/>
        <v>0</v>
      </c>
      <c r="L38" s="159">
        <v>21</v>
      </c>
      <c r="M38" s="159">
        <f t="shared" si="10"/>
        <v>0</v>
      </c>
      <c r="N38" s="158">
        <v>0</v>
      </c>
      <c r="O38" s="158">
        <f t="shared" si="11"/>
        <v>0</v>
      </c>
      <c r="P38" s="158">
        <v>0</v>
      </c>
      <c r="Q38" s="158">
        <f t="shared" si="12"/>
        <v>0</v>
      </c>
      <c r="R38" s="159"/>
      <c r="S38" s="159" t="s">
        <v>408</v>
      </c>
      <c r="T38" s="159" t="s">
        <v>222</v>
      </c>
      <c r="U38" s="159">
        <v>0</v>
      </c>
      <c r="V38" s="159">
        <f t="shared" si="13"/>
        <v>0</v>
      </c>
      <c r="W38" s="159"/>
      <c r="X38" s="159" t="s">
        <v>197</v>
      </c>
      <c r="Y38" s="159" t="s">
        <v>198</v>
      </c>
      <c r="Z38" s="149"/>
      <c r="AA38" s="149"/>
      <c r="AB38" s="149"/>
      <c r="AC38" s="149"/>
      <c r="AD38" s="149"/>
      <c r="AE38" s="149"/>
      <c r="AF38" s="149"/>
      <c r="AG38" s="149" t="s">
        <v>660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2">
        <v>30</v>
      </c>
      <c r="B39" s="183" t="s">
        <v>1107</v>
      </c>
      <c r="C39" s="192" t="s">
        <v>1108</v>
      </c>
      <c r="D39" s="184" t="s">
        <v>285</v>
      </c>
      <c r="E39" s="185">
        <v>2</v>
      </c>
      <c r="F39" s="186"/>
      <c r="G39" s="187">
        <f t="shared" si="7"/>
        <v>0</v>
      </c>
      <c r="H39" s="160"/>
      <c r="I39" s="159">
        <f t="shared" si="8"/>
        <v>0</v>
      </c>
      <c r="J39" s="160"/>
      <c r="K39" s="159">
        <f t="shared" si="9"/>
        <v>0</v>
      </c>
      <c r="L39" s="159">
        <v>21</v>
      </c>
      <c r="M39" s="159">
        <f t="shared" si="10"/>
        <v>0</v>
      </c>
      <c r="N39" s="158">
        <v>0</v>
      </c>
      <c r="O39" s="158">
        <f t="shared" si="11"/>
        <v>0</v>
      </c>
      <c r="P39" s="158">
        <v>0</v>
      </c>
      <c r="Q39" s="158">
        <f t="shared" si="12"/>
        <v>0</v>
      </c>
      <c r="R39" s="159"/>
      <c r="S39" s="159" t="s">
        <v>408</v>
      </c>
      <c r="T39" s="159" t="s">
        <v>222</v>
      </c>
      <c r="U39" s="159">
        <v>0</v>
      </c>
      <c r="V39" s="159">
        <f t="shared" si="13"/>
        <v>0</v>
      </c>
      <c r="W39" s="159"/>
      <c r="X39" s="159" t="s">
        <v>197</v>
      </c>
      <c r="Y39" s="159" t="s">
        <v>198</v>
      </c>
      <c r="Z39" s="149"/>
      <c r="AA39" s="149"/>
      <c r="AB39" s="149"/>
      <c r="AC39" s="149"/>
      <c r="AD39" s="149"/>
      <c r="AE39" s="149"/>
      <c r="AF39" s="149"/>
      <c r="AG39" s="149" t="s">
        <v>660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2">
        <v>31</v>
      </c>
      <c r="B40" s="183" t="s">
        <v>1109</v>
      </c>
      <c r="C40" s="192" t="s">
        <v>1110</v>
      </c>
      <c r="D40" s="184" t="s">
        <v>285</v>
      </c>
      <c r="E40" s="185">
        <v>2</v>
      </c>
      <c r="F40" s="186"/>
      <c r="G40" s="187">
        <f t="shared" si="7"/>
        <v>0</v>
      </c>
      <c r="H40" s="160"/>
      <c r="I40" s="159">
        <f t="shared" si="8"/>
        <v>0</v>
      </c>
      <c r="J40" s="160"/>
      <c r="K40" s="159">
        <f t="shared" si="9"/>
        <v>0</v>
      </c>
      <c r="L40" s="159">
        <v>21</v>
      </c>
      <c r="M40" s="159">
        <f t="shared" si="10"/>
        <v>0</v>
      </c>
      <c r="N40" s="158">
        <v>6.9999999999999999E-4</v>
      </c>
      <c r="O40" s="158">
        <f t="shared" si="11"/>
        <v>0</v>
      </c>
      <c r="P40" s="158">
        <v>0</v>
      </c>
      <c r="Q40" s="158">
        <f t="shared" si="12"/>
        <v>0</v>
      </c>
      <c r="R40" s="159"/>
      <c r="S40" s="159" t="s">
        <v>196</v>
      </c>
      <c r="T40" s="159" t="s">
        <v>222</v>
      </c>
      <c r="U40" s="159">
        <v>0.37</v>
      </c>
      <c r="V40" s="159">
        <f t="shared" si="13"/>
        <v>0.74</v>
      </c>
      <c r="W40" s="159"/>
      <c r="X40" s="159" t="s">
        <v>197</v>
      </c>
      <c r="Y40" s="159" t="s">
        <v>198</v>
      </c>
      <c r="Z40" s="149"/>
      <c r="AA40" s="149"/>
      <c r="AB40" s="149"/>
      <c r="AC40" s="149"/>
      <c r="AD40" s="149"/>
      <c r="AE40" s="149"/>
      <c r="AF40" s="149"/>
      <c r="AG40" s="149" t="s">
        <v>660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2">
        <v>32</v>
      </c>
      <c r="B41" s="183" t="s">
        <v>1111</v>
      </c>
      <c r="C41" s="192" t="s">
        <v>1112</v>
      </c>
      <c r="D41" s="184" t="s">
        <v>285</v>
      </c>
      <c r="E41" s="185">
        <v>2</v>
      </c>
      <c r="F41" s="186"/>
      <c r="G41" s="187">
        <f t="shared" si="7"/>
        <v>0</v>
      </c>
      <c r="H41" s="160"/>
      <c r="I41" s="159">
        <f t="shared" si="8"/>
        <v>0</v>
      </c>
      <c r="J41" s="160"/>
      <c r="K41" s="159">
        <f t="shared" si="9"/>
        <v>0</v>
      </c>
      <c r="L41" s="159">
        <v>21</v>
      </c>
      <c r="M41" s="159">
        <f t="shared" si="10"/>
        <v>0</v>
      </c>
      <c r="N41" s="158">
        <v>0</v>
      </c>
      <c r="O41" s="158">
        <f t="shared" si="11"/>
        <v>0</v>
      </c>
      <c r="P41" s="158">
        <v>0</v>
      </c>
      <c r="Q41" s="158">
        <f t="shared" si="12"/>
        <v>0</v>
      </c>
      <c r="R41" s="159"/>
      <c r="S41" s="159" t="s">
        <v>408</v>
      </c>
      <c r="T41" s="159" t="s">
        <v>222</v>
      </c>
      <c r="U41" s="159">
        <v>0</v>
      </c>
      <c r="V41" s="159">
        <f t="shared" si="13"/>
        <v>0</v>
      </c>
      <c r="W41" s="159"/>
      <c r="X41" s="159" t="s">
        <v>197</v>
      </c>
      <c r="Y41" s="159" t="s">
        <v>198</v>
      </c>
      <c r="Z41" s="149"/>
      <c r="AA41" s="149"/>
      <c r="AB41" s="149"/>
      <c r="AC41" s="149"/>
      <c r="AD41" s="149"/>
      <c r="AE41" s="149"/>
      <c r="AF41" s="149"/>
      <c r="AG41" s="149" t="s">
        <v>660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6">
        <v>33</v>
      </c>
      <c r="B42" s="177" t="s">
        <v>1113</v>
      </c>
      <c r="C42" s="190" t="s">
        <v>1114</v>
      </c>
      <c r="D42" s="178" t="s">
        <v>226</v>
      </c>
      <c r="E42" s="179">
        <v>0.38100000000000001</v>
      </c>
      <c r="F42" s="180"/>
      <c r="G42" s="181">
        <f t="shared" si="7"/>
        <v>0</v>
      </c>
      <c r="H42" s="160"/>
      <c r="I42" s="159">
        <f t="shared" si="8"/>
        <v>0</v>
      </c>
      <c r="J42" s="160"/>
      <c r="K42" s="159">
        <f t="shared" si="9"/>
        <v>0</v>
      </c>
      <c r="L42" s="159">
        <v>21</v>
      </c>
      <c r="M42" s="159">
        <f t="shared" si="10"/>
        <v>0</v>
      </c>
      <c r="N42" s="158">
        <v>0</v>
      </c>
      <c r="O42" s="158">
        <f t="shared" si="11"/>
        <v>0</v>
      </c>
      <c r="P42" s="158">
        <v>0</v>
      </c>
      <c r="Q42" s="158">
        <f t="shared" si="12"/>
        <v>0</v>
      </c>
      <c r="R42" s="159"/>
      <c r="S42" s="159" t="s">
        <v>196</v>
      </c>
      <c r="T42" s="159" t="s">
        <v>222</v>
      </c>
      <c r="U42" s="159">
        <v>1.5169999999999999</v>
      </c>
      <c r="V42" s="159">
        <f t="shared" si="13"/>
        <v>0.57999999999999996</v>
      </c>
      <c r="W42" s="159"/>
      <c r="X42" s="159" t="s">
        <v>197</v>
      </c>
      <c r="Y42" s="159" t="s">
        <v>198</v>
      </c>
      <c r="Z42" s="149"/>
      <c r="AA42" s="149"/>
      <c r="AB42" s="149"/>
      <c r="AC42" s="149"/>
      <c r="AD42" s="149"/>
      <c r="AE42" s="149"/>
      <c r="AF42" s="149"/>
      <c r="AG42" s="149" t="s">
        <v>660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3"/>
      <c r="B43" s="4"/>
      <c r="C43" s="19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177</v>
      </c>
    </row>
    <row r="44" spans="1:60" x14ac:dyDescent="0.2">
      <c r="A44" s="152"/>
      <c r="B44" s="153" t="s">
        <v>31</v>
      </c>
      <c r="C44" s="197"/>
      <c r="D44" s="154"/>
      <c r="E44" s="155"/>
      <c r="F44" s="155"/>
      <c r="G44" s="175">
        <f>G8+G21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957</v>
      </c>
    </row>
    <row r="45" spans="1:60" x14ac:dyDescent="0.2">
      <c r="A45" s="3"/>
      <c r="B45" s="4"/>
      <c r="C45" s="19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3"/>
      <c r="B46" s="4"/>
      <c r="C46" s="19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6" t="s">
        <v>958</v>
      </c>
      <c r="B47" s="266"/>
      <c r="C47" s="26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70"/>
      <c r="B48" s="271"/>
      <c r="C48" s="272"/>
      <c r="D48" s="271"/>
      <c r="E48" s="271"/>
      <c r="F48" s="271"/>
      <c r="G48" s="27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959</v>
      </c>
    </row>
    <row r="49" spans="1:33" x14ac:dyDescent="0.2">
      <c r="A49" s="274"/>
      <c r="B49" s="275"/>
      <c r="C49" s="276"/>
      <c r="D49" s="275"/>
      <c r="E49" s="275"/>
      <c r="F49" s="275"/>
      <c r="G49" s="277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74"/>
      <c r="B50" s="275"/>
      <c r="C50" s="276"/>
      <c r="D50" s="275"/>
      <c r="E50" s="275"/>
      <c r="F50" s="275"/>
      <c r="G50" s="277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74"/>
      <c r="B51" s="275"/>
      <c r="C51" s="276"/>
      <c r="D51" s="275"/>
      <c r="E51" s="275"/>
      <c r="F51" s="275"/>
      <c r="G51" s="277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78"/>
      <c r="B52" s="279"/>
      <c r="C52" s="280"/>
      <c r="D52" s="279"/>
      <c r="E52" s="279"/>
      <c r="F52" s="279"/>
      <c r="G52" s="28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3"/>
      <c r="B53" s="4"/>
      <c r="C53" s="19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C54" s="198"/>
      <c r="D54" s="10"/>
      <c r="AG54" t="s">
        <v>961</v>
      </c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GFCt3on8qIJucHUFpsN5aDnzT1MnrCbOdseLE39w6sY3xmRvYR3IT972sAZTuCBbR9w3/JzO95BBJ3Y+LrDzA==" saltValue="dIrFpsoSV9XFWUAoSjtGYw==" spinCount="100000" sheet="1" objects="1" scenarios="1" selectLockedCells="1"/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540A-994C-46D1-9B74-4621B0E63903}">
  <sheetPr>
    <outlinePr summaryBelow="0"/>
  </sheetPr>
  <dimension ref="A1:BH5000"/>
  <sheetViews>
    <sheetView zoomScale="130" zoomScaleNormal="130" workbookViewId="0">
      <pane ySplit="7" topLeftCell="A8" activePane="bottomLeft" state="frozen"/>
      <selection pane="bottomLeft" activeCell="F10" sqref="F10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84" t="s">
        <v>7</v>
      </c>
      <c r="B1" s="284"/>
      <c r="C1" s="284"/>
      <c r="D1" s="284"/>
      <c r="E1" s="284"/>
      <c r="F1" s="284"/>
      <c r="G1" s="284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71</v>
      </c>
      <c r="C4" s="263" t="s">
        <v>72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101</v>
      </c>
      <c r="C8" s="189" t="s">
        <v>102</v>
      </c>
      <c r="D8" s="171"/>
      <c r="E8" s="172"/>
      <c r="F8" s="173"/>
      <c r="G8" s="174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8"/>
      <c r="S8" s="168"/>
      <c r="T8" s="168"/>
      <c r="U8" s="168"/>
      <c r="V8" s="168">
        <f>SUM(V9:V10)</f>
        <v>0</v>
      </c>
      <c r="W8" s="168"/>
      <c r="X8" s="168"/>
      <c r="Y8" s="168"/>
      <c r="AG8" t="s">
        <v>192</v>
      </c>
    </row>
    <row r="9" spans="1:60" ht="22.5" outlineLevel="1" x14ac:dyDescent="0.2">
      <c r="A9" s="182">
        <v>1</v>
      </c>
      <c r="B9" s="183" t="s">
        <v>1115</v>
      </c>
      <c r="C9" s="192" t="s">
        <v>1116</v>
      </c>
      <c r="D9" s="184" t="s">
        <v>195</v>
      </c>
      <c r="E9" s="185">
        <v>14.468999999999999</v>
      </c>
      <c r="F9" s="186"/>
      <c r="G9" s="187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>ROUND(E9*U9,2)</f>
        <v>0</v>
      </c>
      <c r="W9" s="159"/>
      <c r="X9" s="159" t="s">
        <v>197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269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82">
        <v>2</v>
      </c>
      <c r="B10" s="183" t="s">
        <v>1117</v>
      </c>
      <c r="C10" s="192" t="s">
        <v>1118</v>
      </c>
      <c r="D10" s="184" t="s">
        <v>195</v>
      </c>
      <c r="E10" s="185">
        <v>14.468999999999999</v>
      </c>
      <c r="F10" s="186"/>
      <c r="G10" s="187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9"/>
      <c r="S10" s="159" t="s">
        <v>408</v>
      </c>
      <c r="T10" s="159" t="s">
        <v>222</v>
      </c>
      <c r="U10" s="159">
        <v>0</v>
      </c>
      <c r="V10" s="159">
        <f>ROUND(E10*U10,2)</f>
        <v>0</v>
      </c>
      <c r="W10" s="159"/>
      <c r="X10" s="159" t="s">
        <v>197</v>
      </c>
      <c r="Y10" s="159" t="s">
        <v>198</v>
      </c>
      <c r="Z10" s="149"/>
      <c r="AA10" s="149"/>
      <c r="AB10" s="149"/>
      <c r="AC10" s="149"/>
      <c r="AD10" s="149"/>
      <c r="AE10" s="149"/>
      <c r="AF10" s="149"/>
      <c r="AG10" s="149" t="s">
        <v>269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x14ac:dyDescent="0.2">
      <c r="A11" s="169" t="s">
        <v>191</v>
      </c>
      <c r="B11" s="170" t="s">
        <v>137</v>
      </c>
      <c r="C11" s="189" t="s">
        <v>138</v>
      </c>
      <c r="D11" s="171"/>
      <c r="E11" s="172"/>
      <c r="F11" s="173"/>
      <c r="G11" s="174">
        <f>SUMIF(AG12:AG13,"&lt;&gt;NOR",G12:G13)</f>
        <v>0</v>
      </c>
      <c r="H11" s="168"/>
      <c r="I11" s="168">
        <f>SUM(I12:I13)</f>
        <v>0</v>
      </c>
      <c r="J11" s="168"/>
      <c r="K11" s="168">
        <f>SUM(K12:K13)</f>
        <v>0</v>
      </c>
      <c r="L11" s="168"/>
      <c r="M11" s="168">
        <f>SUM(M12:M13)</f>
        <v>0</v>
      </c>
      <c r="N11" s="167"/>
      <c r="O11" s="167">
        <f>SUM(O12:O13)</f>
        <v>0</v>
      </c>
      <c r="P11" s="167"/>
      <c r="Q11" s="167">
        <f>SUM(Q12:Q13)</f>
        <v>0</v>
      </c>
      <c r="R11" s="168"/>
      <c r="S11" s="168"/>
      <c r="T11" s="168"/>
      <c r="U11" s="168"/>
      <c r="V11" s="168">
        <f>SUM(V12:V13)</f>
        <v>0</v>
      </c>
      <c r="W11" s="168"/>
      <c r="X11" s="168"/>
      <c r="Y11" s="168"/>
      <c r="AG11" t="s">
        <v>192</v>
      </c>
    </row>
    <row r="12" spans="1:60" outlineLevel="1" x14ac:dyDescent="0.2">
      <c r="A12" s="182">
        <v>3</v>
      </c>
      <c r="B12" s="183" t="s">
        <v>1119</v>
      </c>
      <c r="C12" s="192" t="s">
        <v>1120</v>
      </c>
      <c r="D12" s="184" t="s">
        <v>285</v>
      </c>
      <c r="E12" s="185">
        <v>1</v>
      </c>
      <c r="F12" s="186"/>
      <c r="G12" s="187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8">
        <v>0</v>
      </c>
      <c r="O12" s="158">
        <f>ROUND(E12*N12,2)</f>
        <v>0</v>
      </c>
      <c r="P12" s="158">
        <v>0</v>
      </c>
      <c r="Q12" s="158">
        <f>ROUND(E12*P12,2)</f>
        <v>0</v>
      </c>
      <c r="R12" s="159"/>
      <c r="S12" s="159" t="s">
        <v>408</v>
      </c>
      <c r="T12" s="159" t="s">
        <v>222</v>
      </c>
      <c r="U12" s="159">
        <v>0</v>
      </c>
      <c r="V12" s="159">
        <f>ROUND(E12*U12,2)</f>
        <v>0</v>
      </c>
      <c r="W12" s="159"/>
      <c r="X12" s="159" t="s">
        <v>197</v>
      </c>
      <c r="Y12" s="159" t="s">
        <v>198</v>
      </c>
      <c r="Z12" s="149"/>
      <c r="AA12" s="149"/>
      <c r="AB12" s="149"/>
      <c r="AC12" s="149"/>
      <c r="AD12" s="149"/>
      <c r="AE12" s="149"/>
      <c r="AF12" s="149"/>
      <c r="AG12" s="149" t="s">
        <v>660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82">
        <v>4</v>
      </c>
      <c r="B13" s="183" t="s">
        <v>1121</v>
      </c>
      <c r="C13" s="192" t="s">
        <v>1122</v>
      </c>
      <c r="D13" s="184" t="s">
        <v>285</v>
      </c>
      <c r="E13" s="185">
        <v>2</v>
      </c>
      <c r="F13" s="186"/>
      <c r="G13" s="187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408</v>
      </c>
      <c r="T13" s="159" t="s">
        <v>222</v>
      </c>
      <c r="U13" s="159">
        <v>0</v>
      </c>
      <c r="V13" s="159">
        <f>ROUND(E13*U13,2)</f>
        <v>0</v>
      </c>
      <c r="W13" s="159"/>
      <c r="X13" s="159" t="s">
        <v>197</v>
      </c>
      <c r="Y13" s="159" t="s">
        <v>198</v>
      </c>
      <c r="Z13" s="149"/>
      <c r="AA13" s="149"/>
      <c r="AB13" s="149"/>
      <c r="AC13" s="149"/>
      <c r="AD13" s="149"/>
      <c r="AE13" s="149"/>
      <c r="AF13" s="149"/>
      <c r="AG13" s="149" t="s">
        <v>660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9" t="s">
        <v>191</v>
      </c>
      <c r="B14" s="170" t="s">
        <v>101</v>
      </c>
      <c r="C14" s="189" t="s">
        <v>102</v>
      </c>
      <c r="D14" s="171"/>
      <c r="E14" s="172"/>
      <c r="F14" s="173"/>
      <c r="G14" s="174">
        <f>SUMIF(AG15:AG17,"&lt;&gt;NOR",G15:G17)</f>
        <v>0</v>
      </c>
      <c r="H14" s="168"/>
      <c r="I14" s="168">
        <f>SUM(I15:I17)</f>
        <v>0</v>
      </c>
      <c r="J14" s="168"/>
      <c r="K14" s="168">
        <f>SUM(K15:K17)</f>
        <v>0</v>
      </c>
      <c r="L14" s="168"/>
      <c r="M14" s="168">
        <f>SUM(M15:M17)</f>
        <v>0</v>
      </c>
      <c r="N14" s="167"/>
      <c r="O14" s="167">
        <f>SUM(O15:O17)</f>
        <v>0</v>
      </c>
      <c r="P14" s="167"/>
      <c r="Q14" s="167">
        <f>SUM(Q15:Q17)</f>
        <v>0</v>
      </c>
      <c r="R14" s="168"/>
      <c r="S14" s="168"/>
      <c r="T14" s="168"/>
      <c r="U14" s="168"/>
      <c r="V14" s="168">
        <f>SUM(V15:V17)</f>
        <v>0</v>
      </c>
      <c r="W14" s="168"/>
      <c r="X14" s="168"/>
      <c r="Y14" s="168"/>
      <c r="AG14" t="s">
        <v>192</v>
      </c>
    </row>
    <row r="15" spans="1:60" ht="22.5" outlineLevel="1" x14ac:dyDescent="0.2">
      <c r="A15" s="182">
        <v>5</v>
      </c>
      <c r="B15" s="183" t="s">
        <v>1123</v>
      </c>
      <c r="C15" s="192" t="s">
        <v>1124</v>
      </c>
      <c r="D15" s="184" t="s">
        <v>226</v>
      </c>
      <c r="E15" s="185">
        <v>18.08625</v>
      </c>
      <c r="F15" s="186"/>
      <c r="G15" s="187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408</v>
      </c>
      <c r="T15" s="159" t="s">
        <v>222</v>
      </c>
      <c r="U15" s="159">
        <v>0</v>
      </c>
      <c r="V15" s="159">
        <f>ROUND(E15*U15,2)</f>
        <v>0</v>
      </c>
      <c r="W15" s="159"/>
      <c r="X15" s="159" t="s">
        <v>197</v>
      </c>
      <c r="Y15" s="159" t="s">
        <v>198</v>
      </c>
      <c r="Z15" s="149"/>
      <c r="AA15" s="149"/>
      <c r="AB15" s="149"/>
      <c r="AC15" s="149"/>
      <c r="AD15" s="149"/>
      <c r="AE15" s="149"/>
      <c r="AF15" s="149"/>
      <c r="AG15" s="149" t="s">
        <v>269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82">
        <v>6</v>
      </c>
      <c r="B16" s="183" t="s">
        <v>1125</v>
      </c>
      <c r="C16" s="192" t="s">
        <v>1126</v>
      </c>
      <c r="D16" s="184" t="s">
        <v>195</v>
      </c>
      <c r="E16" s="185">
        <v>14.468999999999999</v>
      </c>
      <c r="F16" s="186"/>
      <c r="G16" s="187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9"/>
      <c r="S16" s="159" t="s">
        <v>408</v>
      </c>
      <c r="T16" s="159" t="s">
        <v>222</v>
      </c>
      <c r="U16" s="159">
        <v>0</v>
      </c>
      <c r="V16" s="159">
        <f>ROUND(E16*U16,2)</f>
        <v>0</v>
      </c>
      <c r="W16" s="159"/>
      <c r="X16" s="159" t="s">
        <v>197</v>
      </c>
      <c r="Y16" s="159" t="s">
        <v>198</v>
      </c>
      <c r="Z16" s="149"/>
      <c r="AA16" s="149"/>
      <c r="AB16" s="149"/>
      <c r="AC16" s="149"/>
      <c r="AD16" s="149"/>
      <c r="AE16" s="149"/>
      <c r="AF16" s="149"/>
      <c r="AG16" s="149" t="s">
        <v>269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2">
        <v>7</v>
      </c>
      <c r="B17" s="183" t="s">
        <v>1127</v>
      </c>
      <c r="C17" s="192" t="s">
        <v>1128</v>
      </c>
      <c r="D17" s="184" t="s">
        <v>226</v>
      </c>
      <c r="E17" s="185">
        <v>27.491099999999999</v>
      </c>
      <c r="F17" s="186"/>
      <c r="G17" s="187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408</v>
      </c>
      <c r="T17" s="159" t="s">
        <v>222</v>
      </c>
      <c r="U17" s="159">
        <v>0</v>
      </c>
      <c r="V17" s="159">
        <f>ROUND(E17*U17,2)</f>
        <v>0</v>
      </c>
      <c r="W17" s="159"/>
      <c r="X17" s="159" t="s">
        <v>244</v>
      </c>
      <c r="Y17" s="159" t="s">
        <v>198</v>
      </c>
      <c r="Z17" s="149"/>
      <c r="AA17" s="149"/>
      <c r="AB17" s="149"/>
      <c r="AC17" s="149"/>
      <c r="AD17" s="149"/>
      <c r="AE17" s="149"/>
      <c r="AF17" s="149"/>
      <c r="AG17" s="149" t="s">
        <v>1092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169" t="s">
        <v>191</v>
      </c>
      <c r="B18" s="170" t="s">
        <v>121</v>
      </c>
      <c r="C18" s="189" t="s">
        <v>122</v>
      </c>
      <c r="D18" s="171"/>
      <c r="E18" s="172"/>
      <c r="F18" s="173"/>
      <c r="G18" s="174">
        <f>SUMIF(AG19:AG19,"&lt;&gt;NOR",G19:G19)</f>
        <v>0</v>
      </c>
      <c r="H18" s="168"/>
      <c r="I18" s="168">
        <f>SUM(I19:I19)</f>
        <v>0</v>
      </c>
      <c r="J18" s="168"/>
      <c r="K18" s="168">
        <f>SUM(K19:K19)</f>
        <v>0</v>
      </c>
      <c r="L18" s="168"/>
      <c r="M18" s="168">
        <f>SUM(M19:M19)</f>
        <v>0</v>
      </c>
      <c r="N18" s="167"/>
      <c r="O18" s="167">
        <f>SUM(O19:O19)</f>
        <v>5.46</v>
      </c>
      <c r="P18" s="167"/>
      <c r="Q18" s="167">
        <f>SUM(Q19:Q19)</f>
        <v>0</v>
      </c>
      <c r="R18" s="168"/>
      <c r="S18" s="168"/>
      <c r="T18" s="168"/>
      <c r="U18" s="168"/>
      <c r="V18" s="168">
        <f>SUM(V19:V19)</f>
        <v>2.82</v>
      </c>
      <c r="W18" s="168"/>
      <c r="X18" s="168"/>
      <c r="Y18" s="168"/>
      <c r="AG18" t="s">
        <v>192</v>
      </c>
    </row>
    <row r="19" spans="1:60" ht="22.5" outlineLevel="1" x14ac:dyDescent="0.2">
      <c r="A19" s="182">
        <v>8</v>
      </c>
      <c r="B19" s="183" t="s">
        <v>1129</v>
      </c>
      <c r="C19" s="192" t="s">
        <v>1130</v>
      </c>
      <c r="D19" s="184" t="s">
        <v>195</v>
      </c>
      <c r="E19" s="185">
        <v>2.1619999999999999</v>
      </c>
      <c r="F19" s="186"/>
      <c r="G19" s="187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8">
        <v>2.5249999999999999</v>
      </c>
      <c r="O19" s="158">
        <f>ROUND(E19*N19,2)</f>
        <v>5.46</v>
      </c>
      <c r="P19" s="158">
        <v>0</v>
      </c>
      <c r="Q19" s="158">
        <f>ROUND(E19*P19,2)</f>
        <v>0</v>
      </c>
      <c r="R19" s="159"/>
      <c r="S19" s="159" t="s">
        <v>196</v>
      </c>
      <c r="T19" s="159" t="s">
        <v>222</v>
      </c>
      <c r="U19" s="159">
        <v>1.3029999999999999</v>
      </c>
      <c r="V19" s="159">
        <f>ROUND(E19*U19,2)</f>
        <v>2.82</v>
      </c>
      <c r="W19" s="159"/>
      <c r="X19" s="159" t="s">
        <v>197</v>
      </c>
      <c r="Y19" s="159" t="s">
        <v>198</v>
      </c>
      <c r="Z19" s="149"/>
      <c r="AA19" s="149"/>
      <c r="AB19" s="149"/>
      <c r="AC19" s="149"/>
      <c r="AD19" s="149"/>
      <c r="AE19" s="149"/>
      <c r="AF19" s="149"/>
      <c r="AG19" s="149" t="s">
        <v>269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169" t="s">
        <v>191</v>
      </c>
      <c r="B20" s="170" t="s">
        <v>137</v>
      </c>
      <c r="C20" s="189" t="s">
        <v>138</v>
      </c>
      <c r="D20" s="171"/>
      <c r="E20" s="172"/>
      <c r="F20" s="173"/>
      <c r="G20" s="174">
        <f>SUMIF(AG21:AG30,"&lt;&gt;NOR",G21:G30)</f>
        <v>0</v>
      </c>
      <c r="H20" s="168"/>
      <c r="I20" s="168">
        <f>SUM(I21:I30)</f>
        <v>0</v>
      </c>
      <c r="J20" s="168"/>
      <c r="K20" s="168">
        <f>SUM(K21:K30)</f>
        <v>0</v>
      </c>
      <c r="L20" s="168"/>
      <c r="M20" s="168">
        <f>SUM(M21:M30)</f>
        <v>0</v>
      </c>
      <c r="N20" s="167"/>
      <c r="O20" s="167">
        <f>SUM(O21:O30)</f>
        <v>0</v>
      </c>
      <c r="P20" s="167"/>
      <c r="Q20" s="167">
        <f>SUM(Q21:Q30)</f>
        <v>0</v>
      </c>
      <c r="R20" s="168"/>
      <c r="S20" s="168"/>
      <c r="T20" s="168"/>
      <c r="U20" s="168"/>
      <c r="V20" s="168">
        <f>SUM(V21:V30)</f>
        <v>1.9</v>
      </c>
      <c r="W20" s="168"/>
      <c r="X20" s="168"/>
      <c r="Y20" s="168"/>
      <c r="AG20" t="s">
        <v>192</v>
      </c>
    </row>
    <row r="21" spans="1:60" outlineLevel="1" x14ac:dyDescent="0.2">
      <c r="A21" s="182">
        <v>9</v>
      </c>
      <c r="B21" s="183" t="s">
        <v>1131</v>
      </c>
      <c r="C21" s="192" t="s">
        <v>1132</v>
      </c>
      <c r="D21" s="184" t="s">
        <v>355</v>
      </c>
      <c r="E21" s="185">
        <v>17.5</v>
      </c>
      <c r="F21" s="186"/>
      <c r="G21" s="187">
        <f t="shared" ref="G21:G30" si="0">ROUND(E21*F21,2)</f>
        <v>0</v>
      </c>
      <c r="H21" s="160"/>
      <c r="I21" s="159">
        <f t="shared" ref="I21:I30" si="1">ROUND(E21*H21,2)</f>
        <v>0</v>
      </c>
      <c r="J21" s="160"/>
      <c r="K21" s="159">
        <f t="shared" ref="K21:K30" si="2">ROUND(E21*J21,2)</f>
        <v>0</v>
      </c>
      <c r="L21" s="159">
        <v>21</v>
      </c>
      <c r="M21" s="159">
        <f t="shared" ref="M21:M30" si="3">G21*(1+L21/100)</f>
        <v>0</v>
      </c>
      <c r="N21" s="158">
        <v>0</v>
      </c>
      <c r="O21" s="158">
        <f t="shared" ref="O21:O30" si="4">ROUND(E21*N21,2)</f>
        <v>0</v>
      </c>
      <c r="P21" s="158">
        <v>0</v>
      </c>
      <c r="Q21" s="158">
        <f t="shared" ref="Q21:Q30" si="5">ROUND(E21*P21,2)</f>
        <v>0</v>
      </c>
      <c r="R21" s="159"/>
      <c r="S21" s="159" t="s">
        <v>408</v>
      </c>
      <c r="T21" s="159" t="s">
        <v>222</v>
      </c>
      <c r="U21" s="159">
        <v>0</v>
      </c>
      <c r="V21" s="159">
        <f t="shared" ref="V21:V30" si="6">ROUND(E21*U21,2)</f>
        <v>0</v>
      </c>
      <c r="W21" s="159"/>
      <c r="X21" s="159" t="s">
        <v>197</v>
      </c>
      <c r="Y21" s="159" t="s">
        <v>198</v>
      </c>
      <c r="Z21" s="149"/>
      <c r="AA21" s="149"/>
      <c r="AB21" s="149"/>
      <c r="AC21" s="149"/>
      <c r="AD21" s="149"/>
      <c r="AE21" s="149"/>
      <c r="AF21" s="149"/>
      <c r="AG21" s="149" t="s">
        <v>660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2">
        <v>10</v>
      </c>
      <c r="B22" s="183" t="s">
        <v>1133</v>
      </c>
      <c r="C22" s="192" t="s">
        <v>1134</v>
      </c>
      <c r="D22" s="184" t="s">
        <v>355</v>
      </c>
      <c r="E22" s="185">
        <v>9.1</v>
      </c>
      <c r="F22" s="186"/>
      <c r="G22" s="187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8">
        <v>0</v>
      </c>
      <c r="O22" s="158">
        <f t="shared" si="4"/>
        <v>0</v>
      </c>
      <c r="P22" s="158">
        <v>0</v>
      </c>
      <c r="Q22" s="158">
        <f t="shared" si="5"/>
        <v>0</v>
      </c>
      <c r="R22" s="159"/>
      <c r="S22" s="159" t="s">
        <v>408</v>
      </c>
      <c r="T22" s="159" t="s">
        <v>222</v>
      </c>
      <c r="U22" s="159">
        <v>0</v>
      </c>
      <c r="V22" s="159">
        <f t="shared" si="6"/>
        <v>0</v>
      </c>
      <c r="W22" s="159"/>
      <c r="X22" s="159" t="s">
        <v>197</v>
      </c>
      <c r="Y22" s="159" t="s">
        <v>198</v>
      </c>
      <c r="Z22" s="149"/>
      <c r="AA22" s="149"/>
      <c r="AB22" s="149"/>
      <c r="AC22" s="149"/>
      <c r="AD22" s="149"/>
      <c r="AE22" s="149"/>
      <c r="AF22" s="149"/>
      <c r="AG22" s="149" t="s">
        <v>660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2">
        <v>11</v>
      </c>
      <c r="B23" s="183" t="s">
        <v>1135</v>
      </c>
      <c r="C23" s="192" t="s">
        <v>1136</v>
      </c>
      <c r="D23" s="184" t="s">
        <v>355</v>
      </c>
      <c r="E23" s="185">
        <v>10.5</v>
      </c>
      <c r="F23" s="186"/>
      <c r="G23" s="187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8">
        <v>0</v>
      </c>
      <c r="O23" s="158">
        <f t="shared" si="4"/>
        <v>0</v>
      </c>
      <c r="P23" s="158">
        <v>0</v>
      </c>
      <c r="Q23" s="158">
        <f t="shared" si="5"/>
        <v>0</v>
      </c>
      <c r="R23" s="159"/>
      <c r="S23" s="159" t="s">
        <v>408</v>
      </c>
      <c r="T23" s="159" t="s">
        <v>222</v>
      </c>
      <c r="U23" s="159">
        <v>0</v>
      </c>
      <c r="V23" s="159">
        <f t="shared" si="6"/>
        <v>0</v>
      </c>
      <c r="W23" s="159"/>
      <c r="X23" s="159" t="s">
        <v>197</v>
      </c>
      <c r="Y23" s="159" t="s">
        <v>198</v>
      </c>
      <c r="Z23" s="149"/>
      <c r="AA23" s="149"/>
      <c r="AB23" s="149"/>
      <c r="AC23" s="149"/>
      <c r="AD23" s="149"/>
      <c r="AE23" s="149"/>
      <c r="AF23" s="149"/>
      <c r="AG23" s="149" t="s">
        <v>660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82">
        <v>12</v>
      </c>
      <c r="B24" s="183" t="s">
        <v>1137</v>
      </c>
      <c r="C24" s="192" t="s">
        <v>1138</v>
      </c>
      <c r="D24" s="184" t="s">
        <v>355</v>
      </c>
      <c r="E24" s="185">
        <v>7.5</v>
      </c>
      <c r="F24" s="186"/>
      <c r="G24" s="187">
        <f>ROUND(E24*F24,2)</f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8">
        <v>0</v>
      </c>
      <c r="O24" s="158">
        <f t="shared" si="4"/>
        <v>0</v>
      </c>
      <c r="P24" s="158">
        <v>0</v>
      </c>
      <c r="Q24" s="158">
        <f t="shared" si="5"/>
        <v>0</v>
      </c>
      <c r="R24" s="159"/>
      <c r="S24" s="159" t="s">
        <v>408</v>
      </c>
      <c r="T24" s="159" t="s">
        <v>222</v>
      </c>
      <c r="U24" s="159">
        <v>0</v>
      </c>
      <c r="V24" s="159">
        <f t="shared" si="6"/>
        <v>0</v>
      </c>
      <c r="W24" s="159"/>
      <c r="X24" s="159" t="s">
        <v>197</v>
      </c>
      <c r="Y24" s="159" t="s">
        <v>198</v>
      </c>
      <c r="Z24" s="149"/>
      <c r="AA24" s="149"/>
      <c r="AB24" s="149"/>
      <c r="AC24" s="149"/>
      <c r="AD24" s="149"/>
      <c r="AE24" s="149"/>
      <c r="AF24" s="149"/>
      <c r="AG24" s="149" t="s">
        <v>660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82">
        <v>13</v>
      </c>
      <c r="B25" s="183" t="s">
        <v>1139</v>
      </c>
      <c r="C25" s="192" t="s">
        <v>1140</v>
      </c>
      <c r="D25" s="184" t="s">
        <v>355</v>
      </c>
      <c r="E25" s="185">
        <v>16.899999999999999</v>
      </c>
      <c r="F25" s="186"/>
      <c r="G25" s="187">
        <f>ROUND(E25*F25,2)</f>
        <v>0</v>
      </c>
      <c r="H25" s="160"/>
      <c r="I25" s="159">
        <f t="shared" si="1"/>
        <v>0</v>
      </c>
      <c r="J25" s="160"/>
      <c r="K25" s="159">
        <f t="shared" si="2"/>
        <v>0</v>
      </c>
      <c r="L25" s="159">
        <v>21</v>
      </c>
      <c r="M25" s="159">
        <f t="shared" si="3"/>
        <v>0</v>
      </c>
      <c r="N25" s="158">
        <v>0</v>
      </c>
      <c r="O25" s="158">
        <f t="shared" si="4"/>
        <v>0</v>
      </c>
      <c r="P25" s="158">
        <v>0</v>
      </c>
      <c r="Q25" s="158">
        <f t="shared" si="5"/>
        <v>0</v>
      </c>
      <c r="R25" s="159"/>
      <c r="S25" s="159" t="s">
        <v>408</v>
      </c>
      <c r="T25" s="159" t="s">
        <v>222</v>
      </c>
      <c r="U25" s="159">
        <v>0</v>
      </c>
      <c r="V25" s="159">
        <f t="shared" si="6"/>
        <v>0</v>
      </c>
      <c r="W25" s="159"/>
      <c r="X25" s="159" t="s">
        <v>197</v>
      </c>
      <c r="Y25" s="159" t="s">
        <v>198</v>
      </c>
      <c r="Z25" s="149"/>
      <c r="AA25" s="149"/>
      <c r="AB25" s="149"/>
      <c r="AC25" s="149"/>
      <c r="AD25" s="149"/>
      <c r="AE25" s="149"/>
      <c r="AF25" s="149"/>
      <c r="AG25" s="149" t="s">
        <v>660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82">
        <v>14</v>
      </c>
      <c r="B26" s="183" t="s">
        <v>1141</v>
      </c>
      <c r="C26" s="192" t="s">
        <v>1142</v>
      </c>
      <c r="D26" s="184" t="s">
        <v>355</v>
      </c>
      <c r="E26" s="185">
        <v>26.9</v>
      </c>
      <c r="F26" s="186"/>
      <c r="G26" s="187">
        <f>ROUND(E26*F26,2)</f>
        <v>0</v>
      </c>
      <c r="H26" s="160"/>
      <c r="I26" s="159">
        <f t="shared" si="1"/>
        <v>0</v>
      </c>
      <c r="J26" s="160"/>
      <c r="K26" s="159">
        <f t="shared" si="2"/>
        <v>0</v>
      </c>
      <c r="L26" s="159">
        <v>21</v>
      </c>
      <c r="M26" s="159">
        <f t="shared" si="3"/>
        <v>0</v>
      </c>
      <c r="N26" s="158">
        <v>0</v>
      </c>
      <c r="O26" s="158">
        <f t="shared" si="4"/>
        <v>0</v>
      </c>
      <c r="P26" s="158">
        <v>0</v>
      </c>
      <c r="Q26" s="158">
        <f t="shared" si="5"/>
        <v>0</v>
      </c>
      <c r="R26" s="159"/>
      <c r="S26" s="159" t="s">
        <v>408</v>
      </c>
      <c r="T26" s="159" t="s">
        <v>222</v>
      </c>
      <c r="U26" s="159">
        <v>0</v>
      </c>
      <c r="V26" s="159">
        <f t="shared" si="6"/>
        <v>0</v>
      </c>
      <c r="W26" s="159"/>
      <c r="X26" s="159" t="s">
        <v>197</v>
      </c>
      <c r="Y26" s="159" t="s">
        <v>198</v>
      </c>
      <c r="Z26" s="149"/>
      <c r="AA26" s="149"/>
      <c r="AB26" s="149"/>
      <c r="AC26" s="149"/>
      <c r="AD26" s="149"/>
      <c r="AE26" s="149"/>
      <c r="AF26" s="149"/>
      <c r="AG26" s="149" t="s">
        <v>660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82">
        <v>15</v>
      </c>
      <c r="B27" s="183" t="s">
        <v>1143</v>
      </c>
      <c r="C27" s="192" t="s">
        <v>1144</v>
      </c>
      <c r="D27" s="184" t="s">
        <v>285</v>
      </c>
      <c r="E27" s="185">
        <v>4</v>
      </c>
      <c r="F27" s="186"/>
      <c r="G27" s="187">
        <f>ROUND(E27*F27,2)</f>
        <v>0</v>
      </c>
      <c r="H27" s="160"/>
      <c r="I27" s="159">
        <f t="shared" si="1"/>
        <v>0</v>
      </c>
      <c r="J27" s="160"/>
      <c r="K27" s="159">
        <f t="shared" si="2"/>
        <v>0</v>
      </c>
      <c r="L27" s="159">
        <v>21</v>
      </c>
      <c r="M27" s="159">
        <f t="shared" si="3"/>
        <v>0</v>
      </c>
      <c r="N27" s="158">
        <v>0</v>
      </c>
      <c r="O27" s="158">
        <f t="shared" si="4"/>
        <v>0</v>
      </c>
      <c r="P27" s="158">
        <v>0</v>
      </c>
      <c r="Q27" s="158">
        <f t="shared" si="5"/>
        <v>0</v>
      </c>
      <c r="R27" s="159"/>
      <c r="S27" s="159" t="s">
        <v>408</v>
      </c>
      <c r="T27" s="159" t="s">
        <v>222</v>
      </c>
      <c r="U27" s="159">
        <v>0</v>
      </c>
      <c r="V27" s="159">
        <f t="shared" si="6"/>
        <v>0</v>
      </c>
      <c r="W27" s="159"/>
      <c r="X27" s="159" t="s">
        <v>197</v>
      </c>
      <c r="Y27" s="159" t="s">
        <v>198</v>
      </c>
      <c r="Z27" s="149"/>
      <c r="AA27" s="149"/>
      <c r="AB27" s="149"/>
      <c r="AC27" s="149"/>
      <c r="AD27" s="149"/>
      <c r="AE27" s="149"/>
      <c r="AF27" s="149"/>
      <c r="AG27" s="149" t="s">
        <v>660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2">
        <v>16</v>
      </c>
      <c r="B28" s="183" t="s">
        <v>1145</v>
      </c>
      <c r="C28" s="192" t="s">
        <v>1146</v>
      </c>
      <c r="D28" s="184" t="s">
        <v>355</v>
      </c>
      <c r="E28" s="185">
        <v>26.6</v>
      </c>
      <c r="F28" s="186"/>
      <c r="G28" s="187">
        <f t="shared" si="0"/>
        <v>0</v>
      </c>
      <c r="H28" s="160"/>
      <c r="I28" s="159">
        <f t="shared" si="1"/>
        <v>0</v>
      </c>
      <c r="J28" s="160"/>
      <c r="K28" s="159">
        <f t="shared" si="2"/>
        <v>0</v>
      </c>
      <c r="L28" s="159">
        <v>21</v>
      </c>
      <c r="M28" s="159">
        <f t="shared" si="3"/>
        <v>0</v>
      </c>
      <c r="N28" s="158">
        <v>0</v>
      </c>
      <c r="O28" s="158">
        <f t="shared" si="4"/>
        <v>0</v>
      </c>
      <c r="P28" s="158">
        <v>0</v>
      </c>
      <c r="Q28" s="158">
        <f t="shared" si="5"/>
        <v>0</v>
      </c>
      <c r="R28" s="159"/>
      <c r="S28" s="159" t="s">
        <v>196</v>
      </c>
      <c r="T28" s="159" t="s">
        <v>222</v>
      </c>
      <c r="U28" s="159">
        <v>4.8000000000000001E-2</v>
      </c>
      <c r="V28" s="159">
        <f t="shared" si="6"/>
        <v>1.28</v>
      </c>
      <c r="W28" s="159"/>
      <c r="X28" s="159" t="s">
        <v>197</v>
      </c>
      <c r="Y28" s="159" t="s">
        <v>198</v>
      </c>
      <c r="Z28" s="149"/>
      <c r="AA28" s="149"/>
      <c r="AB28" s="149"/>
      <c r="AC28" s="149"/>
      <c r="AD28" s="149"/>
      <c r="AE28" s="149"/>
      <c r="AF28" s="149"/>
      <c r="AG28" s="149" t="s">
        <v>660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2">
        <v>17</v>
      </c>
      <c r="B29" s="183" t="s">
        <v>1147</v>
      </c>
      <c r="C29" s="192" t="s">
        <v>1148</v>
      </c>
      <c r="D29" s="184" t="s">
        <v>355</v>
      </c>
      <c r="E29" s="185">
        <v>10.5</v>
      </c>
      <c r="F29" s="186"/>
      <c r="G29" s="187">
        <f t="shared" si="0"/>
        <v>0</v>
      </c>
      <c r="H29" s="160"/>
      <c r="I29" s="159">
        <f t="shared" si="1"/>
        <v>0</v>
      </c>
      <c r="J29" s="160"/>
      <c r="K29" s="159">
        <f t="shared" si="2"/>
        <v>0</v>
      </c>
      <c r="L29" s="159">
        <v>21</v>
      </c>
      <c r="M29" s="159">
        <f t="shared" si="3"/>
        <v>0</v>
      </c>
      <c r="N29" s="158">
        <v>0</v>
      </c>
      <c r="O29" s="158">
        <f t="shared" si="4"/>
        <v>0</v>
      </c>
      <c r="P29" s="158">
        <v>0</v>
      </c>
      <c r="Q29" s="158">
        <f t="shared" si="5"/>
        <v>0</v>
      </c>
      <c r="R29" s="159"/>
      <c r="S29" s="159" t="s">
        <v>196</v>
      </c>
      <c r="T29" s="159" t="s">
        <v>222</v>
      </c>
      <c r="U29" s="159">
        <v>5.8999999999999997E-2</v>
      </c>
      <c r="V29" s="159">
        <f t="shared" si="6"/>
        <v>0.62</v>
      </c>
      <c r="W29" s="159"/>
      <c r="X29" s="159" t="s">
        <v>197</v>
      </c>
      <c r="Y29" s="159" t="s">
        <v>198</v>
      </c>
      <c r="Z29" s="149"/>
      <c r="AA29" s="149"/>
      <c r="AB29" s="149"/>
      <c r="AC29" s="149"/>
      <c r="AD29" s="149"/>
      <c r="AE29" s="149"/>
      <c r="AF29" s="149"/>
      <c r="AG29" s="149" t="s">
        <v>660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6">
        <v>18</v>
      </c>
      <c r="B30" s="177" t="s">
        <v>1149</v>
      </c>
      <c r="C30" s="190" t="s">
        <v>1150</v>
      </c>
      <c r="D30" s="178" t="s">
        <v>355</v>
      </c>
      <c r="E30" s="179">
        <v>37.1</v>
      </c>
      <c r="F30" s="180"/>
      <c r="G30" s="181">
        <f t="shared" si="0"/>
        <v>0</v>
      </c>
      <c r="H30" s="160"/>
      <c r="I30" s="159">
        <f t="shared" si="1"/>
        <v>0</v>
      </c>
      <c r="J30" s="160"/>
      <c r="K30" s="159">
        <f t="shared" si="2"/>
        <v>0</v>
      </c>
      <c r="L30" s="159">
        <v>21</v>
      </c>
      <c r="M30" s="159">
        <f t="shared" si="3"/>
        <v>0</v>
      </c>
      <c r="N30" s="158">
        <v>0</v>
      </c>
      <c r="O30" s="158">
        <f t="shared" si="4"/>
        <v>0</v>
      </c>
      <c r="P30" s="158">
        <v>0</v>
      </c>
      <c r="Q30" s="158">
        <f t="shared" si="5"/>
        <v>0</v>
      </c>
      <c r="R30" s="159"/>
      <c r="S30" s="159" t="s">
        <v>408</v>
      </c>
      <c r="T30" s="159" t="s">
        <v>222</v>
      </c>
      <c r="U30" s="159">
        <v>0</v>
      </c>
      <c r="V30" s="159">
        <f t="shared" si="6"/>
        <v>0</v>
      </c>
      <c r="W30" s="159"/>
      <c r="X30" s="159" t="s">
        <v>197</v>
      </c>
      <c r="Y30" s="159" t="s">
        <v>198</v>
      </c>
      <c r="Z30" s="149"/>
      <c r="AA30" s="149"/>
      <c r="AB30" s="149"/>
      <c r="AC30" s="149"/>
      <c r="AD30" s="149"/>
      <c r="AE30" s="149"/>
      <c r="AF30" s="149"/>
      <c r="AG30" s="149" t="s">
        <v>660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x14ac:dyDescent="0.2">
      <c r="A31" s="3"/>
      <c r="B31" s="4"/>
      <c r="C31" s="19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177</v>
      </c>
    </row>
    <row r="32" spans="1:60" x14ac:dyDescent="0.2">
      <c r="A32" s="152"/>
      <c r="B32" s="153" t="s">
        <v>31</v>
      </c>
      <c r="C32" s="197"/>
      <c r="D32" s="154"/>
      <c r="E32" s="155"/>
      <c r="F32" s="155"/>
      <c r="G32" s="175">
        <f>G8+G11+G14+G18+G20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957</v>
      </c>
    </row>
    <row r="33" spans="1:33" x14ac:dyDescent="0.2">
      <c r="A33" s="3"/>
      <c r="B33" s="4"/>
      <c r="C33" s="19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96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6" t="s">
        <v>958</v>
      </c>
      <c r="B35" s="266"/>
      <c r="C35" s="267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70"/>
      <c r="B36" s="271"/>
      <c r="C36" s="272"/>
      <c r="D36" s="271"/>
      <c r="E36" s="271"/>
      <c r="F36" s="271"/>
      <c r="G36" s="27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G36" t="s">
        <v>959</v>
      </c>
    </row>
    <row r="37" spans="1:33" x14ac:dyDescent="0.2">
      <c r="A37" s="274"/>
      <c r="B37" s="275"/>
      <c r="C37" s="276"/>
      <c r="D37" s="275"/>
      <c r="E37" s="275"/>
      <c r="F37" s="275"/>
      <c r="G37" s="277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74"/>
      <c r="B38" s="275"/>
      <c r="C38" s="276"/>
      <c r="D38" s="275"/>
      <c r="E38" s="275"/>
      <c r="F38" s="275"/>
      <c r="G38" s="277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74"/>
      <c r="B39" s="275"/>
      <c r="C39" s="276"/>
      <c r="D39" s="275"/>
      <c r="E39" s="275"/>
      <c r="F39" s="275"/>
      <c r="G39" s="27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78"/>
      <c r="B40" s="279"/>
      <c r="C40" s="280"/>
      <c r="D40" s="279"/>
      <c r="E40" s="279"/>
      <c r="F40" s="279"/>
      <c r="G40" s="28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3"/>
      <c r="B41" s="4"/>
      <c r="C41" s="196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C42" s="198"/>
      <c r="D42" s="10"/>
      <c r="AG42" t="s">
        <v>961</v>
      </c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vnBBrEHbGKd2d/dpCQO3AZ6c69jaG72c2f1YL3zOEvUAIZCXupv0jQVhBfozLdR9xy2bhnvuw2SjHlMMhySJA==" saltValue="Tzb7CL5rELMRfHnfysf6Dg==" spinCount="100000" sheet="1" objects="1" scenarios="1" selectLockedCells="1"/>
  <mergeCells count="6">
    <mergeCell ref="A36:G40"/>
    <mergeCell ref="A1:G1"/>
    <mergeCell ref="C2:G2"/>
    <mergeCell ref="C3:G3"/>
    <mergeCell ref="C4:G4"/>
    <mergeCell ref="A35:C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7623-94B0-4F7D-A581-FA2A792D5CDC}">
  <sheetPr>
    <outlinePr summaryBelow="0"/>
  </sheetPr>
  <dimension ref="A1:BH5000"/>
  <sheetViews>
    <sheetView zoomScale="160" zoomScaleNormal="160" workbookViewId="0">
      <pane ySplit="7" topLeftCell="A8" activePane="bottomLeft" state="frozen"/>
      <selection pane="bottomLeft" activeCell="A21" sqref="A21:G25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55</v>
      </c>
      <c r="C3" s="260" t="s">
        <v>56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73</v>
      </c>
      <c r="C4" s="263" t="s">
        <v>74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123</v>
      </c>
      <c r="C8" s="189" t="s">
        <v>124</v>
      </c>
      <c r="D8" s="171"/>
      <c r="E8" s="172"/>
      <c r="F8" s="173"/>
      <c r="G8" s="174">
        <f>SUMIF(AG9:AG15,"&lt;&gt;NOR",G9:G15)</f>
        <v>0</v>
      </c>
      <c r="H8" s="168"/>
      <c r="I8" s="168">
        <f>SUM(I9:I15)</f>
        <v>0</v>
      </c>
      <c r="J8" s="168"/>
      <c r="K8" s="168">
        <f>SUM(K9:K15)</f>
        <v>0</v>
      </c>
      <c r="L8" s="168"/>
      <c r="M8" s="168">
        <f>SUM(M9:M15)</f>
        <v>0</v>
      </c>
      <c r="N8" s="167"/>
      <c r="O8" s="167">
        <f>SUM(O9:O15)</f>
        <v>0</v>
      </c>
      <c r="P8" s="167"/>
      <c r="Q8" s="167">
        <f>SUM(Q9:Q15)</f>
        <v>0</v>
      </c>
      <c r="R8" s="168"/>
      <c r="S8" s="168"/>
      <c r="T8" s="168"/>
      <c r="U8" s="168"/>
      <c r="V8" s="168">
        <f>SUM(V9:V15)</f>
        <v>0</v>
      </c>
      <c r="W8" s="168"/>
      <c r="X8" s="168"/>
      <c r="Y8" s="168"/>
      <c r="AG8" t="s">
        <v>192</v>
      </c>
    </row>
    <row r="9" spans="1:60" ht="22.5" outlineLevel="1" x14ac:dyDescent="0.2">
      <c r="A9" s="176">
        <v>1</v>
      </c>
      <c r="B9" s="177" t="s">
        <v>962</v>
      </c>
      <c r="C9" s="190" t="s">
        <v>1151</v>
      </c>
      <c r="D9" s="178" t="s">
        <v>903</v>
      </c>
      <c r="E9" s="179">
        <v>60.5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408</v>
      </c>
      <c r="T9" s="159" t="s">
        <v>222</v>
      </c>
      <c r="U9" s="159">
        <v>0</v>
      </c>
      <c r="V9" s="159">
        <f>ROUND(E9*U9,2)</f>
        <v>0</v>
      </c>
      <c r="W9" s="159"/>
      <c r="X9" s="159" t="s">
        <v>458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459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1" t="s">
        <v>1152</v>
      </c>
      <c r="D10" s="161"/>
      <c r="E10" s="162">
        <v>60.5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45" outlineLevel="3" x14ac:dyDescent="0.2">
      <c r="A11" s="156"/>
      <c r="B11" s="157"/>
      <c r="C11" s="191" t="s">
        <v>965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201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3" x14ac:dyDescent="0.2">
      <c r="A12" s="156"/>
      <c r="B12" s="157"/>
      <c r="C12" s="191" t="s">
        <v>1153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3" x14ac:dyDescent="0.2">
      <c r="A13" s="156"/>
      <c r="B13" s="157"/>
      <c r="C13" s="191" t="s">
        <v>1154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201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3" x14ac:dyDescent="0.2">
      <c r="A14" s="156"/>
      <c r="B14" s="157"/>
      <c r="C14" s="191" t="s">
        <v>968</v>
      </c>
      <c r="D14" s="161"/>
      <c r="E14" s="162"/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3" x14ac:dyDescent="0.2">
      <c r="A15" s="156"/>
      <c r="B15" s="157"/>
      <c r="C15" s="191" t="s">
        <v>969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201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3"/>
      <c r="B16" s="4"/>
      <c r="C16" s="196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177</v>
      </c>
    </row>
    <row r="17" spans="1:33" x14ac:dyDescent="0.2">
      <c r="A17" s="152"/>
      <c r="B17" s="153" t="s">
        <v>31</v>
      </c>
      <c r="C17" s="197"/>
      <c r="D17" s="154"/>
      <c r="E17" s="155"/>
      <c r="F17" s="155"/>
      <c r="G17" s="175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957</v>
      </c>
    </row>
    <row r="18" spans="1:33" x14ac:dyDescent="0.2">
      <c r="A18" s="3"/>
      <c r="B18" s="4"/>
      <c r="C18" s="196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3"/>
      <c r="B19" s="4"/>
      <c r="C19" s="19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266" t="s">
        <v>958</v>
      </c>
      <c r="B20" s="266"/>
      <c r="C20" s="26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70"/>
      <c r="B21" s="271"/>
      <c r="C21" s="272"/>
      <c r="D21" s="271"/>
      <c r="E21" s="271"/>
      <c r="F21" s="271"/>
      <c r="G21" s="27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G21" t="s">
        <v>959</v>
      </c>
    </row>
    <row r="22" spans="1:33" x14ac:dyDescent="0.2">
      <c r="A22" s="274"/>
      <c r="B22" s="275"/>
      <c r="C22" s="276"/>
      <c r="D22" s="275"/>
      <c r="E22" s="275"/>
      <c r="F22" s="275"/>
      <c r="G22" s="27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33" x14ac:dyDescent="0.2">
      <c r="A23" s="274"/>
      <c r="B23" s="275"/>
      <c r="C23" s="276"/>
      <c r="D23" s="275"/>
      <c r="E23" s="275"/>
      <c r="F23" s="275"/>
      <c r="G23" s="27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74"/>
      <c r="B24" s="275"/>
      <c r="C24" s="276"/>
      <c r="D24" s="275"/>
      <c r="E24" s="275"/>
      <c r="F24" s="275"/>
      <c r="G24" s="277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78"/>
      <c r="B25" s="279"/>
      <c r="C25" s="280"/>
      <c r="D25" s="279"/>
      <c r="E25" s="279"/>
      <c r="F25" s="279"/>
      <c r="G25" s="28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3"/>
      <c r="B26" s="4"/>
      <c r="C26" s="19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C27" s="198"/>
      <c r="D27" s="10"/>
      <c r="AG27" t="s">
        <v>961</v>
      </c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2j6BQyXyBtOdImnRTKbHO0QxKHXVonl4UHWESf8N0voWKnmz3iBUOdViZmTkUFaTHsQ454GKgKTGITTpy2wu8g==" saltValue="1JTx9KJBeJrFPvwxqm/YOg==" spinCount="100000" sheet="1" objects="1" scenarios="1" selectLockedCells="1"/>
  <mergeCells count="6">
    <mergeCell ref="A21:G25"/>
    <mergeCell ref="A1:G1"/>
    <mergeCell ref="C2:G2"/>
    <mergeCell ref="C3:G3"/>
    <mergeCell ref="C4:G4"/>
    <mergeCell ref="A20:C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1B71-F1E6-4B02-903D-EA23CEB87598}">
  <sheetPr>
    <outlinePr summaryBelow="0"/>
  </sheetPr>
  <dimension ref="A1:BH5000"/>
  <sheetViews>
    <sheetView zoomScale="160" zoomScaleNormal="160" workbookViewId="0">
      <pane ySplit="7" topLeftCell="A39" activePane="bottomLeft" state="frozen"/>
      <selection pane="bottomLeft" activeCell="F62" sqref="F62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165</v>
      </c>
    </row>
    <row r="2" spans="1:60" ht="24.95" customHeight="1" x14ac:dyDescent="0.2">
      <c r="A2" s="50" t="s">
        <v>8</v>
      </c>
      <c r="B2" s="49" t="s">
        <v>43</v>
      </c>
      <c r="C2" s="260" t="s">
        <v>44</v>
      </c>
      <c r="D2" s="261"/>
      <c r="E2" s="261"/>
      <c r="F2" s="261"/>
      <c r="G2" s="262"/>
      <c r="AG2" t="s">
        <v>166</v>
      </c>
    </row>
    <row r="3" spans="1:60" ht="24.95" customHeight="1" x14ac:dyDescent="0.2">
      <c r="A3" s="50" t="s">
        <v>9</v>
      </c>
      <c r="B3" s="49" t="s">
        <v>75</v>
      </c>
      <c r="C3" s="260" t="s">
        <v>76</v>
      </c>
      <c r="D3" s="261"/>
      <c r="E3" s="261"/>
      <c r="F3" s="261"/>
      <c r="G3" s="262"/>
      <c r="AC3" s="123" t="s">
        <v>166</v>
      </c>
      <c r="AG3" t="s">
        <v>167</v>
      </c>
    </row>
    <row r="4" spans="1:60" ht="24.95" customHeight="1" x14ac:dyDescent="0.2">
      <c r="A4" s="142" t="s">
        <v>10</v>
      </c>
      <c r="B4" s="143" t="s">
        <v>77</v>
      </c>
      <c r="C4" s="263" t="s">
        <v>78</v>
      </c>
      <c r="D4" s="264"/>
      <c r="E4" s="264"/>
      <c r="F4" s="264"/>
      <c r="G4" s="265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31</v>
      </c>
      <c r="H6" s="148" t="s">
        <v>32</v>
      </c>
      <c r="I6" s="148" t="s">
        <v>175</v>
      </c>
      <c r="J6" s="148" t="s">
        <v>33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9" t="s">
        <v>191</v>
      </c>
      <c r="B8" s="170" t="s">
        <v>101</v>
      </c>
      <c r="C8" s="189" t="s">
        <v>102</v>
      </c>
      <c r="D8" s="171"/>
      <c r="E8" s="172"/>
      <c r="F8" s="173"/>
      <c r="G8" s="174">
        <f>SUMIF(AG9:AG18,"&lt;&gt;NOR",G9:G18)</f>
        <v>0</v>
      </c>
      <c r="H8" s="168"/>
      <c r="I8" s="168">
        <f>SUM(I9:I18)</f>
        <v>0</v>
      </c>
      <c r="J8" s="168"/>
      <c r="K8" s="168">
        <f>SUM(K9:K18)</f>
        <v>0</v>
      </c>
      <c r="L8" s="168"/>
      <c r="M8" s="168">
        <f>SUM(M9:M18)</f>
        <v>0</v>
      </c>
      <c r="N8" s="167"/>
      <c r="O8" s="167">
        <f>SUM(O9:O18)</f>
        <v>0</v>
      </c>
      <c r="P8" s="167"/>
      <c r="Q8" s="167">
        <f>SUM(Q9:Q18)</f>
        <v>0</v>
      </c>
      <c r="R8" s="168"/>
      <c r="S8" s="168"/>
      <c r="T8" s="168"/>
      <c r="U8" s="168"/>
      <c r="V8" s="168">
        <f>SUM(V9:V18)</f>
        <v>73.22999999999999</v>
      </c>
      <c r="W8" s="168"/>
      <c r="X8" s="168"/>
      <c r="Y8" s="168"/>
      <c r="AG8" t="s">
        <v>192</v>
      </c>
    </row>
    <row r="9" spans="1:60" outlineLevel="1" x14ac:dyDescent="0.2">
      <c r="A9" s="176">
        <v>1</v>
      </c>
      <c r="B9" s="177" t="s">
        <v>193</v>
      </c>
      <c r="C9" s="190" t="s">
        <v>194</v>
      </c>
      <c r="D9" s="178" t="s">
        <v>195</v>
      </c>
      <c r="E9" s="179">
        <v>54.932499999999997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9"/>
      <c r="S9" s="159" t="s">
        <v>196</v>
      </c>
      <c r="T9" s="159" t="s">
        <v>196</v>
      </c>
      <c r="U9" s="159">
        <v>4.1000000000000002E-2</v>
      </c>
      <c r="V9" s="159">
        <f>ROUND(E9*U9,2)</f>
        <v>2.25</v>
      </c>
      <c r="W9" s="159"/>
      <c r="X9" s="159" t="s">
        <v>197</v>
      </c>
      <c r="Y9" s="159" t="s">
        <v>198</v>
      </c>
      <c r="Z9" s="149"/>
      <c r="AA9" s="149"/>
      <c r="AB9" s="149"/>
      <c r="AC9" s="149"/>
      <c r="AD9" s="149"/>
      <c r="AE9" s="149"/>
      <c r="AF9" s="149"/>
      <c r="AG9" s="149" t="s">
        <v>199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191" t="s">
        <v>1155</v>
      </c>
      <c r="D10" s="161"/>
      <c r="E10" s="162">
        <v>54.932499999999997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201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6">
        <v>2</v>
      </c>
      <c r="B11" s="177" t="s">
        <v>1156</v>
      </c>
      <c r="C11" s="190" t="s">
        <v>1157</v>
      </c>
      <c r="D11" s="178" t="s">
        <v>195</v>
      </c>
      <c r="E11" s="179">
        <v>109.86499999999999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9"/>
      <c r="S11" s="159" t="s">
        <v>196</v>
      </c>
      <c r="T11" s="159" t="s">
        <v>196</v>
      </c>
      <c r="U11" s="159">
        <v>0.626</v>
      </c>
      <c r="V11" s="159">
        <f>ROUND(E11*U11,2)</f>
        <v>68.78</v>
      </c>
      <c r="W11" s="159"/>
      <c r="X11" s="159" t="s">
        <v>197</v>
      </c>
      <c r="Y11" s="159" t="s">
        <v>198</v>
      </c>
      <c r="Z11" s="149"/>
      <c r="AA11" s="149"/>
      <c r="AB11" s="149"/>
      <c r="AC11" s="149"/>
      <c r="AD11" s="149"/>
      <c r="AE11" s="149"/>
      <c r="AF11" s="149"/>
      <c r="AG11" s="149" t="s">
        <v>199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191" t="s">
        <v>1158</v>
      </c>
      <c r="D12" s="161"/>
      <c r="E12" s="162">
        <v>109.86499999999999</v>
      </c>
      <c r="F12" s="159"/>
      <c r="G12" s="1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76">
        <v>3</v>
      </c>
      <c r="B13" s="177" t="s">
        <v>213</v>
      </c>
      <c r="C13" s="190" t="s">
        <v>1159</v>
      </c>
      <c r="D13" s="178" t="s">
        <v>195</v>
      </c>
      <c r="E13" s="179">
        <v>109.86499999999999</v>
      </c>
      <c r="F13" s="180"/>
      <c r="G13" s="181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9"/>
      <c r="S13" s="159" t="s">
        <v>196</v>
      </c>
      <c r="T13" s="159" t="s">
        <v>222</v>
      </c>
      <c r="U13" s="159">
        <v>0.01</v>
      </c>
      <c r="V13" s="159">
        <f>ROUND(E13*U13,2)</f>
        <v>1.1000000000000001</v>
      </c>
      <c r="W13" s="159"/>
      <c r="X13" s="159" t="s">
        <v>197</v>
      </c>
      <c r="Y13" s="159" t="s">
        <v>198</v>
      </c>
      <c r="Z13" s="149"/>
      <c r="AA13" s="149"/>
      <c r="AB13" s="149"/>
      <c r="AC13" s="149"/>
      <c r="AD13" s="149"/>
      <c r="AE13" s="149"/>
      <c r="AF13" s="149"/>
      <c r="AG13" s="149" t="s">
        <v>199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191" t="s">
        <v>1160</v>
      </c>
      <c r="D14" s="161"/>
      <c r="E14" s="162">
        <v>109.86499999999999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6">
        <v>4</v>
      </c>
      <c r="B15" s="177" t="s">
        <v>220</v>
      </c>
      <c r="C15" s="190" t="s">
        <v>221</v>
      </c>
      <c r="D15" s="178" t="s">
        <v>195</v>
      </c>
      <c r="E15" s="179">
        <v>109.86499999999999</v>
      </c>
      <c r="F15" s="180"/>
      <c r="G15" s="181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8">
        <v>0</v>
      </c>
      <c r="O15" s="158">
        <f>ROUND(E15*N15,2)</f>
        <v>0</v>
      </c>
      <c r="P15" s="158">
        <v>0</v>
      </c>
      <c r="Q15" s="158">
        <f>ROUND(E15*P15,2)</f>
        <v>0</v>
      </c>
      <c r="R15" s="159"/>
      <c r="S15" s="159" t="s">
        <v>196</v>
      </c>
      <c r="T15" s="159" t="s">
        <v>222</v>
      </c>
      <c r="U15" s="159">
        <v>0.01</v>
      </c>
      <c r="V15" s="159">
        <f>ROUND(E15*U15,2)</f>
        <v>1.1000000000000001</v>
      </c>
      <c r="W15" s="159"/>
      <c r="X15" s="159" t="s">
        <v>197</v>
      </c>
      <c r="Y15" s="159" t="s">
        <v>198</v>
      </c>
      <c r="Z15" s="149"/>
      <c r="AA15" s="149"/>
      <c r="AB15" s="149"/>
      <c r="AC15" s="149"/>
      <c r="AD15" s="149"/>
      <c r="AE15" s="149"/>
      <c r="AF15" s="149"/>
      <c r="AG15" s="149" t="s">
        <v>199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1" t="s">
        <v>1161</v>
      </c>
      <c r="D16" s="161"/>
      <c r="E16" s="162">
        <v>109.86499999999999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6">
        <v>5</v>
      </c>
      <c r="B17" s="177" t="s">
        <v>1162</v>
      </c>
      <c r="C17" s="190" t="s">
        <v>1163</v>
      </c>
      <c r="D17" s="178" t="s">
        <v>195</v>
      </c>
      <c r="E17" s="179">
        <v>109.86499999999999</v>
      </c>
      <c r="F17" s="180"/>
      <c r="G17" s="181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9"/>
      <c r="S17" s="159" t="s">
        <v>196</v>
      </c>
      <c r="T17" s="159" t="s">
        <v>222</v>
      </c>
      <c r="U17" s="159">
        <v>0</v>
      </c>
      <c r="V17" s="159">
        <f>ROUND(E17*U17,2)</f>
        <v>0</v>
      </c>
      <c r="W17" s="159"/>
      <c r="X17" s="159" t="s">
        <v>197</v>
      </c>
      <c r="Y17" s="159" t="s">
        <v>198</v>
      </c>
      <c r="Z17" s="149"/>
      <c r="AA17" s="149"/>
      <c r="AB17" s="149"/>
      <c r="AC17" s="149"/>
      <c r="AD17" s="149"/>
      <c r="AE17" s="149"/>
      <c r="AF17" s="149"/>
      <c r="AG17" s="149" t="s">
        <v>199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191" t="s">
        <v>1164</v>
      </c>
      <c r="D18" s="161"/>
      <c r="E18" s="162">
        <v>109.86499999999999</v>
      </c>
      <c r="F18" s="159"/>
      <c r="G18" s="1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201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9" t="s">
        <v>191</v>
      </c>
      <c r="B19" s="170" t="s">
        <v>103</v>
      </c>
      <c r="C19" s="189" t="s">
        <v>104</v>
      </c>
      <c r="D19" s="171"/>
      <c r="E19" s="172"/>
      <c r="F19" s="173"/>
      <c r="G19" s="174">
        <f>SUMIF(AG20:AG29,"&lt;&gt;NOR",G20:G29)</f>
        <v>0</v>
      </c>
      <c r="H19" s="168"/>
      <c r="I19" s="168">
        <f>SUM(I20:I29)</f>
        <v>0</v>
      </c>
      <c r="J19" s="168"/>
      <c r="K19" s="168">
        <f>SUM(K20:K29)</f>
        <v>0</v>
      </c>
      <c r="L19" s="168"/>
      <c r="M19" s="168">
        <f>SUM(M20:M29)</f>
        <v>0</v>
      </c>
      <c r="N19" s="167"/>
      <c r="O19" s="167">
        <f>SUM(O20:O29)</f>
        <v>285.75</v>
      </c>
      <c r="P19" s="167"/>
      <c r="Q19" s="167">
        <f>SUM(Q20:Q29)</f>
        <v>0</v>
      </c>
      <c r="R19" s="168"/>
      <c r="S19" s="168"/>
      <c r="T19" s="168"/>
      <c r="U19" s="168"/>
      <c r="V19" s="168">
        <f>SUM(V20:V29)</f>
        <v>282.70000000000005</v>
      </c>
      <c r="W19" s="168"/>
      <c r="X19" s="168"/>
      <c r="Y19" s="168"/>
      <c r="AG19" t="s">
        <v>192</v>
      </c>
    </row>
    <row r="20" spans="1:60" outlineLevel="1" x14ac:dyDescent="0.2">
      <c r="A20" s="176">
        <v>6</v>
      </c>
      <c r="B20" s="177" t="s">
        <v>253</v>
      </c>
      <c r="C20" s="190" t="s">
        <v>254</v>
      </c>
      <c r="D20" s="178" t="s">
        <v>195</v>
      </c>
      <c r="E20" s="179">
        <v>52.8</v>
      </c>
      <c r="F20" s="180"/>
      <c r="G20" s="181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8">
        <v>2.16</v>
      </c>
      <c r="O20" s="158">
        <f>ROUND(E20*N20,2)</f>
        <v>114.05</v>
      </c>
      <c r="P20" s="158">
        <v>0</v>
      </c>
      <c r="Q20" s="158">
        <f>ROUND(E20*P20,2)</f>
        <v>0</v>
      </c>
      <c r="R20" s="159"/>
      <c r="S20" s="159" t="s">
        <v>196</v>
      </c>
      <c r="T20" s="159" t="s">
        <v>222</v>
      </c>
      <c r="U20" s="159">
        <v>1.0900000000000001</v>
      </c>
      <c r="V20" s="159">
        <f>ROUND(E20*U20,2)</f>
        <v>57.55</v>
      </c>
      <c r="W20" s="159"/>
      <c r="X20" s="159" t="s">
        <v>197</v>
      </c>
      <c r="Y20" s="159" t="s">
        <v>198</v>
      </c>
      <c r="Z20" s="149"/>
      <c r="AA20" s="149"/>
      <c r="AB20" s="149"/>
      <c r="AC20" s="149"/>
      <c r="AD20" s="149"/>
      <c r="AE20" s="149"/>
      <c r="AF20" s="149"/>
      <c r="AG20" s="149" t="s">
        <v>199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2" x14ac:dyDescent="0.2">
      <c r="A21" s="156"/>
      <c r="B21" s="157"/>
      <c r="C21" s="191" t="s">
        <v>1165</v>
      </c>
      <c r="D21" s="161"/>
      <c r="E21" s="162">
        <v>52.8</v>
      </c>
      <c r="F21" s="159"/>
      <c r="G21" s="159"/>
      <c r="H21" s="159"/>
      <c r="I21" s="159"/>
      <c r="J21" s="159"/>
      <c r="K21" s="159"/>
      <c r="L21" s="159"/>
      <c r="M21" s="159"/>
      <c r="N21" s="158"/>
      <c r="O21" s="158"/>
      <c r="P21" s="158"/>
      <c r="Q21" s="158"/>
      <c r="R21" s="159"/>
      <c r="S21" s="159"/>
      <c r="T21" s="159"/>
      <c r="U21" s="159"/>
      <c r="V21" s="159"/>
      <c r="W21" s="159"/>
      <c r="X21" s="159"/>
      <c r="Y21" s="159"/>
      <c r="Z21" s="149"/>
      <c r="AA21" s="149"/>
      <c r="AB21" s="149"/>
      <c r="AC21" s="149"/>
      <c r="AD21" s="149"/>
      <c r="AE21" s="149"/>
      <c r="AF21" s="149"/>
      <c r="AG21" s="149" t="s">
        <v>201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76">
        <v>7</v>
      </c>
      <c r="B22" s="177" t="s">
        <v>1166</v>
      </c>
      <c r="C22" s="190" t="s">
        <v>1167</v>
      </c>
      <c r="D22" s="178" t="s">
        <v>195</v>
      </c>
      <c r="E22" s="179">
        <v>62.78</v>
      </c>
      <c r="F22" s="180"/>
      <c r="G22" s="181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8">
        <v>2.6262799999999999</v>
      </c>
      <c r="O22" s="158">
        <f>ROUND(E22*N22,2)</f>
        <v>164.88</v>
      </c>
      <c r="P22" s="158">
        <v>0</v>
      </c>
      <c r="Q22" s="158">
        <f>ROUND(E22*P22,2)</f>
        <v>0</v>
      </c>
      <c r="R22" s="159"/>
      <c r="S22" s="159" t="s">
        <v>196</v>
      </c>
      <c r="T22" s="159" t="s">
        <v>222</v>
      </c>
      <c r="U22" s="159">
        <v>1.038</v>
      </c>
      <c r="V22" s="159">
        <f>ROUND(E22*U22,2)</f>
        <v>65.17</v>
      </c>
      <c r="W22" s="159"/>
      <c r="X22" s="159" t="s">
        <v>197</v>
      </c>
      <c r="Y22" s="159" t="s">
        <v>198</v>
      </c>
      <c r="Z22" s="149"/>
      <c r="AA22" s="149"/>
      <c r="AB22" s="149"/>
      <c r="AC22" s="149"/>
      <c r="AD22" s="149"/>
      <c r="AE22" s="149"/>
      <c r="AF22" s="149"/>
      <c r="AG22" s="149" t="s">
        <v>269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91" t="s">
        <v>1168</v>
      </c>
      <c r="D23" s="161"/>
      <c r="E23" s="162">
        <v>62.78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201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6">
        <v>8</v>
      </c>
      <c r="B24" s="177" t="s">
        <v>1169</v>
      </c>
      <c r="C24" s="190" t="s">
        <v>1170</v>
      </c>
      <c r="D24" s="178" t="s">
        <v>226</v>
      </c>
      <c r="E24" s="179">
        <v>6.5918999999999999</v>
      </c>
      <c r="F24" s="180"/>
      <c r="G24" s="181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8">
        <v>1.0275300000000001</v>
      </c>
      <c r="O24" s="158">
        <f>ROUND(E24*N24,2)</f>
        <v>6.77</v>
      </c>
      <c r="P24" s="158">
        <v>0</v>
      </c>
      <c r="Q24" s="158">
        <f>ROUND(E24*P24,2)</f>
        <v>0</v>
      </c>
      <c r="R24" s="159"/>
      <c r="S24" s="159" t="s">
        <v>196</v>
      </c>
      <c r="T24" s="159" t="s">
        <v>222</v>
      </c>
      <c r="U24" s="159">
        <v>23.530999999999999</v>
      </c>
      <c r="V24" s="159">
        <f>ROUND(E24*U24,2)</f>
        <v>155.11000000000001</v>
      </c>
      <c r="W24" s="159"/>
      <c r="X24" s="159" t="s">
        <v>197</v>
      </c>
      <c r="Y24" s="159" t="s">
        <v>198</v>
      </c>
      <c r="Z24" s="149"/>
      <c r="AA24" s="149"/>
      <c r="AB24" s="149"/>
      <c r="AC24" s="149"/>
      <c r="AD24" s="149"/>
      <c r="AE24" s="149"/>
      <c r="AF24" s="149"/>
      <c r="AG24" s="149" t="s">
        <v>199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191" t="s">
        <v>1171</v>
      </c>
      <c r="D25" s="161"/>
      <c r="E25" s="162">
        <v>6.59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201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6">
        <v>9</v>
      </c>
      <c r="B26" s="177" t="s">
        <v>291</v>
      </c>
      <c r="C26" s="190" t="s">
        <v>292</v>
      </c>
      <c r="D26" s="178" t="s">
        <v>234</v>
      </c>
      <c r="E26" s="179">
        <v>156.94999999999999</v>
      </c>
      <c r="F26" s="180"/>
      <c r="G26" s="181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8">
        <v>3.0000000000000001E-5</v>
      </c>
      <c r="O26" s="158">
        <f>ROUND(E26*N26,2)</f>
        <v>0</v>
      </c>
      <c r="P26" s="158">
        <v>0</v>
      </c>
      <c r="Q26" s="158">
        <f>ROUND(E26*P26,2)</f>
        <v>0</v>
      </c>
      <c r="R26" s="159"/>
      <c r="S26" s="159" t="s">
        <v>196</v>
      </c>
      <c r="T26" s="159" t="s">
        <v>222</v>
      </c>
      <c r="U26" s="159">
        <v>3.1E-2</v>
      </c>
      <c r="V26" s="159">
        <f>ROUND(E26*U26,2)</f>
        <v>4.87</v>
      </c>
      <c r="W26" s="159"/>
      <c r="X26" s="159" t="s">
        <v>197</v>
      </c>
      <c r="Y26" s="159" t="s">
        <v>198</v>
      </c>
      <c r="Z26" s="149"/>
      <c r="AA26" s="149"/>
      <c r="AB26" s="149"/>
      <c r="AC26" s="149"/>
      <c r="AD26" s="149"/>
      <c r="AE26" s="149"/>
      <c r="AF26" s="149"/>
      <c r="AG26" s="149" t="s">
        <v>199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1" t="s">
        <v>1172</v>
      </c>
      <c r="D27" s="161"/>
      <c r="E27" s="162">
        <v>156.94999999999999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6">
        <v>10</v>
      </c>
      <c r="B28" s="177" t="s">
        <v>303</v>
      </c>
      <c r="C28" s="190" t="s">
        <v>304</v>
      </c>
      <c r="D28" s="178" t="s">
        <v>234</v>
      </c>
      <c r="E28" s="179">
        <v>172.64500000000001</v>
      </c>
      <c r="F28" s="180"/>
      <c r="G28" s="181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8">
        <v>2.9999999999999997E-4</v>
      </c>
      <c r="O28" s="158">
        <f>ROUND(E28*N28,2)</f>
        <v>0.05</v>
      </c>
      <c r="P28" s="158">
        <v>0</v>
      </c>
      <c r="Q28" s="158">
        <f>ROUND(E28*P28,2)</f>
        <v>0</v>
      </c>
      <c r="R28" s="159" t="s">
        <v>243</v>
      </c>
      <c r="S28" s="159" t="s">
        <v>196</v>
      </c>
      <c r="T28" s="159" t="s">
        <v>222</v>
      </c>
      <c r="U28" s="159">
        <v>0</v>
      </c>
      <c r="V28" s="159">
        <f>ROUND(E28*U28,2)</f>
        <v>0</v>
      </c>
      <c r="W28" s="159"/>
      <c r="X28" s="159" t="s">
        <v>244</v>
      </c>
      <c r="Y28" s="159" t="s">
        <v>198</v>
      </c>
      <c r="Z28" s="149"/>
      <c r="AA28" s="149"/>
      <c r="AB28" s="149"/>
      <c r="AC28" s="149"/>
      <c r="AD28" s="149"/>
      <c r="AE28" s="149"/>
      <c r="AF28" s="149"/>
      <c r="AG28" s="149" t="s">
        <v>245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191" t="s">
        <v>1173</v>
      </c>
      <c r="D29" s="161"/>
      <c r="E29" s="162">
        <v>172.65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201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x14ac:dyDescent="0.2">
      <c r="A30" s="169" t="s">
        <v>191</v>
      </c>
      <c r="B30" s="170" t="s">
        <v>105</v>
      </c>
      <c r="C30" s="189" t="s">
        <v>106</v>
      </c>
      <c r="D30" s="171"/>
      <c r="E30" s="172"/>
      <c r="F30" s="173"/>
      <c r="G30" s="174">
        <f>SUMIF(AG31:AG37,"&lt;&gt;NOR",G31:G37)</f>
        <v>0</v>
      </c>
      <c r="H30" s="168"/>
      <c r="I30" s="168">
        <f>SUM(I31:I37)</f>
        <v>0</v>
      </c>
      <c r="J30" s="168"/>
      <c r="K30" s="168">
        <f>SUM(K31:K37)</f>
        <v>0</v>
      </c>
      <c r="L30" s="168"/>
      <c r="M30" s="168">
        <f>SUM(M31:M37)</f>
        <v>0</v>
      </c>
      <c r="N30" s="167"/>
      <c r="O30" s="167">
        <f>SUM(O31:O37)</f>
        <v>217.56</v>
      </c>
      <c r="P30" s="167"/>
      <c r="Q30" s="167">
        <f>SUM(Q31:Q37)</f>
        <v>0</v>
      </c>
      <c r="R30" s="168"/>
      <c r="S30" s="168"/>
      <c r="T30" s="168"/>
      <c r="U30" s="168"/>
      <c r="V30" s="168">
        <f>SUM(V31:V37)</f>
        <v>876.45999999999992</v>
      </c>
      <c r="W30" s="168"/>
      <c r="X30" s="168"/>
      <c r="Y30" s="168"/>
      <c r="AG30" t="s">
        <v>192</v>
      </c>
    </row>
    <row r="31" spans="1:60" outlineLevel="1" x14ac:dyDescent="0.2">
      <c r="A31" s="176">
        <v>11</v>
      </c>
      <c r="B31" s="177" t="s">
        <v>1174</v>
      </c>
      <c r="C31" s="190" t="s">
        <v>1175</v>
      </c>
      <c r="D31" s="178" t="s">
        <v>195</v>
      </c>
      <c r="E31" s="179">
        <v>75.239999999999995</v>
      </c>
      <c r="F31" s="180"/>
      <c r="G31" s="181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8">
        <v>2.5298500000000002</v>
      </c>
      <c r="O31" s="158">
        <f>ROUND(E31*N31,2)</f>
        <v>190.35</v>
      </c>
      <c r="P31" s="158">
        <v>0</v>
      </c>
      <c r="Q31" s="158">
        <f>ROUND(E31*P31,2)</f>
        <v>0</v>
      </c>
      <c r="R31" s="159"/>
      <c r="S31" s="159" t="s">
        <v>196</v>
      </c>
      <c r="T31" s="159" t="s">
        <v>222</v>
      </c>
      <c r="U31" s="159">
        <v>1.21</v>
      </c>
      <c r="V31" s="159">
        <f>ROUND(E31*U31,2)</f>
        <v>91.04</v>
      </c>
      <c r="W31" s="159"/>
      <c r="X31" s="159" t="s">
        <v>197</v>
      </c>
      <c r="Y31" s="159" t="s">
        <v>198</v>
      </c>
      <c r="Z31" s="149"/>
      <c r="AA31" s="149"/>
      <c r="AB31" s="149"/>
      <c r="AC31" s="149"/>
      <c r="AD31" s="149"/>
      <c r="AE31" s="149"/>
      <c r="AF31" s="149"/>
      <c r="AG31" s="149" t="s">
        <v>199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2" x14ac:dyDescent="0.2">
      <c r="A32" s="156"/>
      <c r="B32" s="157"/>
      <c r="C32" s="191" t="s">
        <v>1176</v>
      </c>
      <c r="D32" s="161"/>
      <c r="E32" s="162">
        <v>75.239999999999995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201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6">
        <v>12</v>
      </c>
      <c r="B33" s="177" t="s">
        <v>1177</v>
      </c>
      <c r="C33" s="190" t="s">
        <v>1178</v>
      </c>
      <c r="D33" s="178" t="s">
        <v>234</v>
      </c>
      <c r="E33" s="179">
        <v>504</v>
      </c>
      <c r="F33" s="180"/>
      <c r="G33" s="181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8">
        <v>3.95E-2</v>
      </c>
      <c r="O33" s="158">
        <f>ROUND(E33*N33,2)</f>
        <v>19.91</v>
      </c>
      <c r="P33" s="158">
        <v>0</v>
      </c>
      <c r="Q33" s="158">
        <f>ROUND(E33*P33,2)</f>
        <v>0</v>
      </c>
      <c r="R33" s="159"/>
      <c r="S33" s="159" t="s">
        <v>196</v>
      </c>
      <c r="T33" s="159" t="s">
        <v>222</v>
      </c>
      <c r="U33" s="159">
        <v>0.87</v>
      </c>
      <c r="V33" s="159">
        <f>ROUND(E33*U33,2)</f>
        <v>438.48</v>
      </c>
      <c r="W33" s="159"/>
      <c r="X33" s="159" t="s">
        <v>197</v>
      </c>
      <c r="Y33" s="159" t="s">
        <v>198</v>
      </c>
      <c r="Z33" s="149"/>
      <c r="AA33" s="149"/>
      <c r="AB33" s="149"/>
      <c r="AC33" s="149"/>
      <c r="AD33" s="149"/>
      <c r="AE33" s="149"/>
      <c r="AF33" s="149"/>
      <c r="AG33" s="149" t="s">
        <v>199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191" t="s">
        <v>1179</v>
      </c>
      <c r="D34" s="161"/>
      <c r="E34" s="162">
        <v>504</v>
      </c>
      <c r="F34" s="159"/>
      <c r="G34" s="1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201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82">
        <v>13</v>
      </c>
      <c r="B35" s="183" t="s">
        <v>1180</v>
      </c>
      <c r="C35" s="192" t="s">
        <v>1181</v>
      </c>
      <c r="D35" s="184" t="s">
        <v>234</v>
      </c>
      <c r="E35" s="185">
        <v>504</v>
      </c>
      <c r="F35" s="186"/>
      <c r="G35" s="187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9"/>
      <c r="S35" s="159" t="s">
        <v>196</v>
      </c>
      <c r="T35" s="159" t="s">
        <v>222</v>
      </c>
      <c r="U35" s="159">
        <v>0.33</v>
      </c>
      <c r="V35" s="159">
        <f>ROUND(E35*U35,2)</f>
        <v>166.32</v>
      </c>
      <c r="W35" s="159"/>
      <c r="X35" s="159" t="s">
        <v>197</v>
      </c>
      <c r="Y35" s="159" t="s">
        <v>198</v>
      </c>
      <c r="Z35" s="149"/>
      <c r="AA35" s="149"/>
      <c r="AB35" s="149"/>
      <c r="AC35" s="149"/>
      <c r="AD35" s="149"/>
      <c r="AE35" s="149"/>
      <c r="AF35" s="149"/>
      <c r="AG35" s="149" t="s">
        <v>199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76">
        <v>14</v>
      </c>
      <c r="B36" s="177" t="s">
        <v>1182</v>
      </c>
      <c r="C36" s="190" t="s">
        <v>1183</v>
      </c>
      <c r="D36" s="178" t="s">
        <v>226</v>
      </c>
      <c r="E36" s="179">
        <v>7.1478000000000002</v>
      </c>
      <c r="F36" s="180"/>
      <c r="G36" s="181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8">
        <v>1.0210999999999999</v>
      </c>
      <c r="O36" s="158">
        <f>ROUND(E36*N36,2)</f>
        <v>7.3</v>
      </c>
      <c r="P36" s="158">
        <v>0</v>
      </c>
      <c r="Q36" s="158">
        <f>ROUND(E36*P36,2)</f>
        <v>0</v>
      </c>
      <c r="R36" s="159"/>
      <c r="S36" s="159" t="s">
        <v>196</v>
      </c>
      <c r="T36" s="159" t="s">
        <v>222</v>
      </c>
      <c r="U36" s="159">
        <v>25.27</v>
      </c>
      <c r="V36" s="159">
        <f>ROUND(E36*U36,2)</f>
        <v>180.62</v>
      </c>
      <c r="W36" s="159"/>
      <c r="X36" s="159" t="s">
        <v>197</v>
      </c>
      <c r="Y36" s="159" t="s">
        <v>198</v>
      </c>
      <c r="Z36" s="149"/>
      <c r="AA36" s="149"/>
      <c r="AB36" s="149"/>
      <c r="AC36" s="149"/>
      <c r="AD36" s="149"/>
      <c r="AE36" s="149"/>
      <c r="AF36" s="149"/>
      <c r="AG36" s="149" t="s">
        <v>199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1" t="s">
        <v>1184</v>
      </c>
      <c r="D37" s="161"/>
      <c r="E37" s="162">
        <v>7.1478000000000002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201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9" t="s">
        <v>191</v>
      </c>
      <c r="B38" s="170" t="s">
        <v>109</v>
      </c>
      <c r="C38" s="189" t="s">
        <v>110</v>
      </c>
      <c r="D38" s="171"/>
      <c r="E38" s="172"/>
      <c r="F38" s="173"/>
      <c r="G38" s="174">
        <f>SUMIF(AG39:AG42,"&lt;&gt;NOR",G39:G42)</f>
        <v>0</v>
      </c>
      <c r="H38" s="168"/>
      <c r="I38" s="168">
        <f>SUM(I39:I42)</f>
        <v>0</v>
      </c>
      <c r="J38" s="168"/>
      <c r="K38" s="168">
        <f>SUM(K39:K42)</f>
        <v>0</v>
      </c>
      <c r="L38" s="168"/>
      <c r="M38" s="168">
        <f>SUM(M39:M42)</f>
        <v>0</v>
      </c>
      <c r="N38" s="167"/>
      <c r="O38" s="167">
        <f>SUM(O39:O42)</f>
        <v>3.17</v>
      </c>
      <c r="P38" s="167"/>
      <c r="Q38" s="167">
        <f>SUM(Q39:Q42)</f>
        <v>0</v>
      </c>
      <c r="R38" s="168"/>
      <c r="S38" s="168"/>
      <c r="T38" s="168"/>
      <c r="U38" s="168"/>
      <c r="V38" s="168">
        <f>SUM(V39:V42)</f>
        <v>49.2</v>
      </c>
      <c r="W38" s="168"/>
      <c r="X38" s="168"/>
      <c r="Y38" s="168"/>
      <c r="AG38" t="s">
        <v>192</v>
      </c>
    </row>
    <row r="39" spans="1:60" ht="22.5" outlineLevel="1" x14ac:dyDescent="0.2">
      <c r="A39" s="176">
        <v>15</v>
      </c>
      <c r="B39" s="177" t="s">
        <v>1185</v>
      </c>
      <c r="C39" s="190" t="s">
        <v>1186</v>
      </c>
      <c r="D39" s="178" t="s">
        <v>226</v>
      </c>
      <c r="E39" s="179">
        <v>2.9669400000000001</v>
      </c>
      <c r="F39" s="180"/>
      <c r="G39" s="181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8">
        <v>1.6629999999999999E-2</v>
      </c>
      <c r="O39" s="158">
        <f>ROUND(E39*N39,2)</f>
        <v>0.05</v>
      </c>
      <c r="P39" s="158">
        <v>0</v>
      </c>
      <c r="Q39" s="158">
        <f>ROUND(E39*P39,2)</f>
        <v>0</v>
      </c>
      <c r="R39" s="159"/>
      <c r="S39" s="159" t="s">
        <v>196</v>
      </c>
      <c r="T39" s="159" t="s">
        <v>222</v>
      </c>
      <c r="U39" s="159">
        <v>16.582999999999998</v>
      </c>
      <c r="V39" s="159">
        <f>ROUND(E39*U39,2)</f>
        <v>49.2</v>
      </c>
      <c r="W39" s="159"/>
      <c r="X39" s="159" t="s">
        <v>197</v>
      </c>
      <c r="Y39" s="159" t="s">
        <v>198</v>
      </c>
      <c r="Z39" s="149"/>
      <c r="AA39" s="149"/>
      <c r="AB39" s="149"/>
      <c r="AC39" s="149"/>
      <c r="AD39" s="149"/>
      <c r="AE39" s="149"/>
      <c r="AF39" s="149"/>
      <c r="AG39" s="149" t="s">
        <v>199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191" t="s">
        <v>1187</v>
      </c>
      <c r="D40" s="161"/>
      <c r="E40" s="162">
        <v>2.97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201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6">
        <v>16</v>
      </c>
      <c r="B41" s="177" t="s">
        <v>1188</v>
      </c>
      <c r="C41" s="190" t="s">
        <v>1189</v>
      </c>
      <c r="D41" s="178" t="s">
        <v>226</v>
      </c>
      <c r="E41" s="179">
        <v>3.1152899999999999</v>
      </c>
      <c r="F41" s="180"/>
      <c r="G41" s="181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8">
        <v>1</v>
      </c>
      <c r="O41" s="158">
        <f>ROUND(E41*N41,2)</f>
        <v>3.12</v>
      </c>
      <c r="P41" s="158">
        <v>0</v>
      </c>
      <c r="Q41" s="158">
        <f>ROUND(E41*P41,2)</f>
        <v>0</v>
      </c>
      <c r="R41" s="159" t="s">
        <v>243</v>
      </c>
      <c r="S41" s="159" t="s">
        <v>196</v>
      </c>
      <c r="T41" s="159" t="s">
        <v>222</v>
      </c>
      <c r="U41" s="159">
        <v>0</v>
      </c>
      <c r="V41" s="159">
        <f>ROUND(E41*U41,2)</f>
        <v>0</v>
      </c>
      <c r="W41" s="159"/>
      <c r="X41" s="159" t="s">
        <v>244</v>
      </c>
      <c r="Y41" s="159" t="s">
        <v>198</v>
      </c>
      <c r="Z41" s="149"/>
      <c r="AA41" s="149"/>
      <c r="AB41" s="149"/>
      <c r="AC41" s="149"/>
      <c r="AD41" s="149"/>
      <c r="AE41" s="149"/>
      <c r="AF41" s="149"/>
      <c r="AG41" s="149" t="s">
        <v>245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1" t="s">
        <v>1190</v>
      </c>
      <c r="D42" s="161"/>
      <c r="E42" s="162">
        <v>3.1152899999999999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201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9" t="s">
        <v>191</v>
      </c>
      <c r="B43" s="170" t="s">
        <v>125</v>
      </c>
      <c r="C43" s="189" t="s">
        <v>126</v>
      </c>
      <c r="D43" s="171"/>
      <c r="E43" s="172"/>
      <c r="F43" s="173"/>
      <c r="G43" s="174">
        <f>SUMIF(AG44:AG50,"&lt;&gt;NOR",G44:G50)</f>
        <v>0</v>
      </c>
      <c r="H43" s="168"/>
      <c r="I43" s="168">
        <f>SUM(I44:I50)</f>
        <v>0</v>
      </c>
      <c r="J43" s="168"/>
      <c r="K43" s="168">
        <f>SUM(K44:K50)</f>
        <v>0</v>
      </c>
      <c r="L43" s="168"/>
      <c r="M43" s="168">
        <f>SUM(M44:M50)</f>
        <v>0</v>
      </c>
      <c r="N43" s="167"/>
      <c r="O43" s="167">
        <f>SUM(O44:O50)</f>
        <v>5.6300000000000008</v>
      </c>
      <c r="P43" s="167"/>
      <c r="Q43" s="167">
        <f>SUM(Q44:Q50)</f>
        <v>0</v>
      </c>
      <c r="R43" s="168"/>
      <c r="S43" s="168"/>
      <c r="T43" s="168"/>
      <c r="U43" s="168"/>
      <c r="V43" s="168">
        <f>SUM(V44:V50)</f>
        <v>48.53</v>
      </c>
      <c r="W43" s="168"/>
      <c r="X43" s="168"/>
      <c r="Y43" s="168"/>
      <c r="AG43" t="s">
        <v>192</v>
      </c>
    </row>
    <row r="44" spans="1:60" ht="22.5" outlineLevel="1" x14ac:dyDescent="0.2">
      <c r="A44" s="176">
        <v>17</v>
      </c>
      <c r="B44" s="177" t="s">
        <v>1191</v>
      </c>
      <c r="C44" s="190" t="s">
        <v>1192</v>
      </c>
      <c r="D44" s="178" t="s">
        <v>234</v>
      </c>
      <c r="E44" s="179">
        <v>282.16000000000003</v>
      </c>
      <c r="F44" s="180"/>
      <c r="G44" s="181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8">
        <v>1.8380000000000001E-2</v>
      </c>
      <c r="O44" s="158">
        <f>ROUND(E44*N44,2)</f>
        <v>5.19</v>
      </c>
      <c r="P44" s="158">
        <v>0</v>
      </c>
      <c r="Q44" s="158">
        <f>ROUND(E44*P44,2)</f>
        <v>0</v>
      </c>
      <c r="R44" s="159"/>
      <c r="S44" s="159" t="s">
        <v>196</v>
      </c>
      <c r="T44" s="159" t="s">
        <v>222</v>
      </c>
      <c r="U44" s="159">
        <v>0.1</v>
      </c>
      <c r="V44" s="159">
        <f>ROUND(E44*U44,2)</f>
        <v>28.22</v>
      </c>
      <c r="W44" s="159"/>
      <c r="X44" s="159" t="s">
        <v>197</v>
      </c>
      <c r="Y44" s="159" t="s">
        <v>198</v>
      </c>
      <c r="Z44" s="149"/>
      <c r="AA44" s="149"/>
      <c r="AB44" s="149"/>
      <c r="AC44" s="149"/>
      <c r="AD44" s="149"/>
      <c r="AE44" s="149"/>
      <c r="AF44" s="149"/>
      <c r="AG44" s="149" t="s">
        <v>199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191" t="s">
        <v>1193</v>
      </c>
      <c r="D45" s="161"/>
      <c r="E45" s="162">
        <v>53.76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201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91" t="s">
        <v>1194</v>
      </c>
      <c r="D46" s="161"/>
      <c r="E46" s="162">
        <v>228.4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6">
        <v>18</v>
      </c>
      <c r="B47" s="177" t="s">
        <v>1195</v>
      </c>
      <c r="C47" s="190" t="s">
        <v>1196</v>
      </c>
      <c r="D47" s="178" t="s">
        <v>234</v>
      </c>
      <c r="E47" s="179">
        <v>282.16000000000003</v>
      </c>
      <c r="F47" s="180"/>
      <c r="G47" s="181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8">
        <v>1.56E-3</v>
      </c>
      <c r="O47" s="158">
        <f>ROUND(E47*N47,2)</f>
        <v>0.44</v>
      </c>
      <c r="P47" s="158">
        <v>0</v>
      </c>
      <c r="Q47" s="158">
        <f>ROUND(E47*P47,2)</f>
        <v>0</v>
      </c>
      <c r="R47" s="159"/>
      <c r="S47" s="159" t="s">
        <v>196</v>
      </c>
      <c r="T47" s="159" t="s">
        <v>222</v>
      </c>
      <c r="U47" s="159">
        <v>6.0000000000000001E-3</v>
      </c>
      <c r="V47" s="159">
        <f>ROUND(E47*U47,2)</f>
        <v>1.69</v>
      </c>
      <c r="W47" s="159"/>
      <c r="X47" s="159" t="s">
        <v>197</v>
      </c>
      <c r="Y47" s="159" t="s">
        <v>198</v>
      </c>
      <c r="Z47" s="149"/>
      <c r="AA47" s="149"/>
      <c r="AB47" s="149"/>
      <c r="AC47" s="149"/>
      <c r="AD47" s="149"/>
      <c r="AE47" s="149"/>
      <c r="AF47" s="149"/>
      <c r="AG47" s="149" t="s">
        <v>199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2" x14ac:dyDescent="0.2">
      <c r="A48" s="156"/>
      <c r="B48" s="157"/>
      <c r="C48" s="191" t="s">
        <v>1197</v>
      </c>
      <c r="D48" s="161"/>
      <c r="E48" s="162">
        <v>282.16000000000003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201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6">
        <v>19</v>
      </c>
      <c r="B49" s="177" t="s">
        <v>1198</v>
      </c>
      <c r="C49" s="190" t="s">
        <v>1199</v>
      </c>
      <c r="D49" s="178" t="s">
        <v>234</v>
      </c>
      <c r="E49" s="179">
        <v>282.16000000000003</v>
      </c>
      <c r="F49" s="180"/>
      <c r="G49" s="181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8">
        <v>0</v>
      </c>
      <c r="O49" s="158">
        <f>ROUND(E49*N49,2)</f>
        <v>0</v>
      </c>
      <c r="P49" s="158">
        <v>0</v>
      </c>
      <c r="Q49" s="158">
        <f>ROUND(E49*P49,2)</f>
        <v>0</v>
      </c>
      <c r="R49" s="159"/>
      <c r="S49" s="159" t="s">
        <v>196</v>
      </c>
      <c r="T49" s="159" t="s">
        <v>222</v>
      </c>
      <c r="U49" s="159">
        <v>6.6000000000000003E-2</v>
      </c>
      <c r="V49" s="159">
        <f>ROUND(E49*U49,2)</f>
        <v>18.62</v>
      </c>
      <c r="W49" s="159"/>
      <c r="X49" s="159" t="s">
        <v>197</v>
      </c>
      <c r="Y49" s="159" t="s">
        <v>198</v>
      </c>
      <c r="Z49" s="149"/>
      <c r="AA49" s="149"/>
      <c r="AB49" s="149"/>
      <c r="AC49" s="149"/>
      <c r="AD49" s="149"/>
      <c r="AE49" s="149"/>
      <c r="AF49" s="149"/>
      <c r="AG49" s="149" t="s">
        <v>199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1" t="s">
        <v>1200</v>
      </c>
      <c r="D50" s="161"/>
      <c r="E50" s="162">
        <v>282.16000000000003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201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69" t="s">
        <v>191</v>
      </c>
      <c r="B51" s="170" t="s">
        <v>129</v>
      </c>
      <c r="C51" s="189" t="s">
        <v>130</v>
      </c>
      <c r="D51" s="171"/>
      <c r="E51" s="172"/>
      <c r="F51" s="173"/>
      <c r="G51" s="174">
        <f>SUMIF(AG52:AG52,"&lt;&gt;NOR",G52:G52)</f>
        <v>0</v>
      </c>
      <c r="H51" s="168"/>
      <c r="I51" s="168">
        <f>SUM(I52:I52)</f>
        <v>0</v>
      </c>
      <c r="J51" s="168"/>
      <c r="K51" s="168">
        <f>SUM(K52:K52)</f>
        <v>0</v>
      </c>
      <c r="L51" s="168"/>
      <c r="M51" s="168">
        <f>SUM(M52:M52)</f>
        <v>0</v>
      </c>
      <c r="N51" s="167"/>
      <c r="O51" s="167">
        <f>SUM(O52:O52)</f>
        <v>0</v>
      </c>
      <c r="P51" s="167"/>
      <c r="Q51" s="167">
        <f>SUM(Q52:Q52)</f>
        <v>0</v>
      </c>
      <c r="R51" s="168"/>
      <c r="S51" s="168"/>
      <c r="T51" s="168"/>
      <c r="U51" s="168"/>
      <c r="V51" s="168">
        <f>SUM(V52:V52)</f>
        <v>620.89</v>
      </c>
      <c r="W51" s="168"/>
      <c r="X51" s="168"/>
      <c r="Y51" s="168"/>
      <c r="AG51" t="s">
        <v>192</v>
      </c>
    </row>
    <row r="52" spans="1:60" outlineLevel="1" x14ac:dyDescent="0.2">
      <c r="A52" s="182">
        <v>20</v>
      </c>
      <c r="B52" s="183" t="s">
        <v>1201</v>
      </c>
      <c r="C52" s="192" t="s">
        <v>1202</v>
      </c>
      <c r="D52" s="184" t="s">
        <v>226</v>
      </c>
      <c r="E52" s="185">
        <v>491.21364999999997</v>
      </c>
      <c r="F52" s="186"/>
      <c r="G52" s="187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9"/>
      <c r="S52" s="159" t="s">
        <v>196</v>
      </c>
      <c r="T52" s="159" t="s">
        <v>222</v>
      </c>
      <c r="U52" s="159">
        <v>1.264</v>
      </c>
      <c r="V52" s="159">
        <f>ROUND(E52*U52,2)</f>
        <v>620.89</v>
      </c>
      <c r="W52" s="159"/>
      <c r="X52" s="159" t="s">
        <v>197</v>
      </c>
      <c r="Y52" s="159" t="s">
        <v>198</v>
      </c>
      <c r="Z52" s="149"/>
      <c r="AA52" s="149"/>
      <c r="AB52" s="149"/>
      <c r="AC52" s="149"/>
      <c r="AD52" s="149"/>
      <c r="AE52" s="149"/>
      <c r="AF52" s="149"/>
      <c r="AG52" s="149" t="s">
        <v>269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9" t="s">
        <v>191</v>
      </c>
      <c r="B53" s="170" t="s">
        <v>133</v>
      </c>
      <c r="C53" s="189" t="s">
        <v>134</v>
      </c>
      <c r="D53" s="171"/>
      <c r="E53" s="172"/>
      <c r="F53" s="173"/>
      <c r="G53" s="174">
        <f>SUMIF(AG54:AG56,"&lt;&gt;NOR",G54:G56)</f>
        <v>0</v>
      </c>
      <c r="H53" s="168"/>
      <c r="I53" s="168">
        <f>SUM(I54:I56)</f>
        <v>0</v>
      </c>
      <c r="J53" s="168"/>
      <c r="K53" s="168">
        <f>SUM(K54:K56)</f>
        <v>0</v>
      </c>
      <c r="L53" s="168"/>
      <c r="M53" s="168">
        <f>SUM(M54:M56)</f>
        <v>0</v>
      </c>
      <c r="N53" s="167"/>
      <c r="O53" s="167">
        <f>SUM(O54:O56)</f>
        <v>0</v>
      </c>
      <c r="P53" s="167"/>
      <c r="Q53" s="167">
        <f>SUM(Q54:Q56)</f>
        <v>0</v>
      </c>
      <c r="R53" s="168"/>
      <c r="S53" s="168"/>
      <c r="T53" s="168"/>
      <c r="U53" s="168"/>
      <c r="V53" s="168">
        <f>SUM(V54:V56)</f>
        <v>37.49</v>
      </c>
      <c r="W53" s="168"/>
      <c r="X53" s="168"/>
      <c r="Y53" s="168"/>
      <c r="AG53" t="s">
        <v>192</v>
      </c>
    </row>
    <row r="54" spans="1:60" ht="22.5" outlineLevel="1" x14ac:dyDescent="0.2">
      <c r="A54" s="176">
        <v>21</v>
      </c>
      <c r="B54" s="177" t="s">
        <v>669</v>
      </c>
      <c r="C54" s="190" t="s">
        <v>1203</v>
      </c>
      <c r="D54" s="178" t="s">
        <v>234</v>
      </c>
      <c r="E54" s="179">
        <v>118.26</v>
      </c>
      <c r="F54" s="180"/>
      <c r="G54" s="181">
        <f>ROUND(E54*F54,2)</f>
        <v>0</v>
      </c>
      <c r="H54" s="160"/>
      <c r="I54" s="159">
        <f>ROUND(E54*H54,2)</f>
        <v>0</v>
      </c>
      <c r="J54" s="160"/>
      <c r="K54" s="159">
        <f>ROUND(E54*J54,2)</f>
        <v>0</v>
      </c>
      <c r="L54" s="159">
        <v>21</v>
      </c>
      <c r="M54" s="159">
        <f>G54*(1+L54/100)</f>
        <v>0</v>
      </c>
      <c r="N54" s="158">
        <v>3.0000000000000001E-5</v>
      </c>
      <c r="O54" s="158">
        <f>ROUND(E54*N54,2)</f>
        <v>0</v>
      </c>
      <c r="P54" s="158">
        <v>0</v>
      </c>
      <c r="Q54" s="158">
        <f>ROUND(E54*P54,2)</f>
        <v>0</v>
      </c>
      <c r="R54" s="159"/>
      <c r="S54" s="159" t="s">
        <v>196</v>
      </c>
      <c r="T54" s="159" t="s">
        <v>222</v>
      </c>
      <c r="U54" s="159">
        <v>0.317</v>
      </c>
      <c r="V54" s="159">
        <f>ROUND(E54*U54,2)</f>
        <v>37.49</v>
      </c>
      <c r="W54" s="159"/>
      <c r="X54" s="159" t="s">
        <v>197</v>
      </c>
      <c r="Y54" s="159" t="s">
        <v>198</v>
      </c>
      <c r="Z54" s="149"/>
      <c r="AA54" s="149"/>
      <c r="AB54" s="149"/>
      <c r="AC54" s="149"/>
      <c r="AD54" s="149"/>
      <c r="AE54" s="149"/>
      <c r="AF54" s="149"/>
      <c r="AG54" s="149" t="s">
        <v>199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1" t="s">
        <v>1204</v>
      </c>
      <c r="D55" s="161"/>
      <c r="E55" s="162">
        <v>118.26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201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82">
        <v>22</v>
      </c>
      <c r="B56" s="183" t="s">
        <v>1205</v>
      </c>
      <c r="C56" s="192" t="s">
        <v>683</v>
      </c>
      <c r="D56" s="184" t="s">
        <v>0</v>
      </c>
      <c r="E56" s="185">
        <v>735.57719999999995</v>
      </c>
      <c r="F56" s="186"/>
      <c r="G56" s="187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8">
        <v>0</v>
      </c>
      <c r="O56" s="158">
        <f>ROUND(E56*N56,2)</f>
        <v>0</v>
      </c>
      <c r="P56" s="158">
        <v>0</v>
      </c>
      <c r="Q56" s="158">
        <f>ROUND(E56*P56,2)</f>
        <v>0</v>
      </c>
      <c r="R56" s="159"/>
      <c r="S56" s="159" t="s">
        <v>196</v>
      </c>
      <c r="T56" s="159" t="s">
        <v>222</v>
      </c>
      <c r="U56" s="159">
        <v>0</v>
      </c>
      <c r="V56" s="159">
        <f>ROUND(E56*U56,2)</f>
        <v>0</v>
      </c>
      <c r="W56" s="159"/>
      <c r="X56" s="159" t="s">
        <v>197</v>
      </c>
      <c r="Y56" s="159" t="s">
        <v>198</v>
      </c>
      <c r="Z56" s="149"/>
      <c r="AA56" s="149"/>
      <c r="AB56" s="149"/>
      <c r="AC56" s="149"/>
      <c r="AD56" s="149"/>
      <c r="AE56" s="149"/>
      <c r="AF56" s="149"/>
      <c r="AG56" s="149" t="s">
        <v>660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9" t="s">
        <v>191</v>
      </c>
      <c r="B57" s="170" t="s">
        <v>145</v>
      </c>
      <c r="C57" s="189" t="s">
        <v>146</v>
      </c>
      <c r="D57" s="171"/>
      <c r="E57" s="172"/>
      <c r="F57" s="173"/>
      <c r="G57" s="174">
        <f>SUMIF(AG58:AG69,"&lt;&gt;NOR",G58:G69)</f>
        <v>0</v>
      </c>
      <c r="H57" s="168"/>
      <c r="I57" s="168">
        <f>SUM(I58:I69)</f>
        <v>0</v>
      </c>
      <c r="J57" s="168"/>
      <c r="K57" s="168">
        <f>SUM(K58:K69)</f>
        <v>0</v>
      </c>
      <c r="L57" s="168"/>
      <c r="M57" s="168">
        <f>SUM(M58:M69)</f>
        <v>0</v>
      </c>
      <c r="N57" s="167"/>
      <c r="O57" s="167">
        <f>SUM(O58:O69)</f>
        <v>0.88000000000000012</v>
      </c>
      <c r="P57" s="167"/>
      <c r="Q57" s="167">
        <f>SUM(Q58:Q69)</f>
        <v>0</v>
      </c>
      <c r="R57" s="168"/>
      <c r="S57" s="168"/>
      <c r="T57" s="168"/>
      <c r="U57" s="168"/>
      <c r="V57" s="168">
        <f>SUM(V58:V69)</f>
        <v>187.32999999999998</v>
      </c>
      <c r="W57" s="168"/>
      <c r="X57" s="168"/>
      <c r="Y57" s="168"/>
      <c r="AG57" t="s">
        <v>192</v>
      </c>
    </row>
    <row r="58" spans="1:60" ht="22.5" outlineLevel="1" x14ac:dyDescent="0.2">
      <c r="A58" s="176">
        <v>23</v>
      </c>
      <c r="B58" s="177" t="s">
        <v>1206</v>
      </c>
      <c r="C58" s="190" t="s">
        <v>1207</v>
      </c>
      <c r="D58" s="178" t="s">
        <v>234</v>
      </c>
      <c r="E58" s="179">
        <v>8.3550000000000004</v>
      </c>
      <c r="F58" s="180"/>
      <c r="G58" s="181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8">
        <v>2.0000000000000002E-5</v>
      </c>
      <c r="O58" s="158">
        <f>ROUND(E58*N58,2)</f>
        <v>0</v>
      </c>
      <c r="P58" s="158">
        <v>0</v>
      </c>
      <c r="Q58" s="158">
        <f>ROUND(E58*P58,2)</f>
        <v>0</v>
      </c>
      <c r="R58" s="159"/>
      <c r="S58" s="159" t="s">
        <v>196</v>
      </c>
      <c r="T58" s="159" t="s">
        <v>222</v>
      </c>
      <c r="U58" s="159">
        <v>0.48499999999999999</v>
      </c>
      <c r="V58" s="159">
        <f>ROUND(E58*U58,2)</f>
        <v>4.05</v>
      </c>
      <c r="W58" s="159"/>
      <c r="X58" s="159" t="s">
        <v>197</v>
      </c>
      <c r="Y58" s="159" t="s">
        <v>198</v>
      </c>
      <c r="Z58" s="149"/>
      <c r="AA58" s="149"/>
      <c r="AB58" s="149"/>
      <c r="AC58" s="149"/>
      <c r="AD58" s="149"/>
      <c r="AE58" s="149"/>
      <c r="AF58" s="149"/>
      <c r="AG58" s="149" t="s">
        <v>199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191" t="s">
        <v>1208</v>
      </c>
      <c r="D59" s="161"/>
      <c r="E59" s="162">
        <v>4.67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201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1" t="s">
        <v>1209</v>
      </c>
      <c r="D60" s="161"/>
      <c r="E60" s="162">
        <v>3.69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201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82">
        <v>24</v>
      </c>
      <c r="B61" s="183" t="s">
        <v>1210</v>
      </c>
      <c r="C61" s="192" t="s">
        <v>1211</v>
      </c>
      <c r="D61" s="184" t="s">
        <v>355</v>
      </c>
      <c r="E61" s="185">
        <v>15.9</v>
      </c>
      <c r="F61" s="186"/>
      <c r="G61" s="187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8">
        <v>3.0799999999999998E-3</v>
      </c>
      <c r="O61" s="158">
        <f>ROUND(E61*N61,2)</f>
        <v>0.05</v>
      </c>
      <c r="P61" s="158">
        <v>0</v>
      </c>
      <c r="Q61" s="158">
        <f>ROUND(E61*P61,2)</f>
        <v>0</v>
      </c>
      <c r="R61" s="159"/>
      <c r="S61" s="159" t="s">
        <v>196</v>
      </c>
      <c r="T61" s="159" t="s">
        <v>222</v>
      </c>
      <c r="U61" s="159">
        <v>0.57499999999999996</v>
      </c>
      <c r="V61" s="159">
        <f>ROUND(E61*U61,2)</f>
        <v>9.14</v>
      </c>
      <c r="W61" s="159"/>
      <c r="X61" s="159" t="s">
        <v>197</v>
      </c>
      <c r="Y61" s="159" t="s">
        <v>198</v>
      </c>
      <c r="Z61" s="149"/>
      <c r="AA61" s="149"/>
      <c r="AB61" s="149"/>
      <c r="AC61" s="149"/>
      <c r="AD61" s="149"/>
      <c r="AE61" s="149"/>
      <c r="AF61" s="149"/>
      <c r="AG61" s="149" t="s">
        <v>199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82">
        <v>25</v>
      </c>
      <c r="B62" s="183" t="s">
        <v>734</v>
      </c>
      <c r="C62" s="192" t="s">
        <v>735</v>
      </c>
      <c r="D62" s="184" t="s">
        <v>355</v>
      </c>
      <c r="E62" s="185">
        <v>8.6</v>
      </c>
      <c r="F62" s="186"/>
      <c r="G62" s="187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8">
        <v>2.64E-3</v>
      </c>
      <c r="O62" s="158">
        <f>ROUND(E62*N62,2)</f>
        <v>0.02</v>
      </c>
      <c r="P62" s="158">
        <v>0</v>
      </c>
      <c r="Q62" s="158">
        <f>ROUND(E62*P62,2)</f>
        <v>0</v>
      </c>
      <c r="R62" s="159"/>
      <c r="S62" s="159" t="s">
        <v>196</v>
      </c>
      <c r="T62" s="159" t="s">
        <v>222</v>
      </c>
      <c r="U62" s="159">
        <v>0.54305000000000003</v>
      </c>
      <c r="V62" s="159">
        <f>ROUND(E62*U62,2)</f>
        <v>4.67</v>
      </c>
      <c r="W62" s="159"/>
      <c r="X62" s="159" t="s">
        <v>197</v>
      </c>
      <c r="Y62" s="159" t="s">
        <v>198</v>
      </c>
      <c r="Z62" s="149"/>
      <c r="AA62" s="149"/>
      <c r="AB62" s="149"/>
      <c r="AC62" s="149"/>
      <c r="AD62" s="149"/>
      <c r="AE62" s="149"/>
      <c r="AF62" s="149"/>
      <c r="AG62" s="149" t="s">
        <v>199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76">
        <v>26</v>
      </c>
      <c r="B63" s="177" t="s">
        <v>1212</v>
      </c>
      <c r="C63" s="190" t="s">
        <v>1213</v>
      </c>
      <c r="D63" s="178" t="s">
        <v>234</v>
      </c>
      <c r="E63" s="179">
        <v>118.26</v>
      </c>
      <c r="F63" s="180"/>
      <c r="G63" s="181">
        <f>ROUND(E63*F63,2)</f>
        <v>0</v>
      </c>
      <c r="H63" s="160"/>
      <c r="I63" s="159">
        <f>ROUND(E63*H63,2)</f>
        <v>0</v>
      </c>
      <c r="J63" s="160"/>
      <c r="K63" s="159">
        <f>ROUND(E63*J63,2)</f>
        <v>0</v>
      </c>
      <c r="L63" s="159">
        <v>21</v>
      </c>
      <c r="M63" s="159">
        <f>G63*(1+L63/100)</f>
        <v>0</v>
      </c>
      <c r="N63" s="158">
        <v>5.9899999999999997E-3</v>
      </c>
      <c r="O63" s="158">
        <f>ROUND(E63*N63,2)</f>
        <v>0.71</v>
      </c>
      <c r="P63" s="158">
        <v>0</v>
      </c>
      <c r="Q63" s="158">
        <f>ROUND(E63*P63,2)</f>
        <v>0</v>
      </c>
      <c r="R63" s="159"/>
      <c r="S63" s="159" t="s">
        <v>196</v>
      </c>
      <c r="T63" s="159" t="s">
        <v>222</v>
      </c>
      <c r="U63" s="159">
        <v>1.3109999999999999</v>
      </c>
      <c r="V63" s="159">
        <f>ROUND(E63*U63,2)</f>
        <v>155.04</v>
      </c>
      <c r="W63" s="159"/>
      <c r="X63" s="159" t="s">
        <v>197</v>
      </c>
      <c r="Y63" s="159" t="s">
        <v>198</v>
      </c>
      <c r="Z63" s="149"/>
      <c r="AA63" s="149"/>
      <c r="AB63" s="149"/>
      <c r="AC63" s="149"/>
      <c r="AD63" s="149"/>
      <c r="AE63" s="149"/>
      <c r="AF63" s="149"/>
      <c r="AG63" s="149" t="s">
        <v>199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91" t="s">
        <v>1214</v>
      </c>
      <c r="D64" s="161"/>
      <c r="E64" s="162">
        <v>118.26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201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6">
        <v>27</v>
      </c>
      <c r="B65" s="177" t="s">
        <v>1215</v>
      </c>
      <c r="C65" s="190" t="s">
        <v>1216</v>
      </c>
      <c r="D65" s="178" t="s">
        <v>355</v>
      </c>
      <c r="E65" s="179">
        <v>31.1</v>
      </c>
      <c r="F65" s="180"/>
      <c r="G65" s="181">
        <f>ROUND(E65*F65,2)</f>
        <v>0</v>
      </c>
      <c r="H65" s="160"/>
      <c r="I65" s="159">
        <f>ROUND(E65*H65,2)</f>
        <v>0</v>
      </c>
      <c r="J65" s="160"/>
      <c r="K65" s="159">
        <f>ROUND(E65*J65,2)</f>
        <v>0</v>
      </c>
      <c r="L65" s="159">
        <v>21</v>
      </c>
      <c r="M65" s="159">
        <f>G65*(1+L65/100)</f>
        <v>0</v>
      </c>
      <c r="N65" s="158">
        <v>1.25E-3</v>
      </c>
      <c r="O65" s="158">
        <f>ROUND(E65*N65,2)</f>
        <v>0.04</v>
      </c>
      <c r="P65" s="158">
        <v>0</v>
      </c>
      <c r="Q65" s="158">
        <f>ROUND(E65*P65,2)</f>
        <v>0</v>
      </c>
      <c r="R65" s="159"/>
      <c r="S65" s="159" t="s">
        <v>196</v>
      </c>
      <c r="T65" s="159" t="s">
        <v>222</v>
      </c>
      <c r="U65" s="159">
        <v>0.28000000000000003</v>
      </c>
      <c r="V65" s="159">
        <f>ROUND(E65*U65,2)</f>
        <v>8.7100000000000009</v>
      </c>
      <c r="W65" s="159"/>
      <c r="X65" s="159" t="s">
        <v>197</v>
      </c>
      <c r="Y65" s="159" t="s">
        <v>198</v>
      </c>
      <c r="Z65" s="149"/>
      <c r="AA65" s="149"/>
      <c r="AB65" s="149"/>
      <c r="AC65" s="149"/>
      <c r="AD65" s="149"/>
      <c r="AE65" s="149"/>
      <c r="AF65" s="149"/>
      <c r="AG65" s="149" t="s">
        <v>199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1" t="s">
        <v>1217</v>
      </c>
      <c r="D66" s="161"/>
      <c r="E66" s="162">
        <v>31.1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201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76">
        <v>28</v>
      </c>
      <c r="B67" s="177" t="s">
        <v>1218</v>
      </c>
      <c r="C67" s="190" t="s">
        <v>1219</v>
      </c>
      <c r="D67" s="178" t="s">
        <v>355</v>
      </c>
      <c r="E67" s="179">
        <v>12.3</v>
      </c>
      <c r="F67" s="180"/>
      <c r="G67" s="181">
        <f>ROUND(E67*F67,2)</f>
        <v>0</v>
      </c>
      <c r="H67" s="160"/>
      <c r="I67" s="159">
        <f>ROUND(E67*H67,2)</f>
        <v>0</v>
      </c>
      <c r="J67" s="160"/>
      <c r="K67" s="159">
        <f>ROUND(E67*J67,2)</f>
        <v>0</v>
      </c>
      <c r="L67" s="159">
        <v>21</v>
      </c>
      <c r="M67" s="159">
        <f>G67*(1+L67/100)</f>
        <v>0</v>
      </c>
      <c r="N67" s="158">
        <v>4.8300000000000001E-3</v>
      </c>
      <c r="O67" s="158">
        <f>ROUND(E67*N67,2)</f>
        <v>0.06</v>
      </c>
      <c r="P67" s="158">
        <v>0</v>
      </c>
      <c r="Q67" s="158">
        <f>ROUND(E67*P67,2)</f>
        <v>0</v>
      </c>
      <c r="R67" s="159"/>
      <c r="S67" s="159" t="s">
        <v>196</v>
      </c>
      <c r="T67" s="159" t="s">
        <v>222</v>
      </c>
      <c r="U67" s="159">
        <v>0.46534999999999999</v>
      </c>
      <c r="V67" s="159">
        <f>ROUND(E67*U67,2)</f>
        <v>5.72</v>
      </c>
      <c r="W67" s="159"/>
      <c r="X67" s="159" t="s">
        <v>197</v>
      </c>
      <c r="Y67" s="159" t="s">
        <v>198</v>
      </c>
      <c r="Z67" s="149"/>
      <c r="AA67" s="149"/>
      <c r="AB67" s="149"/>
      <c r="AC67" s="149"/>
      <c r="AD67" s="149"/>
      <c r="AE67" s="149"/>
      <c r="AF67" s="149"/>
      <c r="AG67" s="149" t="s">
        <v>199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1" t="s">
        <v>1220</v>
      </c>
      <c r="D68" s="161"/>
      <c r="E68" s="162">
        <v>12.3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201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2">
        <v>29</v>
      </c>
      <c r="B69" s="183" t="s">
        <v>745</v>
      </c>
      <c r="C69" s="192" t="s">
        <v>746</v>
      </c>
      <c r="D69" s="184" t="s">
        <v>0</v>
      </c>
      <c r="E69" s="185">
        <v>2828.6992</v>
      </c>
      <c r="F69" s="186"/>
      <c r="G69" s="187">
        <f>ROUND(E69*F69,2)</f>
        <v>0</v>
      </c>
      <c r="H69" s="160"/>
      <c r="I69" s="159">
        <f>ROUND(E69*H69,2)</f>
        <v>0</v>
      </c>
      <c r="J69" s="160"/>
      <c r="K69" s="159">
        <f>ROUND(E69*J69,2)</f>
        <v>0</v>
      </c>
      <c r="L69" s="159">
        <v>21</v>
      </c>
      <c r="M69" s="159">
        <f>G69*(1+L69/100)</f>
        <v>0</v>
      </c>
      <c r="N69" s="158">
        <v>0</v>
      </c>
      <c r="O69" s="158">
        <f>ROUND(E69*N69,2)</f>
        <v>0</v>
      </c>
      <c r="P69" s="158">
        <v>0</v>
      </c>
      <c r="Q69" s="158">
        <f>ROUND(E69*P69,2)</f>
        <v>0</v>
      </c>
      <c r="R69" s="159"/>
      <c r="S69" s="159" t="s">
        <v>196</v>
      </c>
      <c r="T69" s="159" t="s">
        <v>222</v>
      </c>
      <c r="U69" s="159">
        <v>0</v>
      </c>
      <c r="V69" s="159">
        <f>ROUND(E69*U69,2)</f>
        <v>0</v>
      </c>
      <c r="W69" s="159"/>
      <c r="X69" s="159" t="s">
        <v>197</v>
      </c>
      <c r="Y69" s="159" t="s">
        <v>198</v>
      </c>
      <c r="Z69" s="149"/>
      <c r="AA69" s="149"/>
      <c r="AB69" s="149"/>
      <c r="AC69" s="149"/>
      <c r="AD69" s="149"/>
      <c r="AE69" s="149"/>
      <c r="AF69" s="149"/>
      <c r="AG69" s="149" t="s">
        <v>660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9" t="s">
        <v>191</v>
      </c>
      <c r="B70" s="170" t="s">
        <v>155</v>
      </c>
      <c r="C70" s="189" t="s">
        <v>156</v>
      </c>
      <c r="D70" s="171"/>
      <c r="E70" s="172"/>
      <c r="F70" s="173"/>
      <c r="G70" s="174">
        <f>SUMIF(AG71:AG72,"&lt;&gt;NOR",G71:G72)</f>
        <v>0</v>
      </c>
      <c r="H70" s="168"/>
      <c r="I70" s="168">
        <f>SUM(I71:I72)</f>
        <v>0</v>
      </c>
      <c r="J70" s="168"/>
      <c r="K70" s="168">
        <f>SUM(K71:K72)</f>
        <v>0</v>
      </c>
      <c r="L70" s="168"/>
      <c r="M70" s="168">
        <f>SUM(M71:M72)</f>
        <v>0</v>
      </c>
      <c r="N70" s="167"/>
      <c r="O70" s="167">
        <f>SUM(O71:O72)</f>
        <v>0.04</v>
      </c>
      <c r="P70" s="167"/>
      <c r="Q70" s="167">
        <f>SUM(Q71:Q72)</f>
        <v>0</v>
      </c>
      <c r="R70" s="168"/>
      <c r="S70" s="168"/>
      <c r="T70" s="168"/>
      <c r="U70" s="168"/>
      <c r="V70" s="168">
        <f>SUM(V71:V72)</f>
        <v>13.81</v>
      </c>
      <c r="W70" s="168"/>
      <c r="X70" s="168"/>
      <c r="Y70" s="168"/>
      <c r="AG70" t="s">
        <v>192</v>
      </c>
    </row>
    <row r="71" spans="1:60" outlineLevel="1" x14ac:dyDescent="0.2">
      <c r="A71" s="176">
        <v>30</v>
      </c>
      <c r="B71" s="177" t="s">
        <v>1221</v>
      </c>
      <c r="C71" s="190" t="s">
        <v>1222</v>
      </c>
      <c r="D71" s="178" t="s">
        <v>234</v>
      </c>
      <c r="E71" s="179">
        <v>76.319999999999993</v>
      </c>
      <c r="F71" s="180"/>
      <c r="G71" s="181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8">
        <v>4.6999999999999999E-4</v>
      </c>
      <c r="O71" s="158">
        <f>ROUND(E71*N71,2)</f>
        <v>0.04</v>
      </c>
      <c r="P71" s="158">
        <v>0</v>
      </c>
      <c r="Q71" s="158">
        <f>ROUND(E71*P71,2)</f>
        <v>0</v>
      </c>
      <c r="R71" s="159"/>
      <c r="S71" s="159" t="s">
        <v>196</v>
      </c>
      <c r="T71" s="159" t="s">
        <v>222</v>
      </c>
      <c r="U71" s="159">
        <v>0.18099999999999999</v>
      </c>
      <c r="V71" s="159">
        <f>ROUND(E71*U71,2)</f>
        <v>13.81</v>
      </c>
      <c r="W71" s="159"/>
      <c r="X71" s="159" t="s">
        <v>197</v>
      </c>
      <c r="Y71" s="159" t="s">
        <v>198</v>
      </c>
      <c r="Z71" s="149"/>
      <c r="AA71" s="149"/>
      <c r="AB71" s="149"/>
      <c r="AC71" s="149"/>
      <c r="AD71" s="149"/>
      <c r="AE71" s="149"/>
      <c r="AF71" s="149"/>
      <c r="AG71" s="149" t="s">
        <v>199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191" t="s">
        <v>1223</v>
      </c>
      <c r="D72" s="161"/>
      <c r="E72" s="162">
        <v>76.319999999999993</v>
      </c>
      <c r="F72" s="159"/>
      <c r="G72" s="1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201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x14ac:dyDescent="0.2">
      <c r="A73" s="169" t="s">
        <v>191</v>
      </c>
      <c r="B73" s="170" t="s">
        <v>159</v>
      </c>
      <c r="C73" s="189" t="s">
        <v>160</v>
      </c>
      <c r="D73" s="171"/>
      <c r="E73" s="172"/>
      <c r="F73" s="173"/>
      <c r="G73" s="174">
        <f>SUMIF(AG74:AG75,"&lt;&gt;NOR",G74:G75)</f>
        <v>0</v>
      </c>
      <c r="H73" s="168"/>
      <c r="I73" s="168">
        <f>SUM(I74:I75)</f>
        <v>0</v>
      </c>
      <c r="J73" s="168"/>
      <c r="K73" s="168">
        <f>SUM(K74:K75)</f>
        <v>0</v>
      </c>
      <c r="L73" s="168"/>
      <c r="M73" s="168">
        <f>SUM(M74:M75)</f>
        <v>0</v>
      </c>
      <c r="N73" s="167"/>
      <c r="O73" s="167">
        <f>SUM(O74:O75)</f>
        <v>0.09</v>
      </c>
      <c r="P73" s="167"/>
      <c r="Q73" s="167">
        <f>SUM(Q74:Q75)</f>
        <v>0</v>
      </c>
      <c r="R73" s="168"/>
      <c r="S73" s="168"/>
      <c r="T73" s="168"/>
      <c r="U73" s="168"/>
      <c r="V73" s="168">
        <f>SUM(V74:V75)</f>
        <v>1.97</v>
      </c>
      <c r="W73" s="168"/>
      <c r="X73" s="168"/>
      <c r="Y73" s="168"/>
      <c r="AG73" t="s">
        <v>192</v>
      </c>
    </row>
    <row r="74" spans="1:60" outlineLevel="1" x14ac:dyDescent="0.2">
      <c r="A74" s="176">
        <v>31</v>
      </c>
      <c r="B74" s="177" t="s">
        <v>898</v>
      </c>
      <c r="C74" s="190" t="s">
        <v>1224</v>
      </c>
      <c r="D74" s="178" t="s">
        <v>355</v>
      </c>
      <c r="E74" s="179">
        <v>58</v>
      </c>
      <c r="F74" s="180"/>
      <c r="G74" s="181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8">
        <v>1.5900000000000001E-3</v>
      </c>
      <c r="O74" s="158">
        <f>ROUND(E74*N74,2)</f>
        <v>0.09</v>
      </c>
      <c r="P74" s="158">
        <v>0</v>
      </c>
      <c r="Q74" s="158">
        <f>ROUND(E74*P74,2)</f>
        <v>0</v>
      </c>
      <c r="R74" s="159"/>
      <c r="S74" s="159" t="s">
        <v>196</v>
      </c>
      <c r="T74" s="159" t="s">
        <v>222</v>
      </c>
      <c r="U74" s="159">
        <v>3.39E-2</v>
      </c>
      <c r="V74" s="159">
        <f>ROUND(E74*U74,2)</f>
        <v>1.97</v>
      </c>
      <c r="W74" s="159"/>
      <c r="X74" s="159" t="s">
        <v>197</v>
      </c>
      <c r="Y74" s="159" t="s">
        <v>198</v>
      </c>
      <c r="Z74" s="149"/>
      <c r="AA74" s="149"/>
      <c r="AB74" s="149"/>
      <c r="AC74" s="149"/>
      <c r="AD74" s="149"/>
      <c r="AE74" s="149"/>
      <c r="AF74" s="149"/>
      <c r="AG74" s="149" t="s">
        <v>199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191" t="s">
        <v>1225</v>
      </c>
      <c r="D75" s="161"/>
      <c r="E75" s="162">
        <v>58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201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x14ac:dyDescent="0.2">
      <c r="A76" s="3"/>
      <c r="B76" s="4"/>
      <c r="C76" s="196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177</v>
      </c>
    </row>
    <row r="77" spans="1:60" x14ac:dyDescent="0.2">
      <c r="A77" s="152"/>
      <c r="B77" s="153" t="s">
        <v>31</v>
      </c>
      <c r="C77" s="197"/>
      <c r="D77" s="154"/>
      <c r="E77" s="155"/>
      <c r="F77" s="155"/>
      <c r="G77" s="175">
        <f>G8+G19+G30+G38+G43+G51+G53+G57+G70+G73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957</v>
      </c>
    </row>
    <row r="78" spans="1:60" x14ac:dyDescent="0.2">
      <c r="A78" s="3"/>
      <c r="B78" s="4"/>
      <c r="C78" s="19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9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266" t="s">
        <v>958</v>
      </c>
      <c r="B80" s="266"/>
      <c r="C80" s="26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70"/>
      <c r="B81" s="271"/>
      <c r="C81" s="272"/>
      <c r="D81" s="271"/>
      <c r="E81" s="271"/>
      <c r="F81" s="271"/>
      <c r="G81" s="27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G81" t="s">
        <v>959</v>
      </c>
    </row>
    <row r="82" spans="1:33" x14ac:dyDescent="0.2">
      <c r="A82" s="274"/>
      <c r="B82" s="275"/>
      <c r="C82" s="276"/>
      <c r="D82" s="275"/>
      <c r="E82" s="275"/>
      <c r="F82" s="275"/>
      <c r="G82" s="277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74"/>
      <c r="B83" s="275"/>
      <c r="C83" s="276"/>
      <c r="D83" s="275"/>
      <c r="E83" s="275"/>
      <c r="F83" s="275"/>
      <c r="G83" s="277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74"/>
      <c r="B84" s="275"/>
      <c r="C84" s="276"/>
      <c r="D84" s="275"/>
      <c r="E84" s="275"/>
      <c r="F84" s="275"/>
      <c r="G84" s="27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78"/>
      <c r="B85" s="279"/>
      <c r="C85" s="280"/>
      <c r="D85" s="279"/>
      <c r="E85" s="279"/>
      <c r="F85" s="279"/>
      <c r="G85" s="28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3"/>
      <c r="B86" s="4"/>
      <c r="C86" s="196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C87" s="198"/>
      <c r="D87" s="10"/>
      <c r="AG87" t="s">
        <v>961</v>
      </c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cVkwMxWidMCYDiGiHFF188tme+CBjEWLU3TFMKDa7g0cIvwFSfo3FnT/0GC1kG7w4kiB3j6g2FSXn6MXI24CQ==" saltValue="OI/o6mX/CGP50gCNccOUxg==" spinCount="100000" sheet="1" objects="1" scenarios="1" selectLockedCells="1"/>
  <mergeCells count="6">
    <mergeCell ref="A81:G85"/>
    <mergeCell ref="A1:G1"/>
    <mergeCell ref="C2:G2"/>
    <mergeCell ref="C3:G3"/>
    <mergeCell ref="C4:G4"/>
    <mergeCell ref="A80:C8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68</vt:i4>
      </vt:variant>
    </vt:vector>
  </HeadingPairs>
  <TitlesOfParts>
    <vt:vector size="82" baseType="lpstr">
      <vt:lpstr>Pokyny pro vyplnění</vt:lpstr>
      <vt:lpstr>Stavba</vt:lpstr>
      <vt:lpstr>VzorPolozky</vt:lpstr>
      <vt:lpstr>SO1 SO1.1 Pol</vt:lpstr>
      <vt:lpstr>SO1.2 01 Pol</vt:lpstr>
      <vt:lpstr>SO1.2 02 Pol</vt:lpstr>
      <vt:lpstr>SO1.2 03 Pol</vt:lpstr>
      <vt:lpstr>SO1.2 04 Pol</vt:lpstr>
      <vt:lpstr>SO1.2 05 Pol</vt:lpstr>
      <vt:lpstr>SO1.2 06 Pol</vt:lpstr>
      <vt:lpstr>SO1.2 07 Pol</vt:lpstr>
      <vt:lpstr>SO1.2 08 Pol</vt:lpstr>
      <vt:lpstr>SO1.2 09 Pol</vt:lpstr>
      <vt:lpstr>SO2 SO2.1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SO1.1 Pol'!Názvy_tisku</vt:lpstr>
      <vt:lpstr>'SO1.2 01 Pol'!Názvy_tisku</vt:lpstr>
      <vt:lpstr>'SO1.2 02 Pol'!Názvy_tisku</vt:lpstr>
      <vt:lpstr>'SO1.2 03 Pol'!Názvy_tisku</vt:lpstr>
      <vt:lpstr>'SO1.2 04 Pol'!Názvy_tisku</vt:lpstr>
      <vt:lpstr>'SO1.2 05 Pol'!Názvy_tisku</vt:lpstr>
      <vt:lpstr>'SO1.2 06 Pol'!Názvy_tisku</vt:lpstr>
      <vt:lpstr>'SO1.2 07 Pol'!Názvy_tisku</vt:lpstr>
      <vt:lpstr>'SO1.2 08 Pol'!Názvy_tisku</vt:lpstr>
      <vt:lpstr>'SO1.2 09 Pol'!Názvy_tisku</vt:lpstr>
      <vt:lpstr>'SO2 SO2.1 Pol'!Názvy_tisku</vt:lpstr>
      <vt:lpstr>oadresa</vt:lpstr>
      <vt:lpstr>Stavba!Objednatel</vt:lpstr>
      <vt:lpstr>Stavba!Objekt</vt:lpstr>
      <vt:lpstr>'SO1 SO1.1 Pol'!Oblast_tisku</vt:lpstr>
      <vt:lpstr>'SO1.2 01 Pol'!Oblast_tisku</vt:lpstr>
      <vt:lpstr>'SO1.2 02 Pol'!Oblast_tisku</vt:lpstr>
      <vt:lpstr>'SO1.2 03 Pol'!Oblast_tisku</vt:lpstr>
      <vt:lpstr>'SO1.2 04 Pol'!Oblast_tisku</vt:lpstr>
      <vt:lpstr>'SO1.2 05 Pol'!Oblast_tisku</vt:lpstr>
      <vt:lpstr>'SO1.2 06 Pol'!Oblast_tisku</vt:lpstr>
      <vt:lpstr>'SO1.2 07 Pol'!Oblast_tisku</vt:lpstr>
      <vt:lpstr>'SO1.2 08 Pol'!Oblast_tisku</vt:lpstr>
      <vt:lpstr>'SO1.2 09 Pol'!Oblast_tisku</vt:lpstr>
      <vt:lpstr>'SO2 SO2.1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of210236@amcro.cz</dc:creator>
  <cp:lastModifiedBy>Eva Janatová</cp:lastModifiedBy>
  <cp:lastPrinted>2019-03-19T12:27:02Z</cp:lastPrinted>
  <dcterms:created xsi:type="dcterms:W3CDTF">2009-04-08T07:15:50Z</dcterms:created>
  <dcterms:modified xsi:type="dcterms:W3CDTF">2025-02-13T11:16:04Z</dcterms:modified>
</cp:coreProperties>
</file>